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120" windowWidth="12210" windowHeight="5745" activeTab="1"/>
  </bookViews>
  <sheets>
    <sheet name="Таблица 1 изменение" sheetId="1" r:id="rId1"/>
    <sheet name="Таблица 2 перерасп " sheetId="2" r:id="rId2"/>
    <sheet name="Таблица 3 кредит" sheetId="3" r:id="rId3"/>
  </sheets>
  <calcPr calcId="145621"/>
</workbook>
</file>

<file path=xl/calcChain.xml><?xml version="1.0" encoding="utf-8"?>
<calcChain xmlns="http://schemas.openxmlformats.org/spreadsheetml/2006/main">
  <c r="F23" i="3" l="1"/>
  <c r="E23" i="3" s="1"/>
  <c r="F19" i="3"/>
  <c r="E19" i="3"/>
  <c r="F18" i="3"/>
  <c r="F11" i="3"/>
  <c r="E11" i="3" s="1"/>
  <c r="F10" i="3"/>
  <c r="E10" i="3" s="1"/>
  <c r="F9" i="3"/>
  <c r="E9" i="3" s="1"/>
  <c r="F8" i="3"/>
  <c r="F24" i="3" s="1"/>
  <c r="F37" i="2" l="1"/>
  <c r="F30" i="2"/>
  <c r="F11" i="1" l="1"/>
  <c r="F12" i="1" l="1"/>
  <c r="F41" i="2" l="1"/>
  <c r="F40" i="2"/>
  <c r="F17" i="1" l="1"/>
  <c r="F13" i="1" l="1"/>
  <c r="F5" i="1" l="1"/>
  <c r="F52" i="1" l="1"/>
  <c r="F40" i="1"/>
  <c r="F16" i="1"/>
  <c r="F59" i="1" s="1"/>
  <c r="F16" i="2" l="1"/>
  <c r="F4" i="2"/>
</calcChain>
</file>

<file path=xl/sharedStrings.xml><?xml version="1.0" encoding="utf-8"?>
<sst xmlns="http://schemas.openxmlformats.org/spreadsheetml/2006/main" count="383" uniqueCount="220">
  <si>
    <t>Направление расходов</t>
  </si>
  <si>
    <t>МКУ УС и ГХ</t>
  </si>
  <si>
    <t>ВСЕГО</t>
  </si>
  <si>
    <t>КЦСР</t>
  </si>
  <si>
    <t>КВР</t>
  </si>
  <si>
    <t>АДМИНИСТРАЦИЯ</t>
  </si>
  <si>
    <t>ОБРАЗОВАНИЕ</t>
  </si>
  <si>
    <t>ИТОГО</t>
  </si>
  <si>
    <t>КУЛЬТУРА</t>
  </si>
  <si>
    <t>ГРБС , раздел/
подраздел</t>
  </si>
  <si>
    <t>Образование</t>
  </si>
  <si>
    <t>Наименование
 учреждения</t>
  </si>
  <si>
    <t>Таблица 1</t>
  </si>
  <si>
    <t>Таблица 2</t>
  </si>
  <si>
    <t>Местный  бюджет  2025 (перераспределение)</t>
  </si>
  <si>
    <t>СПОРТ и МП</t>
  </si>
  <si>
    <t xml:space="preserve"> раздел/
подраздел</t>
  </si>
  <si>
    <t>администрация</t>
  </si>
  <si>
    <t>МБУК ГДК  "Энергетик"</t>
  </si>
  <si>
    <t>0801</t>
  </si>
  <si>
    <t>0320080610</t>
  </si>
  <si>
    <t>032008061</t>
  </si>
  <si>
    <t>0703</t>
  </si>
  <si>
    <t>0330080620</t>
  </si>
  <si>
    <t xml:space="preserve">МБУ ДО "ДШИ" </t>
  </si>
  <si>
    <t>МБУК ЦБС</t>
  </si>
  <si>
    <t>МАОУ гимназия №10</t>
  </si>
  <si>
    <t>0702</t>
  </si>
  <si>
    <t>0120080610</t>
  </si>
  <si>
    <t>0701</t>
  </si>
  <si>
    <t>0110080610</t>
  </si>
  <si>
    <t>МБДОУ  д/с№4</t>
  </si>
  <si>
    <t>МБДОУ д/с№9</t>
  </si>
  <si>
    <t>МБДОУ д/с№10</t>
  </si>
  <si>
    <t>МБДОУ д/с№12</t>
  </si>
  <si>
    <t>МБДОУ д/с№14</t>
  </si>
  <si>
    <t>МБОУ "школа №2" им. Ю.А.Гагарина</t>
  </si>
  <si>
    <t>Изготовление табличек Брайля на контрастном фоне (наименование организации, график работы, план здания)</t>
  </si>
  <si>
    <t>МБОУ СОШ №4</t>
  </si>
  <si>
    <t>МБОУ СОШ №9</t>
  </si>
  <si>
    <t>МБОУ ДО "ДДТ"</t>
  </si>
  <si>
    <t>0120080620</t>
  </si>
  <si>
    <t>МБУ ДО "СШ ЦФСР"</t>
  </si>
  <si>
    <t>1103</t>
  </si>
  <si>
    <t>0410080620</t>
  </si>
  <si>
    <t>МАУ МЦ "Дивный"</t>
  </si>
  <si>
    <t>0707</t>
  </si>
  <si>
    <t>0420080610</t>
  </si>
  <si>
    <t>Монтаж автоматической системы открывания шлагбаума при пожаре, пер.Школьный,7</t>
  </si>
  <si>
    <t>МФОАУ "Дельфин"</t>
  </si>
  <si>
    <t>1101</t>
  </si>
  <si>
    <t>0410080610</t>
  </si>
  <si>
    <t>пояснения
 (обоснования)</t>
  </si>
  <si>
    <t>Приобретение электросковороды</t>
  </si>
  <si>
    <t>Установка моек в моечных комнатах групп</t>
  </si>
  <si>
    <t>Предписание Роспотребнадзора
Локальный сметный расчет</t>
  </si>
  <si>
    <t xml:space="preserve">Приобретение ламп освещения </t>
  </si>
  <si>
    <t>Выполнение требований 
по подготовке системы к отопительному сезону.
Акт осмотра ООО "Энергосервис"</t>
  </si>
  <si>
    <t>Пленка п/э, клейкая лента</t>
  </si>
  <si>
    <t>Требуется укрывной материал для защиты от возможного протекания кровли, обеспечить сохранность музыкальных инструментов.
Счет</t>
  </si>
  <si>
    <t>Правила пожарной безопасности
Коммерческое предложение</t>
  </si>
  <si>
    <t xml:space="preserve">Монтаж системы речевого оповещения </t>
  </si>
  <si>
    <t>Требования нормативной 
документации по обслуживанию УУГЭ, предписание МУПЭС
Локальный сметный расчет</t>
  </si>
  <si>
    <t>Сумма 
тыс.рублей</t>
  </si>
  <si>
    <t>Пояснения, обоснования</t>
  </si>
  <si>
    <t>Предписание 
Коммерческое предложение</t>
  </si>
  <si>
    <t>Предостережение 
Министерства образования Красноярского края
Коммерческое предложение</t>
  </si>
  <si>
    <t xml:space="preserve">Приобретение линолеума для замены в кабинетах №2-4,2-9,2-11,3-5,3-3 </t>
  </si>
  <si>
    <t>Предписание Роспотребнадзора
Коммерческое предложение</t>
  </si>
  <si>
    <t>Учет нормативных 
показателей. Контроль стоимости отопления для потребителей.
Технический проект коммерческого узла учета тепловой энергии, локальный сметный расчет</t>
  </si>
  <si>
    <t>Приобретение вентилей чугунных, задвижки</t>
  </si>
  <si>
    <t>Обеспечение бесперебойной
 работы системы пожарной безопасности.
Коммерческое предложение</t>
  </si>
  <si>
    <t>Местный бюджет корректировка №4  май 2025 (изменение)</t>
  </si>
  <si>
    <t>Монтаж, калибровка, настройка т проверка тахографа</t>
  </si>
  <si>
    <t>В связи с получением дополнительного автотранспортного средства</t>
  </si>
  <si>
    <t>Страхование автотранспортного средства</t>
  </si>
  <si>
    <t xml:space="preserve">Соглашение с Министерством спорта </t>
  </si>
  <si>
    <t>04100S6501</t>
  </si>
  <si>
    <t>О104</t>
  </si>
  <si>
    <t>Расходы на обследование технического состояния кровельного покрытия козырька над входом в администрацию</t>
  </si>
  <si>
    <t>Подготовка к праздничному мероприятию.
 Коммерческое предложение</t>
  </si>
  <si>
    <t>Оплата услуг сторонних организаций для проведения Межрегионального фестиваля - конкурса детского художественного творчества "У Дивных гор" и Дня города</t>
  </si>
  <si>
    <t>Приобретение призов для участников Межрегионального фестиваля - конкурса детского художественного творчества "У Дивных гор" и Дня города</t>
  </si>
  <si>
    <t>Приобретение расходных материалов для проведения Межрегионального фестиваля - конкурса детского художественного творчества "У Дивных гор" и Дня города</t>
  </si>
  <si>
    <t>0310080630</t>
  </si>
  <si>
    <t>МБУК ДХМ</t>
  </si>
  <si>
    <t>Разработка ПСД на узел учета тепловой энергии</t>
  </si>
  <si>
    <t>Коммерческое предложение</t>
  </si>
  <si>
    <t>Аварийные работы оборудования системы пожарной сигнализации и оповещения</t>
  </si>
  <si>
    <t>Приобретение смесителей</t>
  </si>
  <si>
    <t>Подготовка к новому 
учебному году</t>
  </si>
  <si>
    <t xml:space="preserve">Подготовка к новому 
учебному году
</t>
  </si>
  <si>
    <t>Таблички Брайля</t>
  </si>
  <si>
    <t>Краска для выполнения ремонтных работ</t>
  </si>
  <si>
    <t>Видеорегистратор, жесткие диски</t>
  </si>
  <si>
    <t>Краска, лампы</t>
  </si>
  <si>
    <t>Счета на оплату</t>
  </si>
  <si>
    <t>01200S4700</t>
  </si>
  <si>
    <t>Софинансирование к субсидии на создание условий для предоставление горячего питания</t>
  </si>
  <si>
    <t>Соглашение с Министерством образования КК</t>
  </si>
  <si>
    <t>Услуги физической охраны</t>
  </si>
  <si>
    <t>Услуги  охраны Чкалова 152</t>
  </si>
  <si>
    <t>Обслуживание охранной сигнализации Чкалова 152</t>
  </si>
  <si>
    <t>Обслуживание узла учета тепловой энергии Чкалова 152</t>
  </si>
  <si>
    <t>Увеличился тариф на оказание услуг
Контракт</t>
  </si>
  <si>
    <t>Козырек над входом протекает, находится в аварийном состоянии. Коммерческое предложение</t>
  </si>
  <si>
    <t>Возмещение эксплуатационных расходов школа №4
Контракт</t>
  </si>
  <si>
    <t xml:space="preserve"> Обязательным по пожарной безопасности
Локальный сметный расчет</t>
  </si>
  <si>
    <t>Акт проверки готовности учебного учреждения к новому учебному году
Счет на оплату</t>
  </si>
  <si>
    <t>Приобретение насоса для системы пожаротушения клуба с. Овсянка</t>
  </si>
  <si>
    <t>Софинансирование субсидии на внедрение автоматизированных систем обслуживания читателей и обеспечение сохранности библиотечных фондов</t>
  </si>
  <si>
    <t>Софинансирование к субсидии невыполнение требований федеральных стандартов спортивной подготовки</t>
  </si>
  <si>
    <t>Работы по установке узла учета тепловой энергии в подвальном помещении клуба филиала с. Овсянка</t>
  </si>
  <si>
    <t xml:space="preserve">
В рамках исполнения законодательства об антитеррористической защищённости
Коммерческое предложение</t>
  </si>
  <si>
    <t>Модернизация теплового узла, ул. Набережная, 15а</t>
  </si>
  <si>
    <t>Оплата судебных расходов, расходов по оплате госпошлины</t>
  </si>
  <si>
    <t>Исполнительный лист : судебные расходы ИП Ковалев А.О., Дмитриев Г.Т.</t>
  </si>
  <si>
    <t>О840080220</t>
  </si>
  <si>
    <t>УС ГХ</t>
  </si>
  <si>
    <t>0503</t>
  </si>
  <si>
    <t>О810084170</t>
  </si>
  <si>
    <t>Исполнение решения суда по обустройству контейнерных площадок и приобретение контейнерного оборудования в п.Манский</t>
  </si>
  <si>
    <t>Исполнительный лист 
по делу №2а-845/2019.
Коммерческое предложение</t>
  </si>
  <si>
    <t>0505</t>
  </si>
  <si>
    <t>Административный штраф отдела Госавтоинспекции о возбуждении дела об административном правонарушении</t>
  </si>
  <si>
    <t xml:space="preserve">Определение 24ОС797575
</t>
  </si>
  <si>
    <t>03200S4720</t>
  </si>
  <si>
    <t>Софинансирование на обеспечение развития и укрепления материально-технической базы 
( светодиодный экран)</t>
  </si>
  <si>
    <t>Соглашение с Министерством культуры КК
Смета- заявка</t>
  </si>
  <si>
    <t>03100S4490</t>
  </si>
  <si>
    <t>Постановление Правительства КК от 07.05.2025 №390п</t>
  </si>
  <si>
    <t>Изготовление мемориальной доски "Комсомольцам всех поколений Дивногорска"</t>
  </si>
  <si>
    <t>01200S5590</t>
  </si>
  <si>
    <t xml:space="preserve">Дополнительная потребность по соглашению. Уровень бюджетной обеспеченности 1.12 , уровень софинансировани 10%. Первоначально запланировано 5%
</t>
  </si>
  <si>
    <t xml:space="preserve">Софинансирование к краевым на проведение мероприятий по обеспечению антитеррористической защищенности объектов </t>
  </si>
  <si>
    <t>О840084170</t>
  </si>
  <si>
    <t>Выполнение работ по благоустройству территории в районе памятника "50 лет Победы в Великой Отечественной войне" (Пионерская площадь)</t>
  </si>
  <si>
    <t>Экономия при проведении аукциона</t>
  </si>
  <si>
    <t xml:space="preserve"> Корректировка   №4  май  2025</t>
  </si>
  <si>
    <t>Подготовка к праздничномумероприятию
Коммерческое предложение</t>
  </si>
  <si>
    <t>Подготовка к праздничному мероприятию
Коммерческое предложение</t>
  </si>
  <si>
    <t>0409</t>
  </si>
  <si>
    <t>О710086080</t>
  </si>
  <si>
    <t>Проект организации дорожного движения</t>
  </si>
  <si>
    <t>Требуется доработка нового Проекта в соответствии с действующими ГОСТ.
Коммерческое предложение</t>
  </si>
  <si>
    <t>Приобретение посудомоечных машин</t>
  </si>
  <si>
    <t>В целях оптимизации ШР
Прайс</t>
  </si>
  <si>
    <t>Жалюзи на окна в помещения</t>
  </si>
  <si>
    <t>Необходимость проведения
в соответствии с санитарными условиями и нормативными документами помещений
Коммерческое предложение</t>
  </si>
  <si>
    <t>МБДОУ д/с№13</t>
  </si>
  <si>
    <t>Работы по замене выключателей и кабелей в прачечной</t>
  </si>
  <si>
    <t>Дефектная ведомость.
Акт осмотра</t>
  </si>
  <si>
    <t>011008061Р</t>
  </si>
  <si>
    <t>МБДОУ дс №7</t>
  </si>
  <si>
    <t>МБДОУ дс №10</t>
  </si>
  <si>
    <t>МБДОУ дс №13</t>
  </si>
  <si>
    <t>МАДОУ дс №17</t>
  </si>
  <si>
    <t>МБДОУ дс №18</t>
  </si>
  <si>
    <t>МБДОУ дс №9</t>
  </si>
  <si>
    <t>МБДОУ дс №12</t>
  </si>
  <si>
    <t>МБДОУ дс №14</t>
  </si>
  <si>
    <t>975,0701</t>
  </si>
  <si>
    <t>906,0111</t>
  </si>
  <si>
    <t>8210088930</t>
  </si>
  <si>
    <t>Администрация</t>
  </si>
  <si>
    <t>906,1003</t>
  </si>
  <si>
    <t>8210085090</t>
  </si>
  <si>
    <t>Постановление №62 от 16.05.2025</t>
  </si>
  <si>
    <t>Благоустройство территорий МО ( в.т.ч. скос травы)</t>
  </si>
  <si>
    <t>Расходы по благоустройству</t>
  </si>
  <si>
    <t>975,0709</t>
  </si>
  <si>
    <t>0130076490</t>
  </si>
  <si>
    <t>Отдел образования</t>
  </si>
  <si>
    <t>Организация летнего отдыха</t>
  </si>
  <si>
    <t>МБОУ СОШ№9</t>
  </si>
  <si>
    <t>МБОУ ДО ДДТ</t>
  </si>
  <si>
    <t>МБОУ СОШ №5</t>
  </si>
  <si>
    <t>0710088070</t>
  </si>
  <si>
    <t>Расходы за счет дорожного фонда в рамках подпрограммы "Содержание,ремонт и модернизация автомобильных дорог на территории МО город Дивногорск</t>
  </si>
  <si>
    <t>Возврат в краевой бюджет</t>
  </si>
  <si>
    <t>Таблица №3</t>
  </si>
  <si>
    <t>Ремонт (восстановление) покрытия дорог, пешеходных дорожек:</t>
  </si>
  <si>
    <t>асфальтирование</t>
  </si>
  <si>
    <t>установка бортовых камней</t>
  </si>
  <si>
    <t xml:space="preserve">укладка плитки тротуарной </t>
  </si>
  <si>
    <t>Ограждение территории с устройством входов/въездов:</t>
  </si>
  <si>
    <t xml:space="preserve">ограждение </t>
  </si>
  <si>
    <t>калитка</t>
  </si>
  <si>
    <t>ворота</t>
  </si>
  <si>
    <t>шлагбаум</t>
  </si>
  <si>
    <t xml:space="preserve">Устройство площадки для мусорных контейнеров </t>
  </si>
  <si>
    <t>Малые архитектурные формы</t>
  </si>
  <si>
    <t>скамейки</t>
  </si>
  <si>
    <t xml:space="preserve">урны </t>
  </si>
  <si>
    <t>Ремонт (восстановление) системы наружной канализации</t>
  </si>
  <si>
    <t>Ремонт (восстановление) наружной системы тепло и водоснабжения</t>
  </si>
  <si>
    <t>Ремонт (восстановление) наружной системы электроснабжения</t>
  </si>
  <si>
    <r>
      <t xml:space="preserve">Стоимость работ по благоустройству пришкольной территории </t>
    </r>
    <r>
      <rPr>
        <u/>
        <sz val="12"/>
        <color theme="1"/>
        <rFont val="Times New Roman"/>
        <family val="1"/>
        <charset val="204"/>
      </rPr>
      <t>МБОУ СОШ № 4 г. Дивногорска</t>
    </r>
  </si>
  <si>
    <t>(наименования объекта)</t>
  </si>
  <si>
    <t>№</t>
  </si>
  <si>
    <t xml:space="preserve">Вид работ </t>
  </si>
  <si>
    <t xml:space="preserve">Единица измерения </t>
  </si>
  <si>
    <t xml:space="preserve">Количество </t>
  </si>
  <si>
    <t>Стоимость               за 1 ед.</t>
  </si>
  <si>
    <t>Стоимость всего, тыс. рублей</t>
  </si>
  <si>
    <t>Примечание</t>
  </si>
  <si>
    <t>1.1.</t>
  </si>
  <si>
    <t>кв.м.</t>
  </si>
  <si>
    <t>1.2.</t>
  </si>
  <si>
    <t>шт.</t>
  </si>
  <si>
    <t>1.3.</t>
  </si>
  <si>
    <t>2.1.</t>
  </si>
  <si>
    <t>2.2.</t>
  </si>
  <si>
    <t xml:space="preserve">шт. </t>
  </si>
  <si>
    <t>2.3.</t>
  </si>
  <si>
    <t>2.4.</t>
  </si>
  <si>
    <t>комплект</t>
  </si>
  <si>
    <t>4.1.</t>
  </si>
  <si>
    <t>4.2.</t>
  </si>
  <si>
    <t>сумма 
.рублей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</si>
</sst>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\ _₽"/>
    <numFmt numFmtId="165" formatCode="#,##0.00000"/>
    <numFmt numFmtId="166" formatCode="#,##0.000000"/>
    <numFmt numFmtId="167" formatCode="#,##0.0000"/>
    <numFmt numFmtId="168" formatCode="#,##0.0"/>
    <numFmt numFmtId="169" formatCode="#,##0.00000\ _₽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5" fillId="0" borderId="0" xfId="0" applyFont="1"/>
    <xf numFmtId="0" fontId="2" fillId="2" borderId="1" xfId="0" applyFont="1" applyFill="1" applyBorder="1"/>
    <xf numFmtId="0" fontId="2" fillId="2" borderId="7" xfId="0" applyFont="1" applyFill="1" applyBorder="1" applyAlignment="1">
      <alignment horizontal="right"/>
    </xf>
    <xf numFmtId="0" fontId="4" fillId="2" borderId="1" xfId="0" applyFont="1" applyFill="1" applyBorder="1" applyAlignment="1">
      <alignment wrapText="1"/>
    </xf>
    <xf numFmtId="0" fontId="6" fillId="0" borderId="0" xfId="0" applyFont="1"/>
    <xf numFmtId="0" fontId="2" fillId="2" borderId="0" xfId="0" applyFont="1" applyFill="1"/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1" xfId="0" applyFont="1" applyFill="1" applyBorder="1"/>
    <xf numFmtId="0" fontId="2" fillId="2" borderId="12" xfId="0" applyFont="1" applyFill="1" applyBorder="1" applyAlignment="1">
      <alignment horizontal="right"/>
    </xf>
    <xf numFmtId="0" fontId="2" fillId="2" borderId="1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6" fontId="0" fillId="0" borderId="0" xfId="0" applyNumberFormat="1"/>
    <xf numFmtId="0" fontId="0" fillId="2" borderId="0" xfId="0" applyFill="1"/>
    <xf numFmtId="0" fontId="5" fillId="2" borderId="0" xfId="0" applyFont="1" applyFill="1"/>
    <xf numFmtId="0" fontId="4" fillId="2" borderId="1" xfId="0" applyFont="1" applyFill="1" applyBorder="1" applyAlignment="1">
      <alignment vertical="center" wrapText="1"/>
    </xf>
    <xf numFmtId="0" fontId="3" fillId="0" borderId="0" xfId="0" applyFont="1"/>
    <xf numFmtId="165" fontId="0" fillId="0" borderId="0" xfId="0" applyNumberFormat="1"/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7" fontId="0" fillId="0" borderId="0" xfId="0" applyNumberFormat="1"/>
    <xf numFmtId="0" fontId="1" fillId="2" borderId="10" xfId="0" applyFont="1" applyFill="1" applyBorder="1"/>
    <xf numFmtId="0" fontId="7" fillId="2" borderId="3" xfId="0" applyFont="1" applyFill="1" applyBorder="1" applyAlignment="1">
      <alignment wrapText="1"/>
    </xf>
    <xf numFmtId="0" fontId="1" fillId="2" borderId="10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0" xfId="0" applyFont="1" applyFill="1" applyBorder="1" applyAlignment="1">
      <alignment horizontal="center"/>
    </xf>
    <xf numFmtId="0" fontId="2" fillId="2" borderId="10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wrapText="1"/>
    </xf>
    <xf numFmtId="0" fontId="2" fillId="2" borderId="5" xfId="0" applyFont="1" applyFill="1" applyBorder="1" applyAlignment="1">
      <alignment horizontal="right"/>
    </xf>
    <xf numFmtId="0" fontId="2" fillId="2" borderId="2" xfId="0" applyFont="1" applyFill="1" applyBorder="1"/>
    <xf numFmtId="0" fontId="3" fillId="2" borderId="10" xfId="0" applyFont="1" applyFill="1" applyBorder="1" applyAlignment="1">
      <alignment horizontal="right"/>
    </xf>
    <xf numFmtId="0" fontId="4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wrapText="1"/>
    </xf>
    <xf numFmtId="164" fontId="4" fillId="2" borderId="15" xfId="0" applyNumberFormat="1" applyFont="1" applyFill="1" applyBorder="1" applyAlignment="1">
      <alignment horizontal="center" vertical="center"/>
    </xf>
    <xf numFmtId="164" fontId="4" fillId="2" borderId="16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wrapText="1"/>
    </xf>
    <xf numFmtId="164" fontId="3" fillId="2" borderId="17" xfId="0" applyNumberFormat="1" applyFont="1" applyFill="1" applyBorder="1" applyAlignment="1">
      <alignment horizontal="center" vertical="center"/>
    </xf>
    <xf numFmtId="164" fontId="4" fillId="2" borderId="18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/>
    <xf numFmtId="0" fontId="4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wrapText="1"/>
    </xf>
    <xf numFmtId="49" fontId="4" fillId="2" borderId="7" xfId="0" applyNumberFormat="1" applyFont="1" applyFill="1" applyBorder="1" applyAlignment="1">
      <alignment horizontal="right"/>
    </xf>
    <xf numFmtId="0" fontId="4" fillId="2" borderId="8" xfId="0" applyFont="1" applyFill="1" applyBorder="1" applyAlignment="1">
      <alignment vertical="top" wrapText="1"/>
    </xf>
    <xf numFmtId="0" fontId="3" fillId="3" borderId="7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0" fontId="4" fillId="3" borderId="8" xfId="0" applyFont="1" applyFill="1" applyBorder="1"/>
    <xf numFmtId="49" fontId="4" fillId="2" borderId="12" xfId="0" applyNumberFormat="1" applyFont="1" applyFill="1" applyBorder="1" applyAlignment="1">
      <alignment horizontal="right"/>
    </xf>
    <xf numFmtId="49" fontId="4" fillId="2" borderId="11" xfId="0" applyNumberFormat="1" applyFont="1" applyFill="1" applyBorder="1" applyAlignment="1">
      <alignment horizontal="right"/>
    </xf>
    <xf numFmtId="0" fontId="4" fillId="2" borderId="1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wrapText="1"/>
    </xf>
    <xf numFmtId="0" fontId="4" fillId="3" borderId="4" xfId="0" applyFont="1" applyFill="1" applyBorder="1"/>
    <xf numFmtId="0" fontId="3" fillId="3" borderId="5" xfId="0" applyFont="1" applyFill="1" applyBorder="1"/>
    <xf numFmtId="0" fontId="3" fillId="3" borderId="2" xfId="0" applyFont="1" applyFill="1" applyBorder="1"/>
    <xf numFmtId="0" fontId="3" fillId="3" borderId="2" xfId="0" applyFont="1" applyFill="1" applyBorder="1" applyAlignment="1">
      <alignment horizontal="right"/>
    </xf>
    <xf numFmtId="0" fontId="4" fillId="3" borderId="6" xfId="0" applyFont="1" applyFill="1" applyBorder="1"/>
    <xf numFmtId="0" fontId="3" fillId="3" borderId="1" xfId="0" applyFont="1" applyFill="1" applyBorder="1" applyAlignment="1">
      <alignment horizontal="left"/>
    </xf>
    <xf numFmtId="0" fontId="0" fillId="0" borderId="8" xfId="0" applyBorder="1"/>
    <xf numFmtId="0" fontId="3" fillId="2" borderId="20" xfId="0" applyFont="1" applyFill="1" applyBorder="1"/>
    <xf numFmtId="0" fontId="3" fillId="2" borderId="0" xfId="0" applyFont="1" applyFill="1" applyBorder="1"/>
    <xf numFmtId="0" fontId="8" fillId="2" borderId="0" xfId="0" applyFont="1" applyFill="1" applyBorder="1"/>
    <xf numFmtId="168" fontId="0" fillId="0" borderId="0" xfId="0" applyNumberFormat="1"/>
    <xf numFmtId="0" fontId="4" fillId="2" borderId="8" xfId="0" applyFont="1" applyFill="1" applyBorder="1" applyAlignment="1">
      <alignment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wrapText="1"/>
    </xf>
    <xf numFmtId="0" fontId="4" fillId="2" borderId="8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9" xfId="0" applyFont="1" applyFill="1" applyBorder="1"/>
    <xf numFmtId="49" fontId="4" fillId="2" borderId="21" xfId="0" applyNumberFormat="1" applyFont="1" applyFill="1" applyBorder="1" applyAlignment="1">
      <alignment horizontal="right"/>
    </xf>
    <xf numFmtId="49" fontId="4" fillId="2" borderId="22" xfId="0" applyNumberFormat="1" applyFont="1" applyFill="1" applyBorder="1"/>
    <xf numFmtId="0" fontId="4" fillId="2" borderId="22" xfId="0" applyFont="1" applyFill="1" applyBorder="1" applyAlignment="1">
      <alignment horizontal="center"/>
    </xf>
    <xf numFmtId="0" fontId="4" fillId="2" borderId="22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 wrapText="1"/>
    </xf>
    <xf numFmtId="164" fontId="4" fillId="2" borderId="23" xfId="0" applyNumberFormat="1" applyFont="1" applyFill="1" applyBorder="1" applyAlignment="1">
      <alignment horizontal="center" vertical="center"/>
    </xf>
    <xf numFmtId="0" fontId="1" fillId="2" borderId="24" xfId="0" applyFont="1" applyFill="1" applyBorder="1"/>
    <xf numFmtId="0" fontId="1" fillId="2" borderId="19" xfId="0" applyFont="1" applyFill="1" applyBorder="1"/>
    <xf numFmtId="0" fontId="3" fillId="2" borderId="19" xfId="0" applyFont="1" applyFill="1" applyBorder="1" applyAlignment="1">
      <alignment horizontal="right"/>
    </xf>
    <xf numFmtId="164" fontId="3" fillId="2" borderId="25" xfId="0" applyNumberFormat="1" applyFont="1" applyFill="1" applyBorder="1" applyAlignment="1">
      <alignment horizontal="center" vertical="center"/>
    </xf>
    <xf numFmtId="0" fontId="0" fillId="0" borderId="6" xfId="0" applyBorder="1"/>
    <xf numFmtId="0" fontId="3" fillId="0" borderId="4" xfId="0" applyFont="1" applyBorder="1" applyAlignment="1">
      <alignment wrapText="1"/>
    </xf>
    <xf numFmtId="164" fontId="0" fillId="0" borderId="0" xfId="0" applyNumberFormat="1"/>
    <xf numFmtId="169" fontId="3" fillId="3" borderId="2" xfId="0" applyNumberFormat="1" applyFont="1" applyFill="1" applyBorder="1" applyAlignment="1">
      <alignment horizontal="center" vertical="center"/>
    </xf>
    <xf numFmtId="169" fontId="4" fillId="2" borderId="1" xfId="0" applyNumberFormat="1" applyFont="1" applyFill="1" applyBorder="1" applyAlignment="1">
      <alignment horizontal="center" vertical="center"/>
    </xf>
    <xf numFmtId="169" fontId="3" fillId="3" borderId="1" xfId="0" applyNumberFormat="1" applyFont="1" applyFill="1" applyBorder="1" applyAlignment="1">
      <alignment horizontal="center" vertical="center"/>
    </xf>
    <xf numFmtId="169" fontId="4" fillId="2" borderId="11" xfId="0" applyNumberFormat="1" applyFont="1" applyFill="1" applyBorder="1" applyAlignment="1">
      <alignment horizontal="center" vertical="center"/>
    </xf>
    <xf numFmtId="169" fontId="3" fillId="3" borderId="10" xfId="0" applyNumberFormat="1" applyFont="1" applyFill="1" applyBorder="1" applyAlignment="1">
      <alignment horizontal="center" vertical="center"/>
    </xf>
    <xf numFmtId="169" fontId="0" fillId="0" borderId="0" xfId="0" applyNumberFormat="1"/>
    <xf numFmtId="0" fontId="4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 vertical="center"/>
    </xf>
    <xf numFmtId="49" fontId="4" fillId="2" borderId="26" xfId="0" applyNumberFormat="1" applyFont="1" applyFill="1" applyBorder="1" applyAlignment="1">
      <alignment horizontal="right"/>
    </xf>
    <xf numFmtId="49" fontId="4" fillId="2" borderId="2" xfId="0" applyNumberFormat="1" applyFont="1" applyFill="1" applyBorder="1"/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vertical="center"/>
    </xf>
    <xf numFmtId="49" fontId="4" fillId="4" borderId="7" xfId="0" applyNumberFormat="1" applyFont="1" applyFill="1" applyBorder="1" applyAlignment="1">
      <alignment horizontal="right"/>
    </xf>
    <xf numFmtId="49" fontId="4" fillId="4" borderId="1" xfId="0" applyNumberFormat="1" applyFont="1" applyFill="1" applyBorder="1" applyAlignment="1">
      <alignment horizontal="right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wrapText="1"/>
    </xf>
    <xf numFmtId="169" fontId="4" fillId="4" borderId="1" xfId="0" applyNumberFormat="1" applyFont="1" applyFill="1" applyBorder="1" applyAlignment="1">
      <alignment horizontal="center" vertical="center"/>
    </xf>
    <xf numFmtId="0" fontId="4" fillId="4" borderId="8" xfId="0" applyFont="1" applyFill="1" applyBorder="1" applyAlignment="1">
      <alignment wrapText="1"/>
    </xf>
    <xf numFmtId="49" fontId="9" fillId="0" borderId="0" xfId="0" applyNumberFormat="1" applyFont="1" applyFill="1" applyAlignment="1">
      <alignment horizontal="center" vertical="center"/>
    </xf>
    <xf numFmtId="0" fontId="9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center" vertical="center" wrapText="1"/>
    </xf>
    <xf numFmtId="4" fontId="9" fillId="0" borderId="0" xfId="0" applyNumberFormat="1" applyFont="1" applyFill="1" applyAlignment="1">
      <alignment horizontal="right" vertical="center"/>
    </xf>
    <xf numFmtId="168" fontId="9" fillId="0" borderId="0" xfId="0" applyNumberFormat="1" applyFont="1" applyFill="1" applyAlignment="1">
      <alignment horizontal="right" vertical="center" wrapText="1"/>
    </xf>
    <xf numFmtId="0" fontId="10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0" xfId="0" applyNumberFormat="1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4" fontId="10" fillId="0" borderId="1" xfId="0" applyNumberFormat="1" applyFont="1" applyBorder="1"/>
    <xf numFmtId="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4" fontId="4" fillId="0" borderId="1" xfId="0" applyNumberFormat="1" applyFont="1" applyBorder="1"/>
    <xf numFmtId="0" fontId="4" fillId="2" borderId="8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4" fillId="0" borderId="0" xfId="0" applyFont="1" applyAlignment="1">
      <alignment wrapText="1"/>
    </xf>
    <xf numFmtId="0" fontId="1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="90" zoomScaleNormal="90" workbookViewId="0">
      <selection activeCell="I56" sqref="I56"/>
    </sheetView>
  </sheetViews>
  <sheetFormatPr defaultRowHeight="15" x14ac:dyDescent="0.25"/>
  <cols>
    <col min="1" max="1" width="6.85546875" customWidth="1"/>
    <col min="2" max="2" width="13.28515625" customWidth="1"/>
    <col min="3" max="3" width="7.7109375" customWidth="1"/>
    <col min="4" max="4" width="15.7109375" customWidth="1"/>
    <col min="5" max="5" width="28.28515625" customWidth="1"/>
    <col min="6" max="6" width="22.5703125" customWidth="1"/>
    <col min="7" max="7" width="22.85546875" customWidth="1"/>
    <col min="8" max="8" width="19.140625" customWidth="1"/>
    <col min="9" max="9" width="22" customWidth="1"/>
  </cols>
  <sheetData>
    <row r="1" spans="1:7" x14ac:dyDescent="0.25">
      <c r="A1" s="17"/>
      <c r="B1" s="17"/>
      <c r="C1" s="17"/>
      <c r="D1" s="17"/>
      <c r="E1" s="17"/>
      <c r="G1" s="8" t="s">
        <v>12</v>
      </c>
    </row>
    <row r="2" spans="1:7" ht="18.600000000000001" customHeight="1" x14ac:dyDescent="0.3">
      <c r="A2" s="18" t="s">
        <v>72</v>
      </c>
      <c r="B2" s="18"/>
      <c r="C2" s="18"/>
      <c r="D2" s="18"/>
      <c r="E2" s="8"/>
      <c r="F2" s="8"/>
    </row>
    <row r="3" spans="1:7" ht="18.600000000000001" customHeight="1" thickBot="1" x14ac:dyDescent="0.35">
      <c r="A3" s="18"/>
      <c r="B3" s="18"/>
      <c r="C3" s="18"/>
      <c r="D3" s="18"/>
      <c r="E3" s="8"/>
      <c r="F3" s="8"/>
    </row>
    <row r="4" spans="1:7" ht="40.15" customHeight="1" thickBot="1" x14ac:dyDescent="0.3">
      <c r="A4" s="26" t="s">
        <v>16</v>
      </c>
      <c r="B4" s="25" t="s">
        <v>3</v>
      </c>
      <c r="C4" s="25" t="s">
        <v>4</v>
      </c>
      <c r="D4" s="27" t="s">
        <v>11</v>
      </c>
      <c r="E4" s="25" t="s">
        <v>0</v>
      </c>
      <c r="F4" s="42" t="s">
        <v>63</v>
      </c>
      <c r="G4" s="51" t="s">
        <v>64</v>
      </c>
    </row>
    <row r="5" spans="1:7" ht="24" customHeight="1" x14ac:dyDescent="0.25">
      <c r="A5" s="66" t="s">
        <v>1</v>
      </c>
      <c r="B5" s="67"/>
      <c r="C5" s="67"/>
      <c r="D5" s="67"/>
      <c r="E5" s="68" t="s">
        <v>7</v>
      </c>
      <c r="F5" s="95">
        <f>SUM(F6:F12)</f>
        <v>2441.61877</v>
      </c>
      <c r="G5" s="69"/>
    </row>
    <row r="6" spans="1:7" ht="94.5" x14ac:dyDescent="0.25">
      <c r="A6" s="52" t="s">
        <v>119</v>
      </c>
      <c r="B6" s="45" t="s">
        <v>120</v>
      </c>
      <c r="C6" s="46">
        <v>244</v>
      </c>
      <c r="D6" s="46" t="s">
        <v>118</v>
      </c>
      <c r="E6" s="6" t="s">
        <v>121</v>
      </c>
      <c r="F6" s="96">
        <v>200</v>
      </c>
      <c r="G6" s="53" t="s">
        <v>122</v>
      </c>
    </row>
    <row r="7" spans="1:7" ht="78.75" x14ac:dyDescent="0.25">
      <c r="A7" s="52" t="s">
        <v>123</v>
      </c>
      <c r="B7" s="45" t="s">
        <v>117</v>
      </c>
      <c r="C7" s="46">
        <v>853</v>
      </c>
      <c r="D7" s="46" t="s">
        <v>118</v>
      </c>
      <c r="E7" s="6" t="s">
        <v>124</v>
      </c>
      <c r="F7" s="96">
        <v>100</v>
      </c>
      <c r="G7" s="53" t="s">
        <v>125</v>
      </c>
    </row>
    <row r="8" spans="1:7" ht="110.25" x14ac:dyDescent="0.25">
      <c r="A8" s="52" t="s">
        <v>141</v>
      </c>
      <c r="B8" s="45" t="s">
        <v>142</v>
      </c>
      <c r="C8" s="46">
        <v>244</v>
      </c>
      <c r="D8" s="46" t="s">
        <v>118</v>
      </c>
      <c r="E8" s="6" t="s">
        <v>143</v>
      </c>
      <c r="F8" s="96">
        <v>3000</v>
      </c>
      <c r="G8" s="78" t="s">
        <v>144</v>
      </c>
    </row>
    <row r="9" spans="1:7" ht="93.6" hidden="1" x14ac:dyDescent="0.3">
      <c r="A9" s="107" t="s">
        <v>141</v>
      </c>
      <c r="B9" s="108" t="s">
        <v>177</v>
      </c>
      <c r="C9" s="109">
        <v>244</v>
      </c>
      <c r="D9" s="109" t="s">
        <v>118</v>
      </c>
      <c r="E9" s="110" t="s">
        <v>178</v>
      </c>
      <c r="F9" s="111">
        <v>672.89588000000003</v>
      </c>
      <c r="G9" s="112" t="s">
        <v>179</v>
      </c>
    </row>
    <row r="10" spans="1:7" ht="93.6" hidden="1" x14ac:dyDescent="0.3">
      <c r="A10" s="107" t="s">
        <v>141</v>
      </c>
      <c r="B10" s="108" t="s">
        <v>177</v>
      </c>
      <c r="C10" s="109">
        <v>244</v>
      </c>
      <c r="D10" s="109" t="s">
        <v>118</v>
      </c>
      <c r="E10" s="110" t="s">
        <v>178</v>
      </c>
      <c r="F10" s="111">
        <v>-672.89588000000003</v>
      </c>
      <c r="G10" s="112" t="s">
        <v>179</v>
      </c>
    </row>
    <row r="11" spans="1:7" ht="47.25" x14ac:dyDescent="0.25">
      <c r="A11" s="52" t="s">
        <v>119</v>
      </c>
      <c r="B11" s="45" t="s">
        <v>135</v>
      </c>
      <c r="C11" s="46">
        <v>244</v>
      </c>
      <c r="D11" s="46" t="s">
        <v>118</v>
      </c>
      <c r="E11" s="6" t="s">
        <v>169</v>
      </c>
      <c r="F11" s="96">
        <f>1500-672.89588</f>
        <v>827.10411999999997</v>
      </c>
      <c r="G11" s="78" t="s">
        <v>168</v>
      </c>
    </row>
    <row r="12" spans="1:7" ht="88.9" customHeight="1" x14ac:dyDescent="0.25">
      <c r="A12" s="52" t="s">
        <v>119</v>
      </c>
      <c r="B12" s="45" t="s">
        <v>135</v>
      </c>
      <c r="C12" s="46">
        <v>244</v>
      </c>
      <c r="D12" s="46" t="s">
        <v>118</v>
      </c>
      <c r="E12" s="6" t="s">
        <v>136</v>
      </c>
      <c r="F12" s="96">
        <f>-1685.48535</f>
        <v>-1685.4853499999999</v>
      </c>
      <c r="G12" s="53" t="s">
        <v>137</v>
      </c>
    </row>
    <row r="13" spans="1:7" ht="22.15" customHeight="1" x14ac:dyDescent="0.25">
      <c r="A13" s="54" t="s">
        <v>5</v>
      </c>
      <c r="B13" s="70"/>
      <c r="C13" s="56"/>
      <c r="D13" s="56"/>
      <c r="E13" s="57" t="s">
        <v>7</v>
      </c>
      <c r="F13" s="97">
        <f>SUM(F14:F15)</f>
        <v>183</v>
      </c>
      <c r="G13" s="58"/>
    </row>
    <row r="14" spans="1:7" ht="57" customHeight="1" x14ac:dyDescent="0.25">
      <c r="A14" s="52" t="s">
        <v>78</v>
      </c>
      <c r="B14" s="47">
        <v>8210080210</v>
      </c>
      <c r="C14" s="46">
        <v>244</v>
      </c>
      <c r="D14" s="46" t="s">
        <v>17</v>
      </c>
      <c r="E14" s="6" t="s">
        <v>79</v>
      </c>
      <c r="F14" s="96">
        <v>75</v>
      </c>
      <c r="G14" s="78" t="s">
        <v>105</v>
      </c>
    </row>
    <row r="15" spans="1:7" ht="63" x14ac:dyDescent="0.25">
      <c r="A15" s="52" t="s">
        <v>78</v>
      </c>
      <c r="B15" s="47">
        <v>8210080210</v>
      </c>
      <c r="C15" s="46">
        <v>831</v>
      </c>
      <c r="D15" s="46" t="s">
        <v>17</v>
      </c>
      <c r="E15" s="6" t="s">
        <v>115</v>
      </c>
      <c r="F15" s="96">
        <v>108</v>
      </c>
      <c r="G15" s="76" t="s">
        <v>116</v>
      </c>
    </row>
    <row r="16" spans="1:7" ht="25.9" customHeight="1" x14ac:dyDescent="0.25">
      <c r="A16" s="54" t="s">
        <v>6</v>
      </c>
      <c r="B16" s="55"/>
      <c r="C16" s="56"/>
      <c r="D16" s="56"/>
      <c r="E16" s="57" t="s">
        <v>7</v>
      </c>
      <c r="F16" s="97">
        <f>SUM(F17:F39)</f>
        <v>3508.25927</v>
      </c>
      <c r="G16" s="58"/>
    </row>
    <row r="17" spans="1:9" ht="27.6" customHeight="1" x14ac:dyDescent="0.25">
      <c r="A17" s="52" t="s">
        <v>29</v>
      </c>
      <c r="B17" s="49" t="s">
        <v>30</v>
      </c>
      <c r="C17" s="46">
        <v>611</v>
      </c>
      <c r="D17" s="50" t="s">
        <v>31</v>
      </c>
      <c r="E17" s="19" t="s">
        <v>89</v>
      </c>
      <c r="F17" s="96">
        <f>49.325-0.05736</f>
        <v>49.26764</v>
      </c>
      <c r="G17" s="135" t="s">
        <v>91</v>
      </c>
    </row>
    <row r="18" spans="1:9" ht="25.15" customHeight="1" x14ac:dyDescent="0.25">
      <c r="A18" s="52" t="s">
        <v>29</v>
      </c>
      <c r="B18" s="49" t="s">
        <v>30</v>
      </c>
      <c r="C18" s="46">
        <v>611</v>
      </c>
      <c r="D18" s="50" t="s">
        <v>31</v>
      </c>
      <c r="E18" s="19" t="s">
        <v>92</v>
      </c>
      <c r="F18" s="96">
        <v>7.6</v>
      </c>
      <c r="G18" s="135"/>
      <c r="I18" s="100"/>
    </row>
    <row r="19" spans="1:9" ht="37.9" customHeight="1" x14ac:dyDescent="0.25">
      <c r="A19" s="52" t="s">
        <v>29</v>
      </c>
      <c r="B19" s="49" t="s">
        <v>30</v>
      </c>
      <c r="C19" s="46">
        <v>611</v>
      </c>
      <c r="D19" s="50" t="s">
        <v>32</v>
      </c>
      <c r="E19" s="19" t="s">
        <v>93</v>
      </c>
      <c r="F19" s="96">
        <v>80</v>
      </c>
      <c r="G19" s="77" t="s">
        <v>90</v>
      </c>
    </row>
    <row r="20" spans="1:9" ht="33.6" customHeight="1" x14ac:dyDescent="0.25">
      <c r="A20" s="52" t="s">
        <v>29</v>
      </c>
      <c r="B20" s="49" t="s">
        <v>30</v>
      </c>
      <c r="C20" s="46">
        <v>612</v>
      </c>
      <c r="D20" s="50" t="s">
        <v>32</v>
      </c>
      <c r="E20" s="19" t="s">
        <v>53</v>
      </c>
      <c r="F20" s="96">
        <v>156.69999999999999</v>
      </c>
      <c r="G20" s="78" t="s">
        <v>65</v>
      </c>
    </row>
    <row r="21" spans="1:9" ht="33.6" customHeight="1" x14ac:dyDescent="0.25">
      <c r="A21" s="52" t="s">
        <v>29</v>
      </c>
      <c r="B21" s="49" t="s">
        <v>30</v>
      </c>
      <c r="C21" s="46">
        <v>612</v>
      </c>
      <c r="D21" s="50" t="s">
        <v>33</v>
      </c>
      <c r="E21" s="19" t="s">
        <v>54</v>
      </c>
      <c r="F21" s="96">
        <v>76.19</v>
      </c>
      <c r="G21" s="78" t="s">
        <v>65</v>
      </c>
    </row>
    <row r="22" spans="1:9" ht="35.450000000000003" customHeight="1" x14ac:dyDescent="0.25">
      <c r="A22" s="52" t="s">
        <v>29</v>
      </c>
      <c r="B22" s="49" t="s">
        <v>30</v>
      </c>
      <c r="C22" s="46">
        <v>611</v>
      </c>
      <c r="D22" s="50" t="s">
        <v>34</v>
      </c>
      <c r="E22" s="19" t="s">
        <v>93</v>
      </c>
      <c r="F22" s="96">
        <v>80</v>
      </c>
      <c r="G22" s="77" t="s">
        <v>90</v>
      </c>
    </row>
    <row r="23" spans="1:9" ht="43.9" customHeight="1" x14ac:dyDescent="0.25">
      <c r="A23" s="52" t="s">
        <v>29</v>
      </c>
      <c r="B23" s="49" t="s">
        <v>30</v>
      </c>
      <c r="C23" s="46">
        <v>611</v>
      </c>
      <c r="D23" s="50" t="s">
        <v>34</v>
      </c>
      <c r="E23" s="19" t="s">
        <v>100</v>
      </c>
      <c r="F23" s="96">
        <v>193.32</v>
      </c>
      <c r="G23" s="78" t="s">
        <v>104</v>
      </c>
    </row>
    <row r="24" spans="1:9" ht="19.899999999999999" customHeight="1" x14ac:dyDescent="0.25">
      <c r="A24" s="52" t="s">
        <v>29</v>
      </c>
      <c r="B24" s="49" t="s">
        <v>30</v>
      </c>
      <c r="C24" s="46">
        <v>612</v>
      </c>
      <c r="D24" s="50" t="s">
        <v>34</v>
      </c>
      <c r="E24" s="19" t="s">
        <v>101</v>
      </c>
      <c r="F24" s="96">
        <v>32</v>
      </c>
      <c r="G24" s="136" t="s">
        <v>106</v>
      </c>
    </row>
    <row r="25" spans="1:9" ht="31.9" customHeight="1" x14ac:dyDescent="0.25">
      <c r="A25" s="52" t="s">
        <v>29</v>
      </c>
      <c r="B25" s="49" t="s">
        <v>30</v>
      </c>
      <c r="C25" s="46">
        <v>612</v>
      </c>
      <c r="D25" s="50" t="s">
        <v>34</v>
      </c>
      <c r="E25" s="19" t="s">
        <v>102</v>
      </c>
      <c r="F25" s="96">
        <v>24</v>
      </c>
      <c r="G25" s="136"/>
    </row>
    <row r="26" spans="1:9" ht="33" customHeight="1" x14ac:dyDescent="0.25">
      <c r="A26" s="52" t="s">
        <v>29</v>
      </c>
      <c r="B26" s="49" t="s">
        <v>30</v>
      </c>
      <c r="C26" s="46">
        <v>612</v>
      </c>
      <c r="D26" s="50" t="s">
        <v>34</v>
      </c>
      <c r="E26" s="19" t="s">
        <v>103</v>
      </c>
      <c r="F26" s="96">
        <v>21</v>
      </c>
      <c r="G26" s="136"/>
    </row>
    <row r="27" spans="1:9" ht="33" customHeight="1" x14ac:dyDescent="0.25">
      <c r="A27" s="52" t="s">
        <v>29</v>
      </c>
      <c r="B27" s="49" t="s">
        <v>30</v>
      </c>
      <c r="C27" s="46">
        <v>612</v>
      </c>
      <c r="D27" s="50" t="s">
        <v>149</v>
      </c>
      <c r="E27" s="19" t="s">
        <v>150</v>
      </c>
      <c r="F27" s="96">
        <v>72.463999999999999</v>
      </c>
      <c r="G27" s="78" t="s">
        <v>151</v>
      </c>
    </row>
    <row r="28" spans="1:9" ht="31.5" x14ac:dyDescent="0.25">
      <c r="A28" s="52" t="s">
        <v>29</v>
      </c>
      <c r="B28" s="49" t="s">
        <v>30</v>
      </c>
      <c r="C28" s="46">
        <v>611</v>
      </c>
      <c r="D28" s="50" t="s">
        <v>35</v>
      </c>
      <c r="E28" s="19" t="s">
        <v>93</v>
      </c>
      <c r="F28" s="96">
        <v>80</v>
      </c>
      <c r="G28" s="77" t="s">
        <v>90</v>
      </c>
      <c r="H28" s="94"/>
    </row>
    <row r="29" spans="1:9" ht="47.25" x14ac:dyDescent="0.25">
      <c r="A29" s="52" t="s">
        <v>29</v>
      </c>
      <c r="B29" s="49" t="s">
        <v>30</v>
      </c>
      <c r="C29" s="46">
        <v>612</v>
      </c>
      <c r="D29" s="50" t="s">
        <v>35</v>
      </c>
      <c r="E29" s="19" t="s">
        <v>145</v>
      </c>
      <c r="F29" s="96">
        <v>93.99</v>
      </c>
      <c r="G29" s="80" t="s">
        <v>146</v>
      </c>
    </row>
    <row r="30" spans="1:9" ht="62.45" customHeight="1" x14ac:dyDescent="0.25">
      <c r="A30" s="52" t="s">
        <v>27</v>
      </c>
      <c r="B30" s="49" t="s">
        <v>97</v>
      </c>
      <c r="C30" s="46">
        <v>612</v>
      </c>
      <c r="D30" s="41" t="s">
        <v>36</v>
      </c>
      <c r="E30" s="19" t="s">
        <v>98</v>
      </c>
      <c r="F30" s="96">
        <v>103.12174</v>
      </c>
      <c r="G30" s="77" t="s">
        <v>99</v>
      </c>
    </row>
    <row r="31" spans="1:9" ht="47.25" x14ac:dyDescent="0.25">
      <c r="A31" s="52" t="s">
        <v>27</v>
      </c>
      <c r="B31" s="49" t="s">
        <v>28</v>
      </c>
      <c r="C31" s="46">
        <v>611</v>
      </c>
      <c r="D31" s="41" t="s">
        <v>36</v>
      </c>
      <c r="E31" s="19" t="s">
        <v>93</v>
      </c>
      <c r="F31" s="96">
        <v>150</v>
      </c>
      <c r="G31" s="77" t="s">
        <v>90</v>
      </c>
    </row>
    <row r="32" spans="1:9" ht="62.45" customHeight="1" x14ac:dyDescent="0.25">
      <c r="A32" s="52" t="s">
        <v>27</v>
      </c>
      <c r="B32" s="49" t="s">
        <v>28</v>
      </c>
      <c r="C32" s="46">
        <v>612</v>
      </c>
      <c r="D32" s="41" t="s">
        <v>36</v>
      </c>
      <c r="E32" s="19" t="s">
        <v>37</v>
      </c>
      <c r="F32" s="96">
        <v>42</v>
      </c>
      <c r="G32" s="78" t="s">
        <v>66</v>
      </c>
      <c r="I32" s="75"/>
    </row>
    <row r="33" spans="1:8" ht="78.75" x14ac:dyDescent="0.25">
      <c r="A33" s="52" t="s">
        <v>27</v>
      </c>
      <c r="B33" s="49" t="s">
        <v>28</v>
      </c>
      <c r="C33" s="46">
        <v>612</v>
      </c>
      <c r="D33" s="41" t="s">
        <v>36</v>
      </c>
      <c r="E33" s="19" t="s">
        <v>88</v>
      </c>
      <c r="F33" s="96">
        <v>78.14</v>
      </c>
      <c r="G33" s="78" t="s">
        <v>107</v>
      </c>
    </row>
    <row r="34" spans="1:8" ht="128.44999999999999" customHeight="1" x14ac:dyDescent="0.25">
      <c r="A34" s="52" t="s">
        <v>27</v>
      </c>
      <c r="B34" s="49" t="s">
        <v>132</v>
      </c>
      <c r="C34" s="46">
        <v>612</v>
      </c>
      <c r="D34" s="50" t="s">
        <v>38</v>
      </c>
      <c r="E34" s="19" t="s">
        <v>134</v>
      </c>
      <c r="F34" s="96">
        <v>263.15789000000001</v>
      </c>
      <c r="G34" s="79" t="s">
        <v>133</v>
      </c>
    </row>
    <row r="35" spans="1:8" ht="138" customHeight="1" x14ac:dyDescent="0.25">
      <c r="A35" s="52" t="s">
        <v>27</v>
      </c>
      <c r="B35" s="49" t="s">
        <v>28</v>
      </c>
      <c r="C35" s="46">
        <v>612</v>
      </c>
      <c r="D35" s="50" t="s">
        <v>38</v>
      </c>
      <c r="E35" s="19" t="s">
        <v>147</v>
      </c>
      <c r="F35" s="96">
        <v>1500</v>
      </c>
      <c r="G35" s="80" t="s">
        <v>148</v>
      </c>
    </row>
    <row r="36" spans="1:8" ht="60" customHeight="1" x14ac:dyDescent="0.25">
      <c r="A36" s="52" t="s">
        <v>27</v>
      </c>
      <c r="B36" s="49" t="s">
        <v>28</v>
      </c>
      <c r="C36" s="46">
        <v>612</v>
      </c>
      <c r="D36" s="50" t="s">
        <v>39</v>
      </c>
      <c r="E36" s="19" t="s">
        <v>67</v>
      </c>
      <c r="F36" s="96">
        <v>209.16</v>
      </c>
      <c r="G36" s="77" t="s">
        <v>55</v>
      </c>
    </row>
    <row r="37" spans="1:8" ht="45" customHeight="1" x14ac:dyDescent="0.25">
      <c r="A37" s="52" t="s">
        <v>27</v>
      </c>
      <c r="B37" s="49" t="s">
        <v>28</v>
      </c>
      <c r="C37" s="46">
        <v>621</v>
      </c>
      <c r="D37" s="50" t="s">
        <v>26</v>
      </c>
      <c r="E37" s="19" t="s">
        <v>94</v>
      </c>
      <c r="F37" s="96">
        <v>57.798000000000002</v>
      </c>
      <c r="G37" s="77" t="s">
        <v>108</v>
      </c>
    </row>
    <row r="38" spans="1:8" ht="58.15" customHeight="1" x14ac:dyDescent="0.25">
      <c r="A38" s="52" t="s">
        <v>27</v>
      </c>
      <c r="B38" s="49" t="s">
        <v>28</v>
      </c>
      <c r="C38" s="46">
        <v>622</v>
      </c>
      <c r="D38" s="50" t="s">
        <v>26</v>
      </c>
      <c r="E38" s="19" t="s">
        <v>56</v>
      </c>
      <c r="F38" s="96">
        <v>56</v>
      </c>
      <c r="G38" s="53" t="s">
        <v>68</v>
      </c>
      <c r="H38" s="94"/>
    </row>
    <row r="39" spans="1:8" ht="28.15" customHeight="1" x14ac:dyDescent="0.25">
      <c r="A39" s="52" t="s">
        <v>22</v>
      </c>
      <c r="B39" s="49" t="s">
        <v>41</v>
      </c>
      <c r="C39" s="46">
        <v>614</v>
      </c>
      <c r="D39" s="50" t="s">
        <v>40</v>
      </c>
      <c r="E39" s="19" t="s">
        <v>95</v>
      </c>
      <c r="F39" s="96">
        <v>82.35</v>
      </c>
      <c r="G39" s="78" t="s">
        <v>96</v>
      </c>
    </row>
    <row r="40" spans="1:8" ht="31.15" customHeight="1" x14ac:dyDescent="0.25">
      <c r="A40" s="54" t="s">
        <v>8</v>
      </c>
      <c r="B40" s="55"/>
      <c r="C40" s="56"/>
      <c r="D40" s="56"/>
      <c r="E40" s="57" t="s">
        <v>7</v>
      </c>
      <c r="F40" s="97">
        <f>SUM(F41:F51)</f>
        <v>2750.261</v>
      </c>
      <c r="G40" s="58"/>
      <c r="H40" s="24"/>
    </row>
    <row r="41" spans="1:8" ht="78" customHeight="1" x14ac:dyDescent="0.25">
      <c r="A41" s="52" t="s">
        <v>19</v>
      </c>
      <c r="B41" s="45" t="s">
        <v>126</v>
      </c>
      <c r="C41" s="46">
        <v>612</v>
      </c>
      <c r="D41" s="48" t="s">
        <v>18</v>
      </c>
      <c r="E41" s="38" t="s">
        <v>127</v>
      </c>
      <c r="F41" s="96">
        <v>640.74099999999999</v>
      </c>
      <c r="G41" s="76" t="s">
        <v>128</v>
      </c>
      <c r="H41" s="24"/>
    </row>
    <row r="42" spans="1:8" ht="157.5" x14ac:dyDescent="0.25">
      <c r="A42" s="52" t="s">
        <v>19</v>
      </c>
      <c r="B42" s="45" t="s">
        <v>20</v>
      </c>
      <c r="C42" s="46">
        <v>612</v>
      </c>
      <c r="D42" s="48" t="s">
        <v>18</v>
      </c>
      <c r="E42" s="38" t="s">
        <v>112</v>
      </c>
      <c r="F42" s="96">
        <v>409.62</v>
      </c>
      <c r="G42" s="76" t="s">
        <v>69</v>
      </c>
    </row>
    <row r="43" spans="1:8" ht="126" x14ac:dyDescent="0.25">
      <c r="A43" s="52" t="s">
        <v>19</v>
      </c>
      <c r="B43" s="45" t="s">
        <v>20</v>
      </c>
      <c r="C43" s="46">
        <v>611</v>
      </c>
      <c r="D43" s="48" t="s">
        <v>18</v>
      </c>
      <c r="E43" s="38" t="s">
        <v>70</v>
      </c>
      <c r="F43" s="96">
        <v>290.5</v>
      </c>
      <c r="G43" s="76" t="s">
        <v>57</v>
      </c>
    </row>
    <row r="44" spans="1:8" ht="80.45" customHeight="1" x14ac:dyDescent="0.25">
      <c r="A44" s="52" t="s">
        <v>19</v>
      </c>
      <c r="B44" s="45" t="s">
        <v>21</v>
      </c>
      <c r="C44" s="46">
        <v>612</v>
      </c>
      <c r="D44" s="48" t="s">
        <v>18</v>
      </c>
      <c r="E44" s="38" t="s">
        <v>109</v>
      </c>
      <c r="F44" s="96">
        <v>99.9</v>
      </c>
      <c r="G44" s="76" t="s">
        <v>71</v>
      </c>
    </row>
    <row r="45" spans="1:8" ht="94.9" customHeight="1" x14ac:dyDescent="0.25">
      <c r="A45" s="52" t="s">
        <v>19</v>
      </c>
      <c r="B45" s="45" t="s">
        <v>21</v>
      </c>
      <c r="C45" s="46">
        <v>611</v>
      </c>
      <c r="D45" s="48" t="s">
        <v>18</v>
      </c>
      <c r="E45" s="38" t="s">
        <v>81</v>
      </c>
      <c r="F45" s="96">
        <v>300</v>
      </c>
      <c r="G45" s="53" t="s">
        <v>140</v>
      </c>
    </row>
    <row r="46" spans="1:8" ht="77.45" customHeight="1" x14ac:dyDescent="0.25">
      <c r="A46" s="52" t="s">
        <v>19</v>
      </c>
      <c r="B46" s="45" t="s">
        <v>21</v>
      </c>
      <c r="C46" s="46">
        <v>611</v>
      </c>
      <c r="D46" s="48" t="s">
        <v>18</v>
      </c>
      <c r="E46" s="38" t="s">
        <v>82</v>
      </c>
      <c r="F46" s="96">
        <v>300</v>
      </c>
      <c r="G46" s="53" t="s">
        <v>139</v>
      </c>
    </row>
    <row r="47" spans="1:8" ht="91.15" customHeight="1" x14ac:dyDescent="0.25">
      <c r="A47" s="52" t="s">
        <v>19</v>
      </c>
      <c r="B47" s="45" t="s">
        <v>21</v>
      </c>
      <c r="C47" s="46">
        <v>611</v>
      </c>
      <c r="D47" s="48" t="s">
        <v>18</v>
      </c>
      <c r="E47" s="38" t="s">
        <v>83</v>
      </c>
      <c r="F47" s="96">
        <v>400</v>
      </c>
      <c r="G47" s="76" t="s">
        <v>80</v>
      </c>
    </row>
    <row r="48" spans="1:8" ht="141.75" x14ac:dyDescent="0.25">
      <c r="A48" s="52" t="s">
        <v>22</v>
      </c>
      <c r="B48" s="45" t="s">
        <v>23</v>
      </c>
      <c r="C48" s="46">
        <v>611</v>
      </c>
      <c r="D48" s="46" t="s">
        <v>24</v>
      </c>
      <c r="E48" s="38" t="s">
        <v>58</v>
      </c>
      <c r="F48" s="96">
        <v>18.399999999999999</v>
      </c>
      <c r="G48" s="76" t="s">
        <v>59</v>
      </c>
    </row>
    <row r="49" spans="1:9" ht="83.45" customHeight="1" x14ac:dyDescent="0.25">
      <c r="A49" s="52" t="s">
        <v>19</v>
      </c>
      <c r="B49" s="45" t="s">
        <v>129</v>
      </c>
      <c r="C49" s="46">
        <v>612</v>
      </c>
      <c r="D49" s="46" t="s">
        <v>25</v>
      </c>
      <c r="E49" s="38" t="s">
        <v>110</v>
      </c>
      <c r="F49" s="96">
        <v>248.1</v>
      </c>
      <c r="G49" s="53" t="s">
        <v>130</v>
      </c>
    </row>
    <row r="50" spans="1:9" ht="52.15" customHeight="1" x14ac:dyDescent="0.25">
      <c r="A50" s="52" t="s">
        <v>19</v>
      </c>
      <c r="B50" s="45" t="s">
        <v>84</v>
      </c>
      <c r="C50" s="46">
        <v>612</v>
      </c>
      <c r="D50" s="46" t="s">
        <v>85</v>
      </c>
      <c r="E50" s="38" t="s">
        <v>86</v>
      </c>
      <c r="F50" s="96">
        <v>36</v>
      </c>
      <c r="G50" s="53" t="s">
        <v>87</v>
      </c>
    </row>
    <row r="51" spans="1:9" ht="54" customHeight="1" x14ac:dyDescent="0.25">
      <c r="A51" s="52" t="s">
        <v>19</v>
      </c>
      <c r="B51" s="45" t="s">
        <v>84</v>
      </c>
      <c r="C51" s="46">
        <v>612</v>
      </c>
      <c r="D51" s="46" t="s">
        <v>85</v>
      </c>
      <c r="E51" s="38" t="s">
        <v>131</v>
      </c>
      <c r="F51" s="96">
        <v>7</v>
      </c>
      <c r="G51" s="53" t="s">
        <v>87</v>
      </c>
    </row>
    <row r="52" spans="1:9" ht="39.6" customHeight="1" x14ac:dyDescent="0.25">
      <c r="A52" s="54" t="s">
        <v>15</v>
      </c>
      <c r="B52" s="55"/>
      <c r="C52" s="56"/>
      <c r="D52" s="56"/>
      <c r="E52" s="57" t="s">
        <v>7</v>
      </c>
      <c r="F52" s="97">
        <f>SUM(F53:F58)</f>
        <v>946.71836000000008</v>
      </c>
      <c r="G52" s="58"/>
    </row>
    <row r="53" spans="1:9" ht="38.450000000000003" customHeight="1" x14ac:dyDescent="0.25">
      <c r="A53" s="52" t="s">
        <v>43</v>
      </c>
      <c r="B53" s="45" t="s">
        <v>44</v>
      </c>
      <c r="C53" s="46">
        <v>611</v>
      </c>
      <c r="D53" s="48" t="s">
        <v>42</v>
      </c>
      <c r="E53" s="38" t="s">
        <v>73</v>
      </c>
      <c r="F53" s="96">
        <v>15.6</v>
      </c>
      <c r="G53" s="136" t="s">
        <v>74</v>
      </c>
    </row>
    <row r="54" spans="1:9" ht="47.25" x14ac:dyDescent="0.25">
      <c r="A54" s="52" t="s">
        <v>43</v>
      </c>
      <c r="B54" s="45" t="s">
        <v>44</v>
      </c>
      <c r="C54" s="46">
        <v>611</v>
      </c>
      <c r="D54" s="48" t="s">
        <v>42</v>
      </c>
      <c r="E54" s="38" t="s">
        <v>75</v>
      </c>
      <c r="F54" s="96">
        <v>15</v>
      </c>
      <c r="G54" s="136"/>
    </row>
    <row r="55" spans="1:9" ht="73.900000000000006" customHeight="1" x14ac:dyDescent="0.25">
      <c r="A55" s="52" t="s">
        <v>43</v>
      </c>
      <c r="B55" s="45" t="s">
        <v>77</v>
      </c>
      <c r="C55" s="46">
        <v>612</v>
      </c>
      <c r="D55" s="48" t="s">
        <v>42</v>
      </c>
      <c r="E55" s="38" t="s">
        <v>111</v>
      </c>
      <c r="F55" s="96">
        <v>39.389360000000003</v>
      </c>
      <c r="G55" s="53" t="s">
        <v>76</v>
      </c>
    </row>
    <row r="56" spans="1:9" ht="61.9" customHeight="1" x14ac:dyDescent="0.25">
      <c r="A56" s="52" t="s">
        <v>46</v>
      </c>
      <c r="B56" s="45" t="s">
        <v>47</v>
      </c>
      <c r="C56" s="46">
        <v>622</v>
      </c>
      <c r="D56" s="48" t="s">
        <v>45</v>
      </c>
      <c r="E56" s="38" t="s">
        <v>61</v>
      </c>
      <c r="F56" s="96">
        <v>338.86599999999999</v>
      </c>
      <c r="G56" s="76" t="s">
        <v>113</v>
      </c>
    </row>
    <row r="57" spans="1:9" ht="49.15" customHeight="1" x14ac:dyDescent="0.25">
      <c r="A57" s="52" t="s">
        <v>46</v>
      </c>
      <c r="B57" s="45" t="s">
        <v>47</v>
      </c>
      <c r="C57" s="46">
        <v>622</v>
      </c>
      <c r="D57" s="48" t="s">
        <v>45</v>
      </c>
      <c r="E57" s="38" t="s">
        <v>48</v>
      </c>
      <c r="F57" s="96">
        <v>37.863</v>
      </c>
      <c r="G57" s="76" t="s">
        <v>60</v>
      </c>
      <c r="I57" s="21"/>
    </row>
    <row r="58" spans="1:9" ht="81.599999999999994" customHeight="1" thickBot="1" x14ac:dyDescent="0.3">
      <c r="A58" s="59" t="s">
        <v>50</v>
      </c>
      <c r="B58" s="60" t="s">
        <v>51</v>
      </c>
      <c r="C58" s="61">
        <v>622</v>
      </c>
      <c r="D58" s="62" t="s">
        <v>49</v>
      </c>
      <c r="E58" s="63" t="s">
        <v>114</v>
      </c>
      <c r="F58" s="98">
        <v>500</v>
      </c>
      <c r="G58" s="64" t="s">
        <v>62</v>
      </c>
    </row>
    <row r="59" spans="1:9" ht="30.6" customHeight="1" thickBot="1" x14ac:dyDescent="0.3">
      <c r="A59" s="137" t="s">
        <v>2</v>
      </c>
      <c r="B59" s="138"/>
      <c r="C59" s="138"/>
      <c r="D59" s="138"/>
      <c r="E59" s="138"/>
      <c r="F59" s="99">
        <f>F52+F40+F16+F13+F5</f>
        <v>9829.8574000000008</v>
      </c>
      <c r="G59" s="65"/>
      <c r="H59" s="16"/>
    </row>
    <row r="60" spans="1:9" ht="36" customHeight="1" x14ac:dyDescent="0.25">
      <c r="A60" s="9"/>
      <c r="B60" s="9"/>
      <c r="C60" s="9"/>
      <c r="D60" s="9"/>
      <c r="E60" s="9"/>
      <c r="F60" s="10"/>
      <c r="G60" s="17"/>
    </row>
  </sheetData>
  <mergeCells count="4">
    <mergeCell ref="G17:G18"/>
    <mergeCell ref="G24:G26"/>
    <mergeCell ref="A59:E59"/>
    <mergeCell ref="G53:G54"/>
  </mergeCells>
  <pageMargins left="0.51181102362204722" right="0.11811023622047245" top="0" bottom="0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workbookViewId="0">
      <selection activeCell="F3" sqref="F3"/>
    </sheetView>
  </sheetViews>
  <sheetFormatPr defaultRowHeight="15" x14ac:dyDescent="0.25"/>
  <cols>
    <col min="1" max="1" width="9.42578125" customWidth="1"/>
    <col min="2" max="2" width="12.28515625" customWidth="1"/>
    <col min="3" max="3" width="8.42578125" customWidth="1"/>
    <col min="4" max="4" width="17.28515625" customWidth="1"/>
    <col min="5" max="5" width="20" customWidth="1"/>
    <col min="6" max="6" width="17.85546875" customWidth="1"/>
    <col min="7" max="7" width="16.5703125" customWidth="1"/>
    <col min="8" max="8" width="14.7109375" customWidth="1"/>
  </cols>
  <sheetData>
    <row r="1" spans="1:7" ht="15.75" x14ac:dyDescent="0.25">
      <c r="B1" s="20" t="s">
        <v>138</v>
      </c>
      <c r="F1" s="1" t="s">
        <v>13</v>
      </c>
    </row>
    <row r="2" spans="1:7" ht="27.6" customHeight="1" thickBot="1" x14ac:dyDescent="0.35">
      <c r="A2" s="7" t="s">
        <v>14</v>
      </c>
      <c r="B2" s="3"/>
      <c r="C2" s="3"/>
      <c r="D2" s="3"/>
      <c r="E2" s="1"/>
      <c r="F2" s="1"/>
    </row>
    <row r="3" spans="1:7" ht="39.75" thickBot="1" x14ac:dyDescent="0.3">
      <c r="A3" s="26" t="s">
        <v>9</v>
      </c>
      <c r="B3" s="25" t="s">
        <v>3</v>
      </c>
      <c r="C3" s="25" t="s">
        <v>4</v>
      </c>
      <c r="D3" s="27" t="s">
        <v>11</v>
      </c>
      <c r="E3" s="25" t="s">
        <v>0</v>
      </c>
      <c r="F3" s="42" t="s">
        <v>219</v>
      </c>
      <c r="G3" s="93" t="s">
        <v>52</v>
      </c>
    </row>
    <row r="4" spans="1:7" ht="30.6" hidden="1" customHeight="1" thickBot="1" x14ac:dyDescent="0.35">
      <c r="A4" s="88" t="s">
        <v>10</v>
      </c>
      <c r="B4" s="89"/>
      <c r="C4" s="89"/>
      <c r="D4" s="89"/>
      <c r="E4" s="90" t="s">
        <v>7</v>
      </c>
      <c r="F4" s="91">
        <f>SUM(F5:F15)</f>
        <v>0</v>
      </c>
      <c r="G4" s="92"/>
    </row>
    <row r="5" spans="1:7" ht="15.6" hidden="1" x14ac:dyDescent="0.3">
      <c r="A5" s="33"/>
      <c r="B5" s="34"/>
      <c r="C5" s="15"/>
      <c r="D5" s="36"/>
      <c r="E5" s="37"/>
      <c r="F5" s="40"/>
      <c r="G5" s="71"/>
    </row>
    <row r="6" spans="1:7" ht="15.6" hidden="1" x14ac:dyDescent="0.3">
      <c r="A6" s="5"/>
      <c r="B6" s="4"/>
      <c r="C6" s="2"/>
      <c r="D6" s="19"/>
      <c r="E6" s="28"/>
      <c r="F6" s="39"/>
      <c r="G6" s="71"/>
    </row>
    <row r="7" spans="1:7" ht="15.6" hidden="1" x14ac:dyDescent="0.3">
      <c r="A7" s="5"/>
      <c r="B7" s="4"/>
      <c r="C7" s="2"/>
      <c r="D7" s="19"/>
      <c r="E7" s="28"/>
      <c r="F7" s="39"/>
      <c r="G7" s="71"/>
    </row>
    <row r="8" spans="1:7" ht="15.6" hidden="1" x14ac:dyDescent="0.3">
      <c r="A8" s="5"/>
      <c r="B8" s="4"/>
      <c r="C8" s="2"/>
      <c r="D8" s="19"/>
      <c r="E8" s="28"/>
      <c r="F8" s="39"/>
      <c r="G8" s="71"/>
    </row>
    <row r="9" spans="1:7" ht="15.6" hidden="1" x14ac:dyDescent="0.3">
      <c r="A9" s="5"/>
      <c r="B9" s="4"/>
      <c r="C9" s="2"/>
      <c r="D9" s="19"/>
      <c r="E9" s="28"/>
      <c r="F9" s="39"/>
      <c r="G9" s="71"/>
    </row>
    <row r="10" spans="1:7" ht="15.6" hidden="1" x14ac:dyDescent="0.3">
      <c r="A10" s="5"/>
      <c r="B10" s="4"/>
      <c r="C10" s="2"/>
      <c r="D10" s="19"/>
      <c r="E10" s="28"/>
      <c r="F10" s="39"/>
      <c r="G10" s="71"/>
    </row>
    <row r="11" spans="1:7" ht="15.6" hidden="1" x14ac:dyDescent="0.3">
      <c r="A11" s="5"/>
      <c r="B11" s="4"/>
      <c r="C11" s="2"/>
      <c r="D11" s="19"/>
      <c r="E11" s="28"/>
      <c r="F11" s="39"/>
      <c r="G11" s="71"/>
    </row>
    <row r="12" spans="1:7" ht="15.6" hidden="1" x14ac:dyDescent="0.3">
      <c r="A12" s="5"/>
      <c r="B12" s="4"/>
      <c r="C12" s="2"/>
      <c r="D12" s="19"/>
      <c r="E12" s="28"/>
      <c r="F12" s="39"/>
      <c r="G12" s="71"/>
    </row>
    <row r="13" spans="1:7" ht="21.6" hidden="1" customHeight="1" x14ac:dyDescent="0.3">
      <c r="A13" s="5"/>
      <c r="B13" s="4"/>
      <c r="C13" s="2"/>
      <c r="D13" s="19"/>
      <c r="E13" s="28"/>
      <c r="F13" s="39"/>
      <c r="G13" s="71"/>
    </row>
    <row r="14" spans="1:7" ht="23.45" hidden="1" customHeight="1" x14ac:dyDescent="0.3">
      <c r="A14" s="5"/>
      <c r="B14" s="4"/>
      <c r="C14" s="2"/>
      <c r="D14" s="19"/>
      <c r="E14" s="28"/>
      <c r="F14" s="44"/>
      <c r="G14" s="71"/>
    </row>
    <row r="15" spans="1:7" ht="15.6" hidden="1" x14ac:dyDescent="0.3">
      <c r="A15" s="13"/>
      <c r="B15" s="12"/>
      <c r="C15" s="14"/>
      <c r="D15" s="31"/>
      <c r="E15" s="32"/>
      <c r="F15" s="44"/>
      <c r="G15" s="71"/>
    </row>
    <row r="16" spans="1:7" ht="16.149999999999999" hidden="1" thickBot="1" x14ac:dyDescent="0.35">
      <c r="A16" s="139" t="s">
        <v>8</v>
      </c>
      <c r="B16" s="140"/>
      <c r="C16" s="29"/>
      <c r="D16" s="30"/>
      <c r="E16" s="35" t="s">
        <v>7</v>
      </c>
      <c r="F16" s="43">
        <f>SUM(F17:F19)</f>
        <v>0</v>
      </c>
      <c r="G16" s="71"/>
    </row>
    <row r="17" spans="1:8" ht="15.6" hidden="1" customHeight="1" x14ac:dyDescent="0.3">
      <c r="A17" s="33"/>
      <c r="B17" s="34"/>
      <c r="C17" s="15"/>
      <c r="D17" s="23"/>
      <c r="E17" s="23"/>
      <c r="F17" s="40"/>
      <c r="G17" s="71"/>
    </row>
    <row r="18" spans="1:8" ht="15.6" hidden="1" x14ac:dyDescent="0.3">
      <c r="A18" s="5"/>
      <c r="B18" s="4"/>
      <c r="C18" s="2"/>
      <c r="D18" s="11"/>
      <c r="E18" s="11"/>
      <c r="F18" s="39"/>
      <c r="G18" s="71"/>
    </row>
    <row r="19" spans="1:8" ht="12" hidden="1" customHeight="1" x14ac:dyDescent="0.3">
      <c r="A19" s="13"/>
      <c r="B19" s="12"/>
      <c r="C19" s="14"/>
      <c r="D19" s="22"/>
      <c r="E19" s="11"/>
      <c r="F19" s="44"/>
      <c r="G19" s="71"/>
      <c r="H19" s="21"/>
    </row>
    <row r="20" spans="1:8" ht="15.6" hidden="1" customHeight="1" thickBot="1" x14ac:dyDescent="0.3">
      <c r="A20" s="13"/>
      <c r="B20" s="12"/>
      <c r="C20" s="14"/>
      <c r="D20" s="22"/>
      <c r="E20" s="22"/>
      <c r="F20" s="44"/>
      <c r="G20" s="71"/>
      <c r="H20" s="21"/>
    </row>
    <row r="21" spans="1:8" ht="16.5" thickBot="1" x14ac:dyDescent="0.3">
      <c r="A21" s="72" t="s">
        <v>10</v>
      </c>
      <c r="B21" s="73"/>
      <c r="C21" s="74"/>
      <c r="D21" s="74"/>
      <c r="E21" s="74"/>
      <c r="F21" s="74"/>
      <c r="G21" s="81"/>
    </row>
    <row r="22" spans="1:8" ht="31.15" customHeight="1" thickBot="1" x14ac:dyDescent="0.3">
      <c r="A22" s="82" t="s">
        <v>161</v>
      </c>
      <c r="B22" s="83" t="s">
        <v>152</v>
      </c>
      <c r="C22" s="84">
        <v>611</v>
      </c>
      <c r="D22" s="85" t="s">
        <v>153</v>
      </c>
      <c r="E22" s="86"/>
      <c r="F22" s="87">
        <v>-60000</v>
      </c>
      <c r="G22" s="6"/>
    </row>
    <row r="23" spans="1:8" ht="31.15" customHeight="1" thickBot="1" x14ac:dyDescent="0.3">
      <c r="A23" s="82" t="s">
        <v>161</v>
      </c>
      <c r="B23" s="83" t="s">
        <v>152</v>
      </c>
      <c r="C23" s="84">
        <v>611</v>
      </c>
      <c r="D23" s="85" t="s">
        <v>154</v>
      </c>
      <c r="E23" s="36"/>
      <c r="F23" s="40">
        <v>-144000</v>
      </c>
      <c r="G23" s="6"/>
    </row>
    <row r="24" spans="1:8" ht="31.15" customHeight="1" thickBot="1" x14ac:dyDescent="0.3">
      <c r="A24" s="82" t="s">
        <v>161</v>
      </c>
      <c r="B24" s="83" t="s">
        <v>152</v>
      </c>
      <c r="C24" s="84">
        <v>611</v>
      </c>
      <c r="D24" s="85" t="s">
        <v>155</v>
      </c>
      <c r="E24" s="36"/>
      <c r="F24" s="40">
        <v>-184000</v>
      </c>
      <c r="G24" s="6"/>
    </row>
    <row r="25" spans="1:8" ht="31.15" customHeight="1" thickBot="1" x14ac:dyDescent="0.3">
      <c r="A25" s="82" t="s">
        <v>161</v>
      </c>
      <c r="B25" s="83" t="s">
        <v>152</v>
      </c>
      <c r="C25" s="84">
        <v>621</v>
      </c>
      <c r="D25" s="85" t="s">
        <v>156</v>
      </c>
      <c r="E25" s="19"/>
      <c r="F25" s="102">
        <v>-71000</v>
      </c>
      <c r="G25" s="6"/>
    </row>
    <row r="26" spans="1:8" ht="31.15" customHeight="1" x14ac:dyDescent="0.25">
      <c r="A26" s="82" t="s">
        <v>161</v>
      </c>
      <c r="B26" s="83" t="s">
        <v>152</v>
      </c>
      <c r="C26" s="84">
        <v>611</v>
      </c>
      <c r="D26" s="85" t="s">
        <v>157</v>
      </c>
      <c r="E26" s="19"/>
      <c r="F26" s="102">
        <v>-84000</v>
      </c>
      <c r="G26" s="6"/>
    </row>
    <row r="27" spans="1:8" ht="31.15" customHeight="1" x14ac:dyDescent="0.25">
      <c r="A27" s="103" t="s">
        <v>170</v>
      </c>
      <c r="B27" s="104" t="s">
        <v>171</v>
      </c>
      <c r="C27" s="105">
        <v>321</v>
      </c>
      <c r="D27" s="106" t="s">
        <v>172</v>
      </c>
      <c r="E27" s="19" t="s">
        <v>173</v>
      </c>
      <c r="F27" s="102">
        <v>-118640.55</v>
      </c>
      <c r="G27" s="6"/>
    </row>
    <row r="28" spans="1:8" ht="31.15" customHeight="1" x14ac:dyDescent="0.25">
      <c r="A28" s="103" t="s">
        <v>170</v>
      </c>
      <c r="B28" s="104" t="s">
        <v>171</v>
      </c>
      <c r="C28" s="105">
        <v>612</v>
      </c>
      <c r="D28" s="106" t="s">
        <v>174</v>
      </c>
      <c r="E28" s="19" t="s">
        <v>173</v>
      </c>
      <c r="F28" s="102">
        <v>-27546.75</v>
      </c>
      <c r="G28" s="6"/>
    </row>
    <row r="29" spans="1:8" ht="31.15" customHeight="1" x14ac:dyDescent="0.25">
      <c r="A29" s="103" t="s">
        <v>170</v>
      </c>
      <c r="B29" s="104" t="s">
        <v>171</v>
      </c>
      <c r="C29" s="105">
        <v>612</v>
      </c>
      <c r="D29" s="106" t="s">
        <v>175</v>
      </c>
      <c r="E29" s="19" t="s">
        <v>173</v>
      </c>
      <c r="F29" s="102">
        <v>-11018.7</v>
      </c>
      <c r="G29" s="6"/>
    </row>
    <row r="30" spans="1:8" ht="31.15" customHeight="1" thickBot="1" x14ac:dyDescent="0.3">
      <c r="A30" s="45" t="s">
        <v>7</v>
      </c>
      <c r="B30" s="49"/>
      <c r="C30" s="46"/>
      <c r="D30" s="101"/>
      <c r="E30" s="19"/>
      <c r="F30" s="102">
        <f>F22+F23+F24+F25+F26+F27+F28+F29</f>
        <v>-700206</v>
      </c>
      <c r="G30" s="6"/>
    </row>
    <row r="31" spans="1:8" ht="31.15" customHeight="1" thickBot="1" x14ac:dyDescent="0.3">
      <c r="A31" s="82" t="s">
        <v>161</v>
      </c>
      <c r="B31" s="83" t="s">
        <v>152</v>
      </c>
      <c r="C31" s="84">
        <v>611</v>
      </c>
      <c r="D31" s="85" t="s">
        <v>158</v>
      </c>
      <c r="E31" s="19"/>
      <c r="F31" s="102">
        <v>189000</v>
      </c>
      <c r="G31" s="6"/>
    </row>
    <row r="32" spans="1:8" ht="31.15" customHeight="1" thickBot="1" x14ac:dyDescent="0.3">
      <c r="A32" s="82" t="s">
        <v>161</v>
      </c>
      <c r="B32" s="83" t="s">
        <v>152</v>
      </c>
      <c r="C32" s="84">
        <v>611</v>
      </c>
      <c r="D32" s="85" t="s">
        <v>159</v>
      </c>
      <c r="E32" s="19"/>
      <c r="F32" s="102">
        <v>121000</v>
      </c>
      <c r="G32" s="6"/>
    </row>
    <row r="33" spans="1:7" ht="46.9" customHeight="1" x14ac:dyDescent="0.25">
      <c r="A33" s="82" t="s">
        <v>161</v>
      </c>
      <c r="B33" s="83" t="s">
        <v>152</v>
      </c>
      <c r="C33" s="84">
        <v>611</v>
      </c>
      <c r="D33" s="85" t="s">
        <v>160</v>
      </c>
      <c r="E33" s="19"/>
      <c r="F33" s="102">
        <v>233000</v>
      </c>
      <c r="G33" s="6"/>
    </row>
    <row r="34" spans="1:7" ht="46.9" customHeight="1" x14ac:dyDescent="0.25">
      <c r="A34" s="103" t="s">
        <v>170</v>
      </c>
      <c r="B34" s="104" t="s">
        <v>171</v>
      </c>
      <c r="C34" s="105">
        <v>622</v>
      </c>
      <c r="D34" s="36" t="s">
        <v>26</v>
      </c>
      <c r="E34" s="19" t="s">
        <v>173</v>
      </c>
      <c r="F34" s="102">
        <v>5509.35</v>
      </c>
      <c r="G34" s="6"/>
    </row>
    <row r="35" spans="1:7" ht="46.9" customHeight="1" x14ac:dyDescent="0.25">
      <c r="A35" s="103" t="s">
        <v>170</v>
      </c>
      <c r="B35" s="104" t="s">
        <v>171</v>
      </c>
      <c r="C35" s="105">
        <v>612</v>
      </c>
      <c r="D35" s="106" t="s">
        <v>176</v>
      </c>
      <c r="E35" s="19" t="s">
        <v>173</v>
      </c>
      <c r="F35" s="102">
        <v>1836.45</v>
      </c>
      <c r="G35" s="6"/>
    </row>
    <row r="36" spans="1:7" ht="46.9" customHeight="1" x14ac:dyDescent="0.25">
      <c r="A36" s="103" t="s">
        <v>170</v>
      </c>
      <c r="B36" s="104" t="s">
        <v>171</v>
      </c>
      <c r="C36" s="105">
        <v>323</v>
      </c>
      <c r="D36" s="106" t="s">
        <v>172</v>
      </c>
      <c r="E36" s="19" t="s">
        <v>173</v>
      </c>
      <c r="F36" s="102">
        <v>149860.20000000001</v>
      </c>
      <c r="G36" s="6"/>
    </row>
    <row r="37" spans="1:7" ht="15.75" x14ac:dyDescent="0.25">
      <c r="A37" s="45" t="s">
        <v>7</v>
      </c>
      <c r="B37" s="49"/>
      <c r="C37" s="46"/>
      <c r="D37" s="101"/>
      <c r="E37" s="19"/>
      <c r="F37" s="102">
        <f>F31+F32+F33+F34+F35+F36</f>
        <v>700206</v>
      </c>
      <c r="G37" s="6"/>
    </row>
    <row r="38" spans="1:7" ht="47.25" x14ac:dyDescent="0.25">
      <c r="A38" s="45" t="s">
        <v>162</v>
      </c>
      <c r="B38" s="49" t="s">
        <v>163</v>
      </c>
      <c r="C38" s="46">
        <v>870</v>
      </c>
      <c r="D38" s="101" t="s">
        <v>164</v>
      </c>
      <c r="E38" s="19"/>
      <c r="F38" s="102">
        <v>-15000</v>
      </c>
      <c r="G38" s="6" t="s">
        <v>167</v>
      </c>
    </row>
    <row r="39" spans="1:7" ht="47.25" x14ac:dyDescent="0.25">
      <c r="A39" s="45" t="s">
        <v>165</v>
      </c>
      <c r="B39" s="49" t="s">
        <v>166</v>
      </c>
      <c r="C39" s="46">
        <v>313</v>
      </c>
      <c r="D39" s="101" t="s">
        <v>164</v>
      </c>
      <c r="E39" s="19"/>
      <c r="F39" s="102">
        <v>15000</v>
      </c>
      <c r="G39" s="6" t="s">
        <v>167</v>
      </c>
    </row>
    <row r="40" spans="1:7" ht="15.75" x14ac:dyDescent="0.25">
      <c r="A40" s="45" t="s">
        <v>7</v>
      </c>
      <c r="B40" s="49"/>
      <c r="C40" s="46"/>
      <c r="D40" s="101"/>
      <c r="E40" s="19"/>
      <c r="F40" s="102">
        <f>F38+F39</f>
        <v>0</v>
      </c>
      <c r="G40" s="6"/>
    </row>
    <row r="41" spans="1:7" ht="15.75" x14ac:dyDescent="0.25">
      <c r="A41" s="45" t="s">
        <v>2</v>
      </c>
      <c r="B41" s="49"/>
      <c r="C41" s="46"/>
      <c r="D41" s="101"/>
      <c r="E41" s="19"/>
      <c r="F41" s="102">
        <f>F40+F37+F30</f>
        <v>0</v>
      </c>
      <c r="G41" s="6"/>
    </row>
  </sheetData>
  <mergeCells count="1">
    <mergeCell ref="A16:B16"/>
  </mergeCells>
  <pageMargins left="0.43307086614173229" right="0.23622047244094491" top="0" bottom="0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opLeftCell="A4" workbookViewId="0">
      <selection activeCell="K14" sqref="K14"/>
    </sheetView>
  </sheetViews>
  <sheetFormatPr defaultRowHeight="15" x14ac:dyDescent="0.25"/>
  <cols>
    <col min="1" max="1" width="6.42578125" customWidth="1"/>
    <col min="2" max="2" width="28.85546875" customWidth="1"/>
    <col min="4" max="4" width="14.5703125" customWidth="1"/>
    <col min="5" max="5" width="11.7109375" customWidth="1"/>
    <col min="6" max="6" width="12.140625" customWidth="1"/>
    <col min="7" max="7" width="13.7109375" customWidth="1"/>
  </cols>
  <sheetData>
    <row r="3" spans="1:7" x14ac:dyDescent="0.25">
      <c r="A3" s="113"/>
      <c r="B3" s="114"/>
      <c r="C3" s="113"/>
      <c r="D3" s="113"/>
      <c r="E3" s="115"/>
      <c r="F3" s="116"/>
      <c r="G3" s="117" t="s">
        <v>180</v>
      </c>
    </row>
    <row r="4" spans="1:7" ht="14.45" customHeight="1" x14ac:dyDescent="0.25">
      <c r="A4" s="122"/>
      <c r="B4" s="141" t="s">
        <v>197</v>
      </c>
      <c r="C4" s="141"/>
      <c r="D4" s="141"/>
      <c r="E4" s="141"/>
      <c r="F4" s="141"/>
      <c r="G4" s="141"/>
    </row>
    <row r="5" spans="1:7" ht="24.6" customHeight="1" x14ac:dyDescent="0.25">
      <c r="A5" s="122"/>
      <c r="B5" s="123"/>
      <c r="C5" s="124"/>
      <c r="D5" s="123"/>
      <c r="E5" s="123"/>
      <c r="F5" s="142" t="s">
        <v>198</v>
      </c>
      <c r="G5" s="142"/>
    </row>
    <row r="6" spans="1:7" ht="15.6" x14ac:dyDescent="0.3">
      <c r="A6" s="122"/>
      <c r="B6" s="123"/>
      <c r="C6" s="124"/>
      <c r="D6" s="123"/>
      <c r="E6" s="123"/>
      <c r="F6" s="123"/>
      <c r="G6" s="123"/>
    </row>
    <row r="7" spans="1:7" ht="14.45" customHeight="1" x14ac:dyDescent="0.25">
      <c r="A7" s="125" t="s">
        <v>199</v>
      </c>
      <c r="B7" s="126" t="s">
        <v>200</v>
      </c>
      <c r="C7" s="126" t="s">
        <v>201</v>
      </c>
      <c r="D7" s="126" t="s">
        <v>202</v>
      </c>
      <c r="E7" s="126" t="s">
        <v>203</v>
      </c>
      <c r="F7" s="126" t="s">
        <v>204</v>
      </c>
      <c r="G7" s="126" t="s">
        <v>205</v>
      </c>
    </row>
    <row r="8" spans="1:7" ht="58.15" customHeight="1" x14ac:dyDescent="0.25">
      <c r="A8" s="127">
        <v>1</v>
      </c>
      <c r="B8" s="118" t="s">
        <v>181</v>
      </c>
      <c r="C8" s="128"/>
      <c r="D8" s="129"/>
      <c r="E8" s="130"/>
      <c r="F8" s="130">
        <f>F9+F10+F11</f>
        <v>12509.33151</v>
      </c>
      <c r="G8" s="129"/>
    </row>
    <row r="9" spans="1:7" ht="33.6" customHeight="1" x14ac:dyDescent="0.25">
      <c r="A9" s="131" t="s">
        <v>206</v>
      </c>
      <c r="B9" s="119" t="s">
        <v>182</v>
      </c>
      <c r="C9" s="132" t="s">
        <v>207</v>
      </c>
      <c r="D9" s="133">
        <v>1800</v>
      </c>
      <c r="E9" s="134">
        <f>F9/D9</f>
        <v>3.7840717388888891</v>
      </c>
      <c r="F9" s="134">
        <f>(6811329.13)/1000</f>
        <v>6811.3291300000001</v>
      </c>
      <c r="G9" s="133"/>
    </row>
    <row r="10" spans="1:7" ht="64.150000000000006" customHeight="1" x14ac:dyDescent="0.25">
      <c r="A10" s="131" t="s">
        <v>208</v>
      </c>
      <c r="B10" s="119" t="s">
        <v>183</v>
      </c>
      <c r="C10" s="132" t="s">
        <v>209</v>
      </c>
      <c r="D10" s="133">
        <v>700</v>
      </c>
      <c r="E10" s="134">
        <f>F10/D10</f>
        <v>3.7945641571428572</v>
      </c>
      <c r="F10" s="134">
        <f>(2656194.91)/1000</f>
        <v>2656.1949100000002</v>
      </c>
      <c r="G10" s="133"/>
    </row>
    <row r="11" spans="1:7" ht="15.75" x14ac:dyDescent="0.25">
      <c r="A11" s="131" t="s">
        <v>210</v>
      </c>
      <c r="B11" s="119" t="s">
        <v>184</v>
      </c>
      <c r="C11" s="132" t="s">
        <v>207</v>
      </c>
      <c r="D11" s="133">
        <v>528</v>
      </c>
      <c r="E11" s="134">
        <f>F11/D11</f>
        <v>5.7609989962121215</v>
      </c>
      <c r="F11" s="134">
        <f>(3041807.47)/1000</f>
        <v>3041.8074700000002</v>
      </c>
      <c r="G11" s="133"/>
    </row>
    <row r="12" spans="1:7" ht="47.25" x14ac:dyDescent="0.25">
      <c r="A12" s="127">
        <v>2</v>
      </c>
      <c r="B12" s="118" t="s">
        <v>185</v>
      </c>
      <c r="C12" s="128"/>
      <c r="D12" s="129"/>
      <c r="E12" s="130"/>
      <c r="F12" s="130"/>
      <c r="G12" s="129"/>
    </row>
    <row r="13" spans="1:7" ht="45.6" customHeight="1" x14ac:dyDescent="0.25">
      <c r="A13" s="131" t="s">
        <v>211</v>
      </c>
      <c r="B13" s="119" t="s">
        <v>186</v>
      </c>
      <c r="C13" s="132" t="s">
        <v>207</v>
      </c>
      <c r="D13" s="133">
        <v>0</v>
      </c>
      <c r="E13" s="134">
        <v>0</v>
      </c>
      <c r="F13" s="134">
        <v>0</v>
      </c>
      <c r="G13" s="133"/>
    </row>
    <row r="14" spans="1:7" ht="39" customHeight="1" x14ac:dyDescent="0.25">
      <c r="A14" s="131" t="s">
        <v>212</v>
      </c>
      <c r="B14" s="119" t="s">
        <v>187</v>
      </c>
      <c r="C14" s="132" t="s">
        <v>213</v>
      </c>
      <c r="D14" s="133">
        <v>0</v>
      </c>
      <c r="E14" s="134">
        <v>0</v>
      </c>
      <c r="F14" s="134">
        <v>0</v>
      </c>
      <c r="G14" s="133"/>
    </row>
    <row r="15" spans="1:7" ht="36" customHeight="1" x14ac:dyDescent="0.25">
      <c r="A15" s="131" t="s">
        <v>214</v>
      </c>
      <c r="B15" s="119" t="s">
        <v>188</v>
      </c>
      <c r="C15" s="132" t="s">
        <v>209</v>
      </c>
      <c r="D15" s="133">
        <v>0</v>
      </c>
      <c r="E15" s="134">
        <v>0</v>
      </c>
      <c r="F15" s="134">
        <v>0</v>
      </c>
      <c r="G15" s="133"/>
    </row>
    <row r="16" spans="1:7" ht="27.6" customHeight="1" x14ac:dyDescent="0.25">
      <c r="A16" s="131" t="s">
        <v>215</v>
      </c>
      <c r="B16" s="119" t="s">
        <v>189</v>
      </c>
      <c r="C16" s="132" t="s">
        <v>216</v>
      </c>
      <c r="D16" s="133">
        <v>0</v>
      </c>
      <c r="E16" s="134">
        <v>0</v>
      </c>
      <c r="F16" s="134">
        <v>0</v>
      </c>
      <c r="G16" s="133"/>
    </row>
    <row r="17" spans="1:7" ht="28.9" customHeight="1" x14ac:dyDescent="0.25">
      <c r="A17" s="127">
        <v>3</v>
      </c>
      <c r="B17" s="118" t="s">
        <v>190</v>
      </c>
      <c r="C17" s="132" t="s">
        <v>209</v>
      </c>
      <c r="D17" s="129">
        <v>0</v>
      </c>
      <c r="E17" s="130">
        <v>0</v>
      </c>
      <c r="F17" s="130">
        <v>0</v>
      </c>
      <c r="G17" s="129"/>
    </row>
    <row r="18" spans="1:7" ht="31.5" x14ac:dyDescent="0.25">
      <c r="A18" s="127">
        <v>4</v>
      </c>
      <c r="B18" s="120" t="s">
        <v>191</v>
      </c>
      <c r="C18" s="132"/>
      <c r="D18" s="129"/>
      <c r="E18" s="130"/>
      <c r="F18" s="130">
        <f>F19</f>
        <v>364.84836999999999</v>
      </c>
      <c r="G18" s="129"/>
    </row>
    <row r="19" spans="1:7" ht="15.75" x14ac:dyDescent="0.25">
      <c r="A19" s="131" t="s">
        <v>217</v>
      </c>
      <c r="B19" s="121" t="s">
        <v>192</v>
      </c>
      <c r="C19" s="132" t="s">
        <v>209</v>
      </c>
      <c r="D19" s="133">
        <v>12</v>
      </c>
      <c r="E19" s="134">
        <f>F19/D19</f>
        <v>30.404030833333334</v>
      </c>
      <c r="F19" s="134">
        <f>(364848.37)/1000</f>
        <v>364.84836999999999</v>
      </c>
      <c r="G19" s="133"/>
    </row>
    <row r="20" spans="1:7" ht="15.75" x14ac:dyDescent="0.25">
      <c r="A20" s="131" t="s">
        <v>218</v>
      </c>
      <c r="B20" s="121" t="s">
        <v>193</v>
      </c>
      <c r="C20" s="132" t="s">
        <v>209</v>
      </c>
      <c r="D20" s="133">
        <v>0</v>
      </c>
      <c r="E20" s="134">
        <v>0</v>
      </c>
      <c r="F20" s="134">
        <v>0</v>
      </c>
      <c r="G20" s="133"/>
    </row>
    <row r="21" spans="1:7" ht="47.25" x14ac:dyDescent="0.25">
      <c r="A21" s="127">
        <v>5</v>
      </c>
      <c r="B21" s="118" t="s">
        <v>194</v>
      </c>
      <c r="C21" s="132" t="s">
        <v>207</v>
      </c>
      <c r="D21" s="133">
        <v>0</v>
      </c>
      <c r="E21" s="134">
        <v>0</v>
      </c>
      <c r="F21" s="134">
        <v>0</v>
      </c>
      <c r="G21" s="133"/>
    </row>
    <row r="22" spans="1:7" ht="47.25" x14ac:dyDescent="0.25">
      <c r="A22" s="127">
        <v>6</v>
      </c>
      <c r="B22" s="118" t="s">
        <v>195</v>
      </c>
      <c r="C22" s="132" t="s">
        <v>207</v>
      </c>
      <c r="D22" s="133">
        <v>0</v>
      </c>
      <c r="E22" s="134">
        <v>0</v>
      </c>
      <c r="F22" s="134">
        <v>0</v>
      </c>
      <c r="G22" s="133"/>
    </row>
    <row r="23" spans="1:7" ht="47.25" x14ac:dyDescent="0.25">
      <c r="A23" s="127">
        <v>7</v>
      </c>
      <c r="B23" s="118" t="s">
        <v>196</v>
      </c>
      <c r="C23" s="132" t="s">
        <v>207</v>
      </c>
      <c r="D23" s="133">
        <v>18303</v>
      </c>
      <c r="E23" s="134">
        <f>F23/D23</f>
        <v>0.14590461563678087</v>
      </c>
      <c r="F23" s="134">
        <f>(2670492.18)/1000</f>
        <v>2670.4921800000002</v>
      </c>
      <c r="G23" s="133"/>
    </row>
    <row r="24" spans="1:7" ht="15.75" x14ac:dyDescent="0.25">
      <c r="A24" s="131"/>
      <c r="B24" s="133" t="s">
        <v>7</v>
      </c>
      <c r="C24" s="132"/>
      <c r="D24" s="133"/>
      <c r="E24" s="134"/>
      <c r="F24" s="134">
        <f>F23+F18+F8</f>
        <v>15544.672060000001</v>
      </c>
      <c r="G24" s="133"/>
    </row>
  </sheetData>
  <mergeCells count="2">
    <mergeCell ref="B4:G4"/>
    <mergeCell ref="F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 изменение</vt:lpstr>
      <vt:lpstr>Таблица 2 перерасп </vt:lpstr>
      <vt:lpstr>Таблица 3 кредит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В. Просвирнина</dc:creator>
  <cp:lastModifiedBy>Свидерская Ольга</cp:lastModifiedBy>
  <cp:lastPrinted>2025-05-21T06:06:01Z</cp:lastPrinted>
  <dcterms:created xsi:type="dcterms:W3CDTF">2024-07-12T09:58:04Z</dcterms:created>
  <dcterms:modified xsi:type="dcterms:W3CDTF">2025-05-21T06:06:06Z</dcterms:modified>
</cp:coreProperties>
</file>