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_0\Desktop\Бюджет 2025-2027\Корректировка 1\"/>
    </mc:Choice>
  </mc:AlternateContent>
  <bookViews>
    <workbookView xWindow="96" yWindow="120" windowWidth="12216" windowHeight="5748"/>
  </bookViews>
  <sheets>
    <sheet name="Таблица 1 изменение" sheetId="1" r:id="rId1"/>
    <sheet name="Таблица 2 перерасп 2025-202027" sheetId="2" r:id="rId2"/>
    <sheet name="Таблица 3 Дотация" sheetId="3" r:id="rId3"/>
    <sheet name="Таблица 4 Иной МБТ ЗП 10%" sheetId="4" r:id="rId4"/>
  </sheets>
  <calcPr calcId="162913"/>
</workbook>
</file>

<file path=xl/calcChain.xml><?xml version="1.0" encoding="utf-8"?>
<calcChain xmlns="http://schemas.openxmlformats.org/spreadsheetml/2006/main">
  <c r="F52" i="1" l="1"/>
  <c r="F50" i="1"/>
  <c r="F5" i="1" l="1"/>
  <c r="F84" i="1" l="1"/>
  <c r="F56" i="1"/>
  <c r="F53" i="1" l="1"/>
  <c r="F79" i="1" l="1"/>
  <c r="F68" i="1"/>
  <c r="F67" i="1" s="1"/>
  <c r="F60" i="2" l="1"/>
  <c r="F19" i="2"/>
  <c r="F16" i="1" l="1"/>
  <c r="F28" i="1"/>
  <c r="F87" i="1" l="1"/>
  <c r="F93" i="2"/>
  <c r="F91" i="2"/>
  <c r="F89" i="2"/>
  <c r="F50" i="2"/>
  <c r="F48" i="2"/>
  <c r="F52" i="2" l="1"/>
  <c r="F85" i="2"/>
  <c r="F97" i="2"/>
  <c r="F43" i="2"/>
  <c r="F56" i="2" l="1"/>
  <c r="E24" i="4"/>
  <c r="E12" i="4"/>
  <c r="E17" i="4"/>
  <c r="E21" i="4"/>
  <c r="E15" i="4"/>
  <c r="E9" i="4"/>
  <c r="E5" i="4"/>
  <c r="G53" i="3"/>
  <c r="E19" i="4" l="1"/>
  <c r="F50" i="3"/>
  <c r="F43" i="3"/>
  <c r="F35" i="3"/>
  <c r="G26" i="3"/>
  <c r="F26" i="3"/>
  <c r="G21" i="3"/>
  <c r="G19" i="3"/>
  <c r="G12" i="3"/>
  <c r="G6" i="3"/>
  <c r="G7" i="3"/>
  <c r="G5" i="3" s="1"/>
  <c r="G9" i="3"/>
  <c r="G8" i="3" s="1"/>
  <c r="G10" i="3"/>
  <c r="G11" i="3"/>
  <c r="G13" i="3"/>
  <c r="G14" i="3"/>
  <c r="G15" i="3"/>
  <c r="G17" i="3"/>
  <c r="G18" i="3"/>
  <c r="G16" i="3" s="1"/>
  <c r="G20" i="3"/>
  <c r="G22" i="3"/>
  <c r="G24" i="3"/>
  <c r="G25" i="3"/>
  <c r="G28" i="3"/>
  <c r="G30" i="3"/>
  <c r="G31" i="3"/>
  <c r="G32" i="3"/>
  <c r="G33" i="3"/>
  <c r="G34" i="3"/>
  <c r="G36" i="3"/>
  <c r="G35" i="3" s="1"/>
  <c r="G37" i="3"/>
  <c r="G38" i="3"/>
  <c r="G39" i="3"/>
  <c r="G40" i="3"/>
  <c r="G41" i="3"/>
  <c r="G42" i="3"/>
  <c r="G44" i="3"/>
  <c r="G43" i="3" s="1"/>
  <c r="G45" i="3"/>
  <c r="G46" i="3"/>
  <c r="G47" i="3"/>
  <c r="G48" i="3"/>
  <c r="G49" i="3"/>
  <c r="F39" i="3"/>
  <c r="F38" i="3"/>
  <c r="E39" i="3"/>
  <c r="E38" i="3"/>
  <c r="F23" i="3" l="1"/>
  <c r="F21" i="3"/>
  <c r="F19" i="3"/>
  <c r="F16" i="3"/>
  <c r="F12" i="3"/>
  <c r="F8" i="3"/>
  <c r="F5" i="3"/>
  <c r="E16" i="3"/>
  <c r="E19" i="3"/>
  <c r="E21" i="3"/>
  <c r="E43" i="3"/>
  <c r="E35" i="3"/>
  <c r="E24" i="3"/>
  <c r="E18" i="3"/>
  <c r="E8" i="3"/>
  <c r="E5" i="3"/>
  <c r="E12" i="3"/>
  <c r="F4" i="2" l="1"/>
  <c r="G29" i="3" l="1"/>
  <c r="G23" i="3" s="1"/>
  <c r="G50" i="3" s="1"/>
  <c r="E27" i="3"/>
  <c r="G27" i="3" s="1"/>
  <c r="E23" i="3"/>
  <c r="E50" i="3" s="1"/>
  <c r="D80" i="1"/>
</calcChain>
</file>

<file path=xl/sharedStrings.xml><?xml version="1.0" encoding="utf-8"?>
<sst xmlns="http://schemas.openxmlformats.org/spreadsheetml/2006/main" count="662" uniqueCount="250">
  <si>
    <t>Направление расходов</t>
  </si>
  <si>
    <t>МКУ УС и ГХ</t>
  </si>
  <si>
    <t>О840080220</t>
  </si>
  <si>
    <t>ВСЕГО</t>
  </si>
  <si>
    <t>КЦСР</t>
  </si>
  <si>
    <t>КВР</t>
  </si>
  <si>
    <t>О120080610</t>
  </si>
  <si>
    <t>АДМИНИСТРАЦИЯ</t>
  </si>
  <si>
    <t>ОБРАЗОВАНИЕ</t>
  </si>
  <si>
    <t>О110080610</t>
  </si>
  <si>
    <t>ИТОГО</t>
  </si>
  <si>
    <t>О140080220</t>
  </si>
  <si>
    <t>КУЛЬТУРА</t>
  </si>
  <si>
    <t>О320080610</t>
  </si>
  <si>
    <t>О503</t>
  </si>
  <si>
    <t>О701</t>
  </si>
  <si>
    <t>О702</t>
  </si>
  <si>
    <t>О703</t>
  </si>
  <si>
    <t>О801</t>
  </si>
  <si>
    <t>О804</t>
  </si>
  <si>
    <t>О709</t>
  </si>
  <si>
    <t>О113</t>
  </si>
  <si>
    <t>О310</t>
  </si>
  <si>
    <t>О104</t>
  </si>
  <si>
    <t>О11008061Т</t>
  </si>
  <si>
    <t>сумма 
тыс.рублей</t>
  </si>
  <si>
    <t>ГРБС , раздел/
подраздел</t>
  </si>
  <si>
    <t>О340080220</t>
  </si>
  <si>
    <t>Образование</t>
  </si>
  <si>
    <t>Наименование
 учреждения</t>
  </si>
  <si>
    <t>О707</t>
  </si>
  <si>
    <t>Таблица 1</t>
  </si>
  <si>
    <t>Таблица 2</t>
  </si>
  <si>
    <t>0111</t>
  </si>
  <si>
    <t>О409</t>
  </si>
  <si>
    <t>О111</t>
  </si>
  <si>
    <t>МСКУ МЦБ</t>
  </si>
  <si>
    <t>О12008061Т</t>
  </si>
  <si>
    <t>СПОРТ  и МП</t>
  </si>
  <si>
    <t>О41008062Z</t>
  </si>
  <si>
    <t>О42008061Z</t>
  </si>
  <si>
    <t>О106</t>
  </si>
  <si>
    <t>О502</t>
  </si>
  <si>
    <t>О810084170</t>
  </si>
  <si>
    <t>О505</t>
  </si>
  <si>
    <t>О11008061Z</t>
  </si>
  <si>
    <t>О11008061Р</t>
  </si>
  <si>
    <t>ФУ</t>
  </si>
  <si>
    <t>О940080210</t>
  </si>
  <si>
    <t>О1200L3040</t>
  </si>
  <si>
    <t>КСО</t>
  </si>
  <si>
    <t>Местный бюджет корректировка №1  февраль  2025 (изменение)</t>
  </si>
  <si>
    <t>110</t>
  </si>
  <si>
    <t>О102</t>
  </si>
  <si>
    <t>Дивногорский городской совет депутатов</t>
  </si>
  <si>
    <t>О940080910</t>
  </si>
  <si>
    <t>МКУ Закупки</t>
  </si>
  <si>
    <t>ДОУ</t>
  </si>
  <si>
    <t>О12008061Z</t>
  </si>
  <si>
    <t>Школы</t>
  </si>
  <si>
    <t>О12008062Z</t>
  </si>
  <si>
    <t>О140080210</t>
  </si>
  <si>
    <t>О140080910</t>
  </si>
  <si>
    <t>О340080210</t>
  </si>
  <si>
    <t>О340080910</t>
  </si>
  <si>
    <t>О31008061Z</t>
  </si>
  <si>
    <t>О41008061Z</t>
  </si>
  <si>
    <t>О440080210</t>
  </si>
  <si>
    <t>Специальная краевая выплата
сумма 
тыс.рублей</t>
  </si>
  <si>
    <t>Целевые  показатели
сумма 
тыс.рублей</t>
  </si>
  <si>
    <t>УС ГХ</t>
  </si>
  <si>
    <t>ЕДДС</t>
  </si>
  <si>
    <t>Глава</t>
  </si>
  <si>
    <t>аппарат</t>
  </si>
  <si>
    <t>водитель</t>
  </si>
  <si>
    <t>Председатель</t>
  </si>
  <si>
    <t>Д/с</t>
  </si>
  <si>
    <t>Д/с17</t>
  </si>
  <si>
    <t>Гимназия</t>
  </si>
  <si>
    <t>ДДТ</t>
  </si>
  <si>
    <t>ЦТО</t>
  </si>
  <si>
    <t>ГМЦ</t>
  </si>
  <si>
    <t>Отдел</t>
  </si>
  <si>
    <t>Отдел аппарат</t>
  </si>
  <si>
    <t>Отдел водитель</t>
  </si>
  <si>
    <t>ГД Энергетик</t>
  </si>
  <si>
    <t>О32008063Z</t>
  </si>
  <si>
    <t>ДХМ</t>
  </si>
  <si>
    <t>О32008064Z</t>
  </si>
  <si>
    <t>БМА, ЦБС</t>
  </si>
  <si>
    <t>О33008062Z</t>
  </si>
  <si>
    <t>Техноцентр</t>
  </si>
  <si>
    <t xml:space="preserve">  О804</t>
  </si>
  <si>
    <t xml:space="preserve"> О804</t>
  </si>
  <si>
    <t>Дельфин</t>
  </si>
  <si>
    <t>СШ ЦФСР</t>
  </si>
  <si>
    <t>Дивный</t>
  </si>
  <si>
    <t>ДХШ, ДШИ</t>
  </si>
  <si>
    <t>ВСЕГО ДОТАЦИЯ
сумма 
тыс.рублей</t>
  </si>
  <si>
    <t xml:space="preserve">Дотация бюджетам муниципальных образований края на частичную компенсацию расходов на повышение размеров оплаты 
труда работникам бюджетной сферы Красноярского края </t>
  </si>
  <si>
    <t>8210089910</t>
  </si>
  <si>
    <t>870</t>
  </si>
  <si>
    <t xml:space="preserve">
сумма 
тыс.рублей</t>
  </si>
  <si>
    <t>Иной межбюджетный трансферт бюджетам муниципальных образований на финансовое обеспечение 
(возмещение) расходов на увеличение размеров оплаты труда отдельным категориям работников бюджетной сферы Красноярского края</t>
  </si>
  <si>
    <t>вакансии</t>
  </si>
  <si>
    <t>О940010240</t>
  </si>
  <si>
    <t>О140010240</t>
  </si>
  <si>
    <t>О340010240</t>
  </si>
  <si>
    <t>О440010240</t>
  </si>
  <si>
    <t xml:space="preserve"> Корректировка   №1  февраль 2025</t>
  </si>
  <si>
    <t>Местный  бюджет  2025 (перераспределение)</t>
  </si>
  <si>
    <t>Местный  бюджет  2026 (перераспределение)</t>
  </si>
  <si>
    <t>Местный  бюджет  2027 (перераспределение)</t>
  </si>
  <si>
    <t>Гимназия №10</t>
  </si>
  <si>
    <t>Софинансирование  горячее питание</t>
  </si>
  <si>
    <t>Отдел резерв</t>
  </si>
  <si>
    <t>О1200S5830</t>
  </si>
  <si>
    <t>МБОУ СОШ №5</t>
  </si>
  <si>
    <t>Софинансирование питание с ограниченными возможностями здоровья</t>
  </si>
  <si>
    <t>Персонифицированное финансирование</t>
  </si>
  <si>
    <t>О12008065Е</t>
  </si>
  <si>
    <t>Заработная плата (МЗ социальный заказ)</t>
  </si>
  <si>
    <t>Заработная плата (МЗ)</t>
  </si>
  <si>
    <t>МБОУ СОШ №4</t>
  </si>
  <si>
    <t>Уточнение коммунальные услуги</t>
  </si>
  <si>
    <t>Уточнение МЗ</t>
  </si>
  <si>
    <t>МКУ Техноцентр</t>
  </si>
  <si>
    <t>О330080620</t>
  </si>
  <si>
    <t>МБУДО ДШИ</t>
  </si>
  <si>
    <t>МБУ ГД Энергетик</t>
  </si>
  <si>
    <t>Условно утвержденные</t>
  </si>
  <si>
    <t>01100S5840</t>
  </si>
  <si>
    <t>612</t>
  </si>
  <si>
    <t>011Я153150</t>
  </si>
  <si>
    <t>МДОУ №9</t>
  </si>
  <si>
    <t xml:space="preserve">Софинансирование капитальный ремонт здания </t>
  </si>
  <si>
    <t>О8200S4120</t>
  </si>
  <si>
    <t>администрация</t>
  </si>
  <si>
    <t>О820087080</t>
  </si>
  <si>
    <t>МКУ УС ГХ</t>
  </si>
  <si>
    <t>На выполнение работ по разработке ПСД по объекту благоустройства "Оранжевое детство. Парк "Жарки" г.Дивногорск"</t>
  </si>
  <si>
    <t>О810084010</t>
  </si>
  <si>
    <t>111И455550</t>
  </si>
  <si>
    <t>Софинансирование формирование городской среды (уточнение по соглашению)</t>
  </si>
  <si>
    <t>О3600S4800</t>
  </si>
  <si>
    <t>111И474510</t>
  </si>
  <si>
    <t>О107</t>
  </si>
  <si>
    <t>Избирательная 
комиссия</t>
  </si>
  <si>
    <t>Софинансирование на организацию туристско-рекреационных зон</t>
  </si>
  <si>
    <t xml:space="preserve">Софинансирование победителей конкурса лучших проектов создания комфортной городской среды </t>
  </si>
  <si>
    <t>Заработная плата МЗ</t>
  </si>
  <si>
    <t>Таблица 3</t>
  </si>
  <si>
    <t>Таблица 4</t>
  </si>
  <si>
    <t>судебные решения</t>
  </si>
  <si>
    <t>Резервный фонд</t>
  </si>
  <si>
    <t>О710089370</t>
  </si>
  <si>
    <t>работы по проектированию ремонта автомобильных дорог 30 лет Победы (800 000,00 руб, пер. Школьный-400 000,00, Х.Гримау, 550 000,00)</t>
  </si>
  <si>
    <t>сводно-сметный расчет (заключение государственной экспертизы по сметной стоимости МКПР "Дивные горы")</t>
  </si>
  <si>
    <t>обустройство Аллеи СВО</t>
  </si>
  <si>
    <t xml:space="preserve">благоустройство территории вокруг монумента  50 лет ВОВ в районе ул. Гидростроителей,22 </t>
  </si>
  <si>
    <t>дополнительное оборудование для видеонаблюдения</t>
  </si>
  <si>
    <t>МБУ ДО ДДХШ</t>
  </si>
  <si>
    <t xml:space="preserve">модернизация теплового узла учета (требования МУПЭС) </t>
  </si>
  <si>
    <t>МБУ ДО ДШИ</t>
  </si>
  <si>
    <t>устройство защитной стенки здания в зоне трубопроводов</t>
  </si>
  <si>
    <t xml:space="preserve"> выполнение работ по обследованию строительных конструкций подпортой стены </t>
  </si>
  <si>
    <t>О310080640</t>
  </si>
  <si>
    <t>МБУК ЦБС</t>
  </si>
  <si>
    <t>подготовка и согласование ПСД на узел учета тепловой энергии</t>
  </si>
  <si>
    <t>Начисления на  ЗП дополнительная потребность водителям  повышение 20% по постановлению</t>
  </si>
  <si>
    <t>ЗП дополнительная потребность водителям  повышение 20% по постановлению</t>
  </si>
  <si>
    <t>сбор и обобщение информации для независимой оценки качества условий оказания услуг</t>
  </si>
  <si>
    <t>Отдел культуры</t>
  </si>
  <si>
    <t>Отдел образования</t>
  </si>
  <si>
    <t>МКУ ЦТО</t>
  </si>
  <si>
    <t>софинансирование на капитальный ремонт бассейна</t>
  </si>
  <si>
    <t>начисления на ЗП (дополнительный маршрут школьного автобуса подвоз обучающихся с 11.2024)</t>
  </si>
  <si>
    <t>заработная плата (дополнительный маршрут школьного автобуса подвоз обучающихся с 11.2024)</t>
  </si>
  <si>
    <t>МБОУ СОШ №2</t>
  </si>
  <si>
    <t>МБОУ СОШ №7</t>
  </si>
  <si>
    <t>МБОУ СОШ №9</t>
  </si>
  <si>
    <t>софинансирование обеспечение первичных мер пожарной безопасности</t>
  </si>
  <si>
    <t>расходы на создание резервов материальных ресурсов для ликвидации ЧС</t>
  </si>
  <si>
    <t>публичные нормативные выплаты гражданам (на погребение "Почетный гражданин"</t>
  </si>
  <si>
    <t>ежемесячное материальное обеспечение Почетным гражданам г.Дивногорска</t>
  </si>
  <si>
    <t>повышение единовременной выплаты СВО с 100 тыс рублей до 200 тыс рублей</t>
  </si>
  <si>
    <t>публикация материалов Редакция газеты "Огни Енисея"</t>
  </si>
  <si>
    <t>добровольная оплата судебных расходов по исполнительным листам</t>
  </si>
  <si>
    <t>проведение выборов депутатов ДГС</t>
  </si>
  <si>
    <t>МБДОУ №9</t>
  </si>
  <si>
    <t>МБДОУ №12</t>
  </si>
  <si>
    <t>МБДОУ №12(за №8)</t>
  </si>
  <si>
    <t>МБДОУ №14</t>
  </si>
  <si>
    <t>МБДОУ №17</t>
  </si>
  <si>
    <t>МАОУ Гимназия №10</t>
  </si>
  <si>
    <t>расходы по коммунальным услугам</t>
  </si>
  <si>
    <t>О810087870</t>
  </si>
  <si>
    <t>целевой взнос в совет муниципальных образований</t>
  </si>
  <si>
    <t>задолженность за коммунальные услуги МУПЭС</t>
  </si>
  <si>
    <t>МБДОУ №10</t>
  </si>
  <si>
    <t>МБДОУ №4</t>
  </si>
  <si>
    <t>МБДОУ №7</t>
  </si>
  <si>
    <t>МБДОУ №13</t>
  </si>
  <si>
    <t>МБДОУ №15</t>
  </si>
  <si>
    <t>МБДОУ №18</t>
  </si>
  <si>
    <t xml:space="preserve"> МБОУ СОШ №2</t>
  </si>
  <si>
    <t xml:space="preserve"> МБОУ СОШ №9</t>
  </si>
  <si>
    <t>Иные цели. Уточнение в соответствие с БК , индексы-дефляторы к 2025 году</t>
  </si>
  <si>
    <t>О410080620</t>
  </si>
  <si>
    <t>МБОУ ДО СШ ЦФСР</t>
  </si>
  <si>
    <t>ФОТ дополнительная потребность на повышение оплаты труда водителям на 20%</t>
  </si>
  <si>
    <t>О420080610</t>
  </si>
  <si>
    <t>МАУ МЦ "Дивный"</t>
  </si>
  <si>
    <t>обслуживание сим-карты для работы шлагбаума</t>
  </si>
  <si>
    <t>обслуживание газового оборудования Памятный знак "50 лет Победы"</t>
  </si>
  <si>
    <t>дополнительная потребность на ТОС с учетом увеличения МРОТ</t>
  </si>
  <si>
    <t>софинансирование к субсидиям на устройство спортивных сооружений в сельской местности</t>
  </si>
  <si>
    <t>О4100S8480</t>
  </si>
  <si>
    <t>О4200S4560</t>
  </si>
  <si>
    <t>софинансирование к субсидии на поддержку  деятельности муниципальных молодежных центров</t>
  </si>
  <si>
    <t>СПОРТ и МП</t>
  </si>
  <si>
    <t>ЦСЕ</t>
  </si>
  <si>
    <t xml:space="preserve">техническое обслуживание узла учета и приборов учета тепловой энергии </t>
  </si>
  <si>
    <t xml:space="preserve">техническое обслуживание радиосистемы Стрелец-Мониторинг  </t>
  </si>
  <si>
    <t xml:space="preserve">техническое обслуживание системы видеонаблюдения  </t>
  </si>
  <si>
    <t xml:space="preserve">техническое обслуживание системы пожарной сигнализации  </t>
  </si>
  <si>
    <t xml:space="preserve">промывка отопительной системы  </t>
  </si>
  <si>
    <t xml:space="preserve">охранная сигнализация </t>
  </si>
  <si>
    <t>МБУ ДО СШ ЦФСР</t>
  </si>
  <si>
    <t xml:space="preserve">ФОТ дополнительная потребность на доплату директору </t>
  </si>
  <si>
    <t>резерв средств на выплату ЗП
 превышающим объем финансирования на МЗ рассчитанный по нормативу на 1 ребенка</t>
  </si>
  <si>
    <t>установка домофона</t>
  </si>
  <si>
    <t>софинансирование на капитальный ремонт кровли и отмостки</t>
  </si>
  <si>
    <t>проверка давления в пожарных гидрантах</t>
  </si>
  <si>
    <t>О630088080</t>
  </si>
  <si>
    <t>дополнительная потребность пенсия</t>
  </si>
  <si>
    <t>услуги банка</t>
  </si>
  <si>
    <t xml:space="preserve">приобретение автомобиля (УАЗ Патриот 2007 г.в., постоянно ремонтируется) </t>
  </si>
  <si>
    <t xml:space="preserve"> на возмещение части затрат на общественные бани</t>
  </si>
  <si>
    <t>резервный фонд( включая суммы на софинансирование)</t>
  </si>
  <si>
    <t>резервные средства 
в т.ч на  заработную плату</t>
  </si>
  <si>
    <t>Отдел спорта</t>
  </si>
  <si>
    <t>1105</t>
  </si>
  <si>
    <t>0440080210</t>
  </si>
  <si>
    <t>121</t>
  </si>
  <si>
    <t>129</t>
  </si>
  <si>
    <t>начисления на ЗП</t>
  </si>
  <si>
    <t>дополнительная потребность ЗП</t>
  </si>
  <si>
    <t>Уточнение плановых ассигнований в соответствии с БК (индекс-дефлятор)</t>
  </si>
  <si>
    <t>возмещение части затрат на общественные бани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</si>
</sst>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\ _₽"/>
    <numFmt numFmtId="165" formatCode="#,##0.00000\ _₽"/>
    <numFmt numFmtId="166" formatCode="#,##0.00\ _₽"/>
    <numFmt numFmtId="167" formatCode="#,##0.00000"/>
    <numFmt numFmtId="168" formatCode="#,##0.000000"/>
    <numFmt numFmtId="169" formatCode="#,##0.0000\ _₽"/>
    <numFmt numFmtId="170" formatCode="#,##0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1" fillId="0" borderId="15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/>
    </xf>
    <xf numFmtId="0" fontId="1" fillId="0" borderId="7" xfId="0" applyFont="1" applyBorder="1" applyAlignment="1">
      <alignment wrapText="1"/>
    </xf>
    <xf numFmtId="0" fontId="1" fillId="2" borderId="10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8" fillId="0" borderId="5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/>
    </xf>
    <xf numFmtId="0" fontId="7" fillId="0" borderId="0" xfId="0" applyFont="1"/>
    <xf numFmtId="0" fontId="1" fillId="2" borderId="8" xfId="0" applyFont="1" applyFill="1" applyBorder="1"/>
    <xf numFmtId="0" fontId="1" fillId="2" borderId="4" xfId="0" applyFont="1" applyFill="1" applyBorder="1"/>
    <xf numFmtId="0" fontId="3" fillId="2" borderId="4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1" fillId="0" borderId="15" xfId="0" applyFont="1" applyBorder="1" applyAlignment="1">
      <alignment wrapText="1"/>
    </xf>
    <xf numFmtId="0" fontId="2" fillId="2" borderId="16" xfId="0" applyFont="1" applyFill="1" applyBorder="1"/>
    <xf numFmtId="0" fontId="2" fillId="0" borderId="10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5" fontId="4" fillId="0" borderId="1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right" wrapText="1"/>
    </xf>
    <xf numFmtId="0" fontId="2" fillId="2" borderId="33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2" fillId="2" borderId="34" xfId="0" applyFont="1" applyFill="1" applyBorder="1" applyAlignment="1">
      <alignment horizontal="right"/>
    </xf>
    <xf numFmtId="0" fontId="2" fillId="2" borderId="17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right" wrapText="1"/>
    </xf>
    <xf numFmtId="0" fontId="2" fillId="2" borderId="22" xfId="0" applyFont="1" applyFill="1" applyBorder="1" applyAlignment="1">
      <alignment horizontal="right"/>
    </xf>
    <xf numFmtId="0" fontId="2" fillId="2" borderId="19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right" wrapText="1"/>
    </xf>
    <xf numFmtId="168" fontId="0" fillId="0" borderId="0" xfId="0" applyNumberFormat="1"/>
    <xf numFmtId="169" fontId="4" fillId="2" borderId="1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0" fontId="2" fillId="2" borderId="23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right" wrapText="1"/>
    </xf>
    <xf numFmtId="0" fontId="0" fillId="2" borderId="0" xfId="0" applyFill="1"/>
    <xf numFmtId="165" fontId="4" fillId="2" borderId="13" xfId="0" applyNumberFormat="1" applyFont="1" applyFill="1" applyBorder="1" applyAlignment="1">
      <alignment horizontal="center" vertical="center"/>
    </xf>
    <xf numFmtId="165" fontId="4" fillId="2" borderId="18" xfId="0" applyNumberFormat="1" applyFont="1" applyFill="1" applyBorder="1" applyAlignment="1">
      <alignment horizontal="center" vertical="center"/>
    </xf>
    <xf numFmtId="165" fontId="4" fillId="2" borderId="2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65" fontId="4" fillId="0" borderId="9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wrapText="1"/>
    </xf>
    <xf numFmtId="16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2" borderId="10" xfId="0" applyFont="1" applyFill="1" applyBorder="1"/>
    <xf numFmtId="0" fontId="4" fillId="2" borderId="10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4" fillId="2" borderId="33" xfId="0" applyFont="1" applyFill="1" applyBorder="1" applyAlignment="1">
      <alignment horizontal="right"/>
    </xf>
    <xf numFmtId="0" fontId="4" fillId="2" borderId="16" xfId="0" applyFont="1" applyFill="1" applyBorder="1" applyAlignment="1">
      <alignment horizontal="right"/>
    </xf>
    <xf numFmtId="169" fontId="4" fillId="2" borderId="16" xfId="0" applyNumberFormat="1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2" borderId="4" xfId="0" applyFont="1" applyFill="1" applyBorder="1"/>
    <xf numFmtId="0" fontId="3" fillId="2" borderId="5" xfId="0" applyFont="1" applyFill="1" applyBorder="1" applyAlignment="1">
      <alignment wrapText="1"/>
    </xf>
    <xf numFmtId="0" fontId="3" fillId="2" borderId="15" xfId="0" applyFont="1" applyFill="1" applyBorder="1"/>
    <xf numFmtId="0" fontId="3" fillId="2" borderId="15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3" fillId="2" borderId="32" xfId="0" applyFont="1" applyFill="1" applyBorder="1" applyAlignment="1">
      <alignment horizontal="center"/>
    </xf>
    <xf numFmtId="0" fontId="2" fillId="0" borderId="1" xfId="0" applyFont="1" applyBorder="1"/>
    <xf numFmtId="49" fontId="5" fillId="2" borderId="16" xfId="0" applyNumberFormat="1" applyFont="1" applyFill="1" applyBorder="1" applyAlignment="1">
      <alignment horizontal="right"/>
    </xf>
    <xf numFmtId="49" fontId="5" fillId="2" borderId="16" xfId="0" applyNumberFormat="1" applyFont="1" applyFill="1" applyBorder="1" applyAlignment="1">
      <alignment horizontal="center" wrapText="1"/>
    </xf>
    <xf numFmtId="0" fontId="2" fillId="0" borderId="16" xfId="0" applyFont="1" applyBorder="1"/>
    <xf numFmtId="0" fontId="1" fillId="3" borderId="15" xfId="0" applyFont="1" applyFill="1" applyBorder="1"/>
    <xf numFmtId="166" fontId="3" fillId="3" borderId="7" xfId="0" applyNumberFormat="1" applyFont="1" applyFill="1" applyBorder="1"/>
    <xf numFmtId="0" fontId="2" fillId="0" borderId="10" xfId="0" applyFont="1" applyBorder="1"/>
    <xf numFmtId="49" fontId="5" fillId="2" borderId="33" xfId="0" applyNumberFormat="1" applyFont="1" applyFill="1" applyBorder="1" applyAlignment="1">
      <alignment horizontal="right"/>
    </xf>
    <xf numFmtId="166" fontId="4" fillId="0" borderId="13" xfId="0" applyNumberFormat="1" applyFont="1" applyBorder="1"/>
    <xf numFmtId="0" fontId="3" fillId="0" borderId="0" xfId="0" applyFont="1"/>
    <xf numFmtId="0" fontId="4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right"/>
    </xf>
    <xf numFmtId="0" fontId="2" fillId="2" borderId="32" xfId="0" applyFont="1" applyFill="1" applyBorder="1"/>
    <xf numFmtId="0" fontId="2" fillId="2" borderId="32" xfId="0" applyFont="1" applyFill="1" applyBorder="1" applyAlignment="1">
      <alignment horizontal="center"/>
    </xf>
    <xf numFmtId="0" fontId="4" fillId="2" borderId="32" xfId="0" applyFont="1" applyFill="1" applyBorder="1" applyAlignment="1">
      <alignment vertical="center" wrapText="1"/>
    </xf>
    <xf numFmtId="167" fontId="0" fillId="0" borderId="0" xfId="0" applyNumberFormat="1"/>
    <xf numFmtId="0" fontId="2" fillId="2" borderId="17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right"/>
    </xf>
    <xf numFmtId="0" fontId="1" fillId="2" borderId="12" xfId="0" applyFont="1" applyFill="1" applyBorder="1"/>
    <xf numFmtId="0" fontId="2" fillId="2" borderId="2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0" fillId="2" borderId="6" xfId="0" applyFill="1" applyBorder="1"/>
    <xf numFmtId="0" fontId="3" fillId="2" borderId="15" xfId="0" applyFont="1" applyFill="1" applyBorder="1" applyAlignment="1">
      <alignment horizontal="right"/>
    </xf>
    <xf numFmtId="0" fontId="4" fillId="2" borderId="34" xfId="0" applyFont="1" applyFill="1" applyBorder="1" applyAlignment="1">
      <alignment horizontal="right"/>
    </xf>
    <xf numFmtId="0" fontId="4" fillId="2" borderId="22" xfId="0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center" vertical="center"/>
    </xf>
    <xf numFmtId="0" fontId="1" fillId="2" borderId="24" xfId="0" applyFont="1" applyFill="1" applyBorder="1"/>
    <xf numFmtId="0" fontId="1" fillId="2" borderId="37" xfId="0" applyFont="1" applyFill="1" applyBorder="1" applyAlignment="1">
      <alignment horizontal="left"/>
    </xf>
    <xf numFmtId="0" fontId="1" fillId="2" borderId="38" xfId="0" applyFont="1" applyFill="1" applyBorder="1" applyAlignment="1">
      <alignment horizontal="center"/>
    </xf>
    <xf numFmtId="0" fontId="0" fillId="2" borderId="25" xfId="0" applyFill="1" applyBorder="1"/>
    <xf numFmtId="0" fontId="3" fillId="2" borderId="38" xfId="0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wrapText="1"/>
    </xf>
    <xf numFmtId="166" fontId="2" fillId="2" borderId="11" xfId="0" applyNumberFormat="1" applyFont="1" applyFill="1" applyBorder="1" applyAlignment="1">
      <alignment horizontal="center" vertical="center"/>
    </xf>
    <xf numFmtId="166" fontId="3" fillId="2" borderId="18" xfId="0" applyNumberFormat="1" applyFont="1" applyFill="1" applyBorder="1" applyAlignment="1">
      <alignment horizontal="center" vertical="center"/>
    </xf>
    <xf numFmtId="166" fontId="4" fillId="2" borderId="20" xfId="0" applyNumberFormat="1" applyFont="1" applyFill="1" applyBorder="1" applyAlignment="1">
      <alignment horizontal="center" vertical="center"/>
    </xf>
    <xf numFmtId="166" fontId="3" fillId="2" borderId="31" xfId="0" applyNumberFormat="1" applyFont="1" applyFill="1" applyBorder="1" applyAlignment="1">
      <alignment horizontal="center" vertical="center"/>
    </xf>
    <xf numFmtId="166" fontId="4" fillId="2" borderId="18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166" fontId="3" fillId="2" borderId="9" xfId="0" applyNumberFormat="1" applyFont="1" applyFill="1" applyBorder="1" applyAlignment="1">
      <alignment horizontal="center" vertical="center"/>
    </xf>
    <xf numFmtId="166" fontId="4" fillId="0" borderId="11" xfId="0" applyNumberFormat="1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2" borderId="1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166" fontId="4" fillId="3" borderId="11" xfId="0" applyNumberFormat="1" applyFont="1" applyFill="1" applyBorder="1"/>
    <xf numFmtId="166" fontId="4" fillId="2" borderId="16" xfId="0" applyNumberFormat="1" applyFont="1" applyFill="1" applyBorder="1" applyAlignment="1">
      <alignment horizontal="center" vertical="center"/>
    </xf>
    <xf numFmtId="166" fontId="3" fillId="2" borderId="32" xfId="0" applyNumberFormat="1" applyFont="1" applyFill="1" applyBorder="1" applyAlignment="1">
      <alignment horizontal="center" vertical="center"/>
    </xf>
    <xf numFmtId="166" fontId="3" fillId="2" borderId="35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11" xfId="0" applyNumberFormat="1" applyFont="1" applyBorder="1"/>
    <xf numFmtId="166" fontId="2" fillId="0" borderId="16" xfId="0" applyNumberFormat="1" applyFont="1" applyBorder="1"/>
    <xf numFmtId="166" fontId="1" fillId="3" borderId="15" xfId="0" applyNumberFormat="1" applyFont="1" applyFill="1" applyBorder="1"/>
    <xf numFmtId="166" fontId="3" fillId="0" borderId="13" xfId="0" applyNumberFormat="1" applyFont="1" applyBorder="1"/>
    <xf numFmtId="0" fontId="3" fillId="2" borderId="15" xfId="0" applyFont="1" applyFill="1" applyBorder="1" applyAlignment="1">
      <alignment horizontal="center"/>
    </xf>
    <xf numFmtId="169" fontId="3" fillId="2" borderId="7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6" fontId="4" fillId="2" borderId="31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 wrapText="1"/>
    </xf>
    <xf numFmtId="166" fontId="4" fillId="2" borderId="13" xfId="0" applyNumberFormat="1" applyFont="1" applyFill="1" applyBorder="1" applyAlignment="1">
      <alignment horizontal="center" vertical="center"/>
    </xf>
    <xf numFmtId="165" fontId="0" fillId="0" borderId="0" xfId="0" applyNumberFormat="1"/>
    <xf numFmtId="164" fontId="3" fillId="2" borderId="11" xfId="0" applyNumberFormat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right"/>
    </xf>
    <xf numFmtId="0" fontId="2" fillId="2" borderId="42" xfId="0" applyFont="1" applyFill="1" applyBorder="1"/>
    <xf numFmtId="0" fontId="2" fillId="2" borderId="4" xfId="0" applyFont="1" applyFill="1" applyBorder="1" applyAlignment="1">
      <alignment vertical="center" wrapText="1"/>
    </xf>
    <xf numFmtId="166" fontId="4" fillId="2" borderId="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8" fillId="2" borderId="34" xfId="0" applyFont="1" applyFill="1" applyBorder="1" applyAlignment="1">
      <alignment wrapText="1"/>
    </xf>
    <xf numFmtId="0" fontId="1" fillId="2" borderId="17" xfId="0" applyFont="1" applyFill="1" applyBorder="1"/>
    <xf numFmtId="0" fontId="1" fillId="2" borderId="17" xfId="0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2" fillId="2" borderId="19" xfId="0" applyFont="1" applyFill="1" applyBorder="1" applyAlignment="1">
      <alignment horizontal="right"/>
    </xf>
    <xf numFmtId="0" fontId="4" fillId="2" borderId="19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/>
    </xf>
    <xf numFmtId="170" fontId="0" fillId="0" borderId="0" xfId="0" applyNumberFormat="1"/>
    <xf numFmtId="0" fontId="4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horizontal="right"/>
    </xf>
    <xf numFmtId="0" fontId="2" fillId="2" borderId="15" xfId="0" applyFont="1" applyFill="1" applyBorder="1"/>
    <xf numFmtId="0" fontId="2" fillId="2" borderId="15" xfId="0" applyFont="1" applyFill="1" applyBorder="1" applyAlignment="1">
      <alignment horizontal="center"/>
    </xf>
    <xf numFmtId="0" fontId="4" fillId="2" borderId="15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wrapText="1"/>
    </xf>
    <xf numFmtId="0" fontId="4" fillId="2" borderId="23" xfId="0" applyFont="1" applyFill="1" applyBorder="1" applyAlignment="1">
      <alignment horizontal="center" vertical="center" wrapText="1"/>
    </xf>
    <xf numFmtId="166" fontId="1" fillId="2" borderId="11" xfId="0" applyNumberFormat="1" applyFont="1" applyFill="1" applyBorder="1" applyAlignment="1">
      <alignment horizontal="center" vertical="center"/>
    </xf>
    <xf numFmtId="166" fontId="3" fillId="2" borderId="27" xfId="0" applyNumberFormat="1" applyFont="1" applyFill="1" applyBorder="1" applyAlignment="1">
      <alignment horizontal="center" vertical="center"/>
    </xf>
    <xf numFmtId="0" fontId="1" fillId="2" borderId="5" xfId="0" applyFont="1" applyFill="1" applyBorder="1"/>
    <xf numFmtId="0" fontId="1" fillId="2" borderId="15" xfId="0" applyFont="1" applyFill="1" applyBorder="1"/>
    <xf numFmtId="166" fontId="3" fillId="2" borderId="7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21" xfId="0" applyFont="1" applyFill="1" applyBorder="1"/>
    <xf numFmtId="0" fontId="1" fillId="2" borderId="32" xfId="0" applyFont="1" applyFill="1" applyBorder="1"/>
    <xf numFmtId="0" fontId="3" fillId="2" borderId="32" xfId="0" applyFont="1" applyFill="1" applyBorder="1" applyAlignment="1">
      <alignment horizontal="right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7" xfId="0" applyNumberFormat="1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165" fontId="3" fillId="2" borderId="27" xfId="0" applyNumberFormat="1" applyFont="1" applyFill="1" applyBorder="1" applyAlignment="1">
      <alignment horizontal="center" vertical="center"/>
    </xf>
    <xf numFmtId="0" fontId="7" fillId="2" borderId="0" xfId="0" applyFont="1" applyFill="1"/>
    <xf numFmtId="49" fontId="5" fillId="2" borderId="39" xfId="0" applyNumberFormat="1" applyFont="1" applyFill="1" applyBorder="1" applyAlignment="1" applyProtection="1">
      <alignment horizontal="center" vertical="center" wrapText="1"/>
    </xf>
    <xf numFmtId="49" fontId="5" fillId="2" borderId="40" xfId="0" applyNumberFormat="1" applyFont="1" applyFill="1" applyBorder="1" applyAlignment="1" applyProtection="1">
      <alignment horizontal="center" vertical="center" wrapText="1"/>
    </xf>
    <xf numFmtId="166" fontId="3" fillId="2" borderId="7" xfId="0" applyNumberFormat="1" applyFont="1" applyFill="1" applyBorder="1" applyAlignment="1">
      <alignment horizontal="right"/>
    </xf>
    <xf numFmtId="166" fontId="4" fillId="2" borderId="7" xfId="0" applyNumberFormat="1" applyFont="1" applyFill="1" applyBorder="1" applyAlignment="1">
      <alignment horizontal="center" vertical="center"/>
    </xf>
    <xf numFmtId="166" fontId="3" fillId="2" borderId="27" xfId="0" applyNumberFormat="1" applyFont="1" applyFill="1" applyBorder="1" applyAlignment="1">
      <alignment horizontal="right"/>
    </xf>
    <xf numFmtId="0" fontId="7" fillId="0" borderId="45" xfId="0" applyFont="1" applyBorder="1"/>
    <xf numFmtId="0" fontId="0" fillId="0" borderId="46" xfId="0" applyBorder="1"/>
    <xf numFmtId="0" fontId="0" fillId="0" borderId="47" xfId="0" applyBorder="1"/>
    <xf numFmtId="0" fontId="2" fillId="2" borderId="1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wrapText="1"/>
    </xf>
    <xf numFmtId="49" fontId="5" fillId="2" borderId="48" xfId="0" applyNumberFormat="1" applyFont="1" applyFill="1" applyBorder="1" applyAlignment="1" applyProtection="1">
      <alignment horizontal="center" vertical="center" wrapText="1"/>
    </xf>
    <xf numFmtId="49" fontId="5" fillId="2" borderId="49" xfId="0" applyNumberFormat="1" applyFont="1" applyFill="1" applyBorder="1" applyAlignment="1" applyProtection="1">
      <alignment horizontal="center" vertical="center" wrapText="1"/>
    </xf>
    <xf numFmtId="166" fontId="4" fillId="2" borderId="35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38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wrapText="1"/>
    </xf>
    <xf numFmtId="0" fontId="1" fillId="2" borderId="43" xfId="0" applyFont="1" applyFill="1" applyBorder="1" applyAlignment="1">
      <alignment horizontal="center"/>
    </xf>
    <xf numFmtId="0" fontId="1" fillId="2" borderId="4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3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topLeftCell="A11" zoomScale="90" zoomScaleNormal="90" workbookViewId="0">
      <selection activeCell="I19" sqref="I19"/>
    </sheetView>
  </sheetViews>
  <sheetFormatPr defaultRowHeight="14.4" x14ac:dyDescent="0.3"/>
  <cols>
    <col min="1" max="1" width="10" customWidth="1"/>
    <col min="2" max="2" width="13.33203125" customWidth="1"/>
    <col min="3" max="3" width="7.77734375" customWidth="1"/>
    <col min="4" max="4" width="20.109375" customWidth="1"/>
    <col min="5" max="5" width="32.33203125" customWidth="1"/>
    <col min="6" max="6" width="16" customWidth="1"/>
    <col min="7" max="7" width="14.5546875" customWidth="1"/>
    <col min="8" max="8" width="19.109375" customWidth="1"/>
    <col min="9" max="9" width="22" customWidth="1"/>
  </cols>
  <sheetData>
    <row r="1" spans="1:6" x14ac:dyDescent="0.3">
      <c r="A1" s="64"/>
      <c r="B1" s="64"/>
      <c r="C1" s="64"/>
      <c r="D1" s="64"/>
      <c r="E1" s="64"/>
      <c r="F1" s="22" t="s">
        <v>31</v>
      </c>
    </row>
    <row r="2" spans="1:6" ht="30" customHeight="1" x14ac:dyDescent="0.3">
      <c r="A2" s="74" t="s">
        <v>51</v>
      </c>
      <c r="B2" s="74"/>
      <c r="C2" s="74"/>
      <c r="D2" s="74"/>
      <c r="E2" s="22"/>
      <c r="F2" s="22"/>
    </row>
    <row r="3" spans="1:6" ht="30" customHeight="1" thickBot="1" x14ac:dyDescent="0.35">
      <c r="A3" s="74"/>
      <c r="B3" s="74"/>
      <c r="C3" s="74"/>
      <c r="D3" s="74"/>
      <c r="E3" s="22"/>
      <c r="F3" s="22"/>
    </row>
    <row r="4" spans="1:6" ht="30" customHeight="1" x14ac:dyDescent="0.3">
      <c r="A4" s="168" t="s">
        <v>26</v>
      </c>
      <c r="B4" s="169" t="s">
        <v>4</v>
      </c>
      <c r="C4" s="169" t="s">
        <v>5</v>
      </c>
      <c r="D4" s="170" t="s">
        <v>29</v>
      </c>
      <c r="E4" s="169" t="s">
        <v>0</v>
      </c>
      <c r="F4" s="171" t="s">
        <v>25</v>
      </c>
    </row>
    <row r="5" spans="1:6" ht="15.6" x14ac:dyDescent="0.3">
      <c r="A5" s="10" t="s">
        <v>1</v>
      </c>
      <c r="B5" s="13"/>
      <c r="C5" s="13"/>
      <c r="D5" s="13"/>
      <c r="E5" s="16" t="s">
        <v>10</v>
      </c>
      <c r="F5" s="142">
        <f>SUM(F6:F15)</f>
        <v>11008.9251</v>
      </c>
    </row>
    <row r="6" spans="1:6" ht="78" x14ac:dyDescent="0.3">
      <c r="A6" s="8" t="s">
        <v>14</v>
      </c>
      <c r="B6" s="6">
        <v>1110084240</v>
      </c>
      <c r="C6" s="2">
        <v>244</v>
      </c>
      <c r="D6" s="2" t="s">
        <v>139</v>
      </c>
      <c r="E6" s="15" t="s">
        <v>140</v>
      </c>
      <c r="F6" s="125">
        <v>2200</v>
      </c>
    </row>
    <row r="7" spans="1:6" ht="46.8" x14ac:dyDescent="0.3">
      <c r="A7" s="8" t="s">
        <v>14</v>
      </c>
      <c r="B7" s="6" t="s">
        <v>43</v>
      </c>
      <c r="C7" s="2">
        <v>244</v>
      </c>
      <c r="D7" s="2" t="s">
        <v>139</v>
      </c>
      <c r="E7" s="15" t="s">
        <v>159</v>
      </c>
      <c r="F7" s="125">
        <v>3644.48531</v>
      </c>
    </row>
    <row r="8" spans="1:6" ht="47.4" thickBot="1" x14ac:dyDescent="0.35">
      <c r="A8" s="48" t="s">
        <v>44</v>
      </c>
      <c r="B8" s="172" t="s">
        <v>2</v>
      </c>
      <c r="C8" s="50">
        <v>244</v>
      </c>
      <c r="D8" s="50" t="s">
        <v>139</v>
      </c>
      <c r="E8" s="173" t="s">
        <v>237</v>
      </c>
      <c r="F8" s="135">
        <v>2150</v>
      </c>
    </row>
    <row r="9" spans="1:6" ht="46.8" x14ac:dyDescent="0.3">
      <c r="A9" s="8" t="s">
        <v>14</v>
      </c>
      <c r="B9" s="6" t="s">
        <v>144</v>
      </c>
      <c r="C9" s="2">
        <v>244</v>
      </c>
      <c r="D9" s="2" t="s">
        <v>139</v>
      </c>
      <c r="E9" s="15" t="s">
        <v>148</v>
      </c>
      <c r="F9" s="125">
        <v>584.84848999999997</v>
      </c>
    </row>
    <row r="10" spans="1:6" ht="62.4" x14ac:dyDescent="0.3">
      <c r="A10" s="8" t="s">
        <v>14</v>
      </c>
      <c r="B10" s="6" t="s">
        <v>145</v>
      </c>
      <c r="C10" s="2">
        <v>244</v>
      </c>
      <c r="D10" s="2" t="s">
        <v>139</v>
      </c>
      <c r="E10" s="15" t="s">
        <v>149</v>
      </c>
      <c r="F10" s="125">
        <v>505.05050999999997</v>
      </c>
    </row>
    <row r="11" spans="1:6" ht="46.8" x14ac:dyDescent="0.3">
      <c r="A11" s="8" t="s">
        <v>14</v>
      </c>
      <c r="B11" s="6" t="s">
        <v>142</v>
      </c>
      <c r="C11" s="2">
        <v>244</v>
      </c>
      <c r="D11" s="2" t="s">
        <v>139</v>
      </c>
      <c r="E11" s="15" t="s">
        <v>143</v>
      </c>
      <c r="F11" s="125">
        <v>-0.12198000000000001</v>
      </c>
    </row>
    <row r="12" spans="1:6" ht="31.2" x14ac:dyDescent="0.3">
      <c r="A12" s="8" t="s">
        <v>42</v>
      </c>
      <c r="B12" s="6" t="s">
        <v>141</v>
      </c>
      <c r="C12" s="2">
        <v>244</v>
      </c>
      <c r="D12" s="2" t="s">
        <v>139</v>
      </c>
      <c r="E12" s="15" t="s">
        <v>238</v>
      </c>
      <c r="F12" s="125">
        <v>-500</v>
      </c>
    </row>
    <row r="13" spans="1:6" ht="78" x14ac:dyDescent="0.3">
      <c r="A13" s="8" t="s">
        <v>34</v>
      </c>
      <c r="B13" s="6" t="s">
        <v>155</v>
      </c>
      <c r="C13" s="2">
        <v>244</v>
      </c>
      <c r="D13" s="2" t="s">
        <v>139</v>
      </c>
      <c r="E13" s="15" t="s">
        <v>156</v>
      </c>
      <c r="F13" s="125">
        <v>1750</v>
      </c>
    </row>
    <row r="14" spans="1:6" ht="78" x14ac:dyDescent="0.3">
      <c r="A14" s="8" t="s">
        <v>42</v>
      </c>
      <c r="B14" s="6" t="s">
        <v>141</v>
      </c>
      <c r="C14" s="2">
        <v>244</v>
      </c>
      <c r="D14" s="2" t="s">
        <v>139</v>
      </c>
      <c r="E14" s="15" t="s">
        <v>157</v>
      </c>
      <c r="F14" s="125">
        <v>500</v>
      </c>
    </row>
    <row r="15" spans="1:6" ht="15.6" x14ac:dyDescent="0.3">
      <c r="A15" s="8" t="s">
        <v>14</v>
      </c>
      <c r="B15" s="6" t="s">
        <v>43</v>
      </c>
      <c r="C15" s="2">
        <v>244</v>
      </c>
      <c r="D15" s="2" t="s">
        <v>139</v>
      </c>
      <c r="E15" s="15" t="s">
        <v>158</v>
      </c>
      <c r="F15" s="125">
        <v>174.66276999999999</v>
      </c>
    </row>
    <row r="16" spans="1:6" ht="22.2" customHeight="1" x14ac:dyDescent="0.3">
      <c r="A16" s="18" t="s">
        <v>7</v>
      </c>
      <c r="B16" s="166"/>
      <c r="C16" s="167"/>
      <c r="D16" s="167"/>
      <c r="E16" s="20" t="s">
        <v>10</v>
      </c>
      <c r="F16" s="139">
        <f>SUM(F17:F27)</f>
        <v>19236.425500000001</v>
      </c>
    </row>
    <row r="17" spans="1:6" ht="46.8" x14ac:dyDescent="0.3">
      <c r="A17" s="8" t="s">
        <v>22</v>
      </c>
      <c r="B17" s="7" t="s">
        <v>136</v>
      </c>
      <c r="C17" s="2">
        <v>244</v>
      </c>
      <c r="D17" s="2" t="s">
        <v>71</v>
      </c>
      <c r="E17" s="15" t="s">
        <v>181</v>
      </c>
      <c r="F17" s="125">
        <v>43.283999999999999</v>
      </c>
    </row>
    <row r="18" spans="1:6" ht="46.8" x14ac:dyDescent="0.3">
      <c r="A18" s="8" t="s">
        <v>22</v>
      </c>
      <c r="B18" s="7" t="s">
        <v>138</v>
      </c>
      <c r="C18" s="2">
        <v>244</v>
      </c>
      <c r="D18" s="2" t="s">
        <v>71</v>
      </c>
      <c r="E18" s="15" t="s">
        <v>182</v>
      </c>
      <c r="F18" s="125">
        <v>100</v>
      </c>
    </row>
    <row r="19" spans="1:6" ht="62.4" x14ac:dyDescent="0.3">
      <c r="A19" s="8">
        <v>1003</v>
      </c>
      <c r="B19" s="7">
        <v>8210085030</v>
      </c>
      <c r="C19" s="2">
        <v>313</v>
      </c>
      <c r="D19" s="2" t="s">
        <v>137</v>
      </c>
      <c r="E19" s="15" t="s">
        <v>183</v>
      </c>
      <c r="F19" s="125">
        <v>100</v>
      </c>
    </row>
    <row r="20" spans="1:6" ht="46.8" x14ac:dyDescent="0.3">
      <c r="A20" s="8">
        <v>1003</v>
      </c>
      <c r="B20" s="7">
        <v>8210088050</v>
      </c>
      <c r="C20" s="2">
        <v>312</v>
      </c>
      <c r="D20" s="2" t="s">
        <v>137</v>
      </c>
      <c r="E20" s="15" t="s">
        <v>184</v>
      </c>
      <c r="F20" s="125">
        <v>25</v>
      </c>
    </row>
    <row r="21" spans="1:6" ht="46.8" x14ac:dyDescent="0.3">
      <c r="A21" s="8">
        <v>1003</v>
      </c>
      <c r="B21" s="7">
        <v>8210089200</v>
      </c>
      <c r="C21" s="2">
        <v>313</v>
      </c>
      <c r="D21" s="2" t="s">
        <v>137</v>
      </c>
      <c r="E21" s="15" t="s">
        <v>185</v>
      </c>
      <c r="F21" s="125">
        <v>2000</v>
      </c>
    </row>
    <row r="22" spans="1:6" ht="31.2" x14ac:dyDescent="0.3">
      <c r="A22" s="8" t="s">
        <v>23</v>
      </c>
      <c r="B22" s="7">
        <v>8210080210</v>
      </c>
      <c r="C22" s="2">
        <v>244</v>
      </c>
      <c r="D22" s="2" t="s">
        <v>137</v>
      </c>
      <c r="E22" s="15" t="s">
        <v>186</v>
      </c>
      <c r="F22" s="125">
        <v>300</v>
      </c>
    </row>
    <row r="23" spans="1:6" ht="46.8" x14ac:dyDescent="0.3">
      <c r="A23" s="8" t="s">
        <v>23</v>
      </c>
      <c r="B23" s="7">
        <v>8210080210</v>
      </c>
      <c r="C23" s="2">
        <v>853</v>
      </c>
      <c r="D23" s="2" t="s">
        <v>137</v>
      </c>
      <c r="E23" s="15" t="s">
        <v>187</v>
      </c>
      <c r="F23" s="125">
        <v>750</v>
      </c>
    </row>
    <row r="24" spans="1:6" ht="31.2" x14ac:dyDescent="0.3">
      <c r="A24" s="8" t="s">
        <v>23</v>
      </c>
      <c r="B24" s="7">
        <v>8210080210</v>
      </c>
      <c r="C24" s="2">
        <v>853</v>
      </c>
      <c r="D24" s="2" t="s">
        <v>137</v>
      </c>
      <c r="E24" s="15" t="s">
        <v>197</v>
      </c>
      <c r="F24" s="125">
        <v>47.341500000000003</v>
      </c>
    </row>
    <row r="25" spans="1:6" ht="39.6" customHeight="1" x14ac:dyDescent="0.3">
      <c r="A25" s="8" t="s">
        <v>35</v>
      </c>
      <c r="B25" s="7">
        <v>8210088930</v>
      </c>
      <c r="C25" s="2">
        <v>870</v>
      </c>
      <c r="D25" s="2" t="s">
        <v>137</v>
      </c>
      <c r="E25" s="15" t="s">
        <v>239</v>
      </c>
      <c r="F25" s="156">
        <v>10000</v>
      </c>
    </row>
    <row r="26" spans="1:6" ht="31.2" x14ac:dyDescent="0.3">
      <c r="A26" s="8" t="s">
        <v>14</v>
      </c>
      <c r="B26" s="7" t="s">
        <v>196</v>
      </c>
      <c r="C26" s="2">
        <v>244</v>
      </c>
      <c r="D26" s="2" t="s">
        <v>137</v>
      </c>
      <c r="E26" s="15" t="s">
        <v>198</v>
      </c>
      <c r="F26" s="125">
        <v>2500</v>
      </c>
    </row>
    <row r="27" spans="1:6" ht="31.2" x14ac:dyDescent="0.3">
      <c r="A27" s="8" t="s">
        <v>146</v>
      </c>
      <c r="B27" s="7">
        <v>8210081110</v>
      </c>
      <c r="C27" s="2">
        <v>880</v>
      </c>
      <c r="D27" s="27" t="s">
        <v>147</v>
      </c>
      <c r="E27" s="15" t="s">
        <v>188</v>
      </c>
      <c r="F27" s="125">
        <v>3370.8</v>
      </c>
    </row>
    <row r="28" spans="1:6" ht="15.6" x14ac:dyDescent="0.3">
      <c r="A28" s="10" t="s">
        <v>8</v>
      </c>
      <c r="B28" s="13"/>
      <c r="C28" s="12"/>
      <c r="D28" s="12"/>
      <c r="E28" s="16" t="s">
        <v>10</v>
      </c>
      <c r="F28" s="142">
        <f>SUM(F29:F49)</f>
        <v>16741.745700000003</v>
      </c>
    </row>
    <row r="29" spans="1:6" ht="46.2" customHeight="1" x14ac:dyDescent="0.3">
      <c r="A29" s="8" t="s">
        <v>15</v>
      </c>
      <c r="B29" s="5" t="s">
        <v>45</v>
      </c>
      <c r="C29" s="2">
        <v>870</v>
      </c>
      <c r="D29" s="2" t="s">
        <v>173</v>
      </c>
      <c r="E29" s="233" t="s">
        <v>230</v>
      </c>
      <c r="F29" s="125">
        <v>4191.7763500000001</v>
      </c>
    </row>
    <row r="30" spans="1:6" ht="36.6" customHeight="1" x14ac:dyDescent="0.3">
      <c r="A30" s="8" t="s">
        <v>16</v>
      </c>
      <c r="B30" s="5" t="s">
        <v>58</v>
      </c>
      <c r="C30" s="2">
        <v>870</v>
      </c>
      <c r="D30" s="2" t="s">
        <v>173</v>
      </c>
      <c r="E30" s="234"/>
      <c r="F30" s="125">
        <v>1037.8220699999999</v>
      </c>
    </row>
    <row r="31" spans="1:6" ht="24.6" customHeight="1" x14ac:dyDescent="0.3">
      <c r="A31" s="8" t="s">
        <v>15</v>
      </c>
      <c r="B31" s="5" t="s">
        <v>9</v>
      </c>
      <c r="C31" s="2">
        <v>611</v>
      </c>
      <c r="D31" s="182" t="s">
        <v>189</v>
      </c>
      <c r="E31" s="230" t="s">
        <v>195</v>
      </c>
      <c r="F31" s="125">
        <v>571.28587000000005</v>
      </c>
    </row>
    <row r="32" spans="1:6" ht="24.6" customHeight="1" x14ac:dyDescent="0.3">
      <c r="A32" s="8" t="s">
        <v>15</v>
      </c>
      <c r="B32" s="5" t="s">
        <v>9</v>
      </c>
      <c r="C32" s="2">
        <v>611</v>
      </c>
      <c r="D32" s="183" t="s">
        <v>190</v>
      </c>
      <c r="E32" s="231"/>
      <c r="F32" s="125">
        <v>239.83665999999999</v>
      </c>
    </row>
    <row r="33" spans="1:6" ht="24.6" customHeight="1" x14ac:dyDescent="0.3">
      <c r="A33" s="8" t="s">
        <v>15</v>
      </c>
      <c r="B33" s="5" t="s">
        <v>9</v>
      </c>
      <c r="C33" s="2">
        <v>612</v>
      </c>
      <c r="D33" s="183" t="s">
        <v>191</v>
      </c>
      <c r="E33" s="231"/>
      <c r="F33" s="125">
        <v>335.27780000000001</v>
      </c>
    </row>
    <row r="34" spans="1:6" ht="24.6" customHeight="1" x14ac:dyDescent="0.3">
      <c r="A34" s="8" t="s">
        <v>15</v>
      </c>
      <c r="B34" s="5" t="s">
        <v>9</v>
      </c>
      <c r="C34" s="2">
        <v>611</v>
      </c>
      <c r="D34" s="183" t="s">
        <v>192</v>
      </c>
      <c r="E34" s="231"/>
      <c r="F34" s="125">
        <v>812.33479999999997</v>
      </c>
    </row>
    <row r="35" spans="1:6" ht="24.6" customHeight="1" x14ac:dyDescent="0.3">
      <c r="A35" s="8" t="s">
        <v>15</v>
      </c>
      <c r="B35" s="5" t="s">
        <v>9</v>
      </c>
      <c r="C35" s="2">
        <v>621</v>
      </c>
      <c r="D35" s="183" t="s">
        <v>193</v>
      </c>
      <c r="E35" s="232"/>
      <c r="F35" s="125">
        <v>381.71607999999998</v>
      </c>
    </row>
    <row r="36" spans="1:6" ht="28.2" x14ac:dyDescent="0.3">
      <c r="A36" s="8" t="s">
        <v>16</v>
      </c>
      <c r="B36" s="5" t="s">
        <v>6</v>
      </c>
      <c r="C36" s="2">
        <v>622</v>
      </c>
      <c r="D36" s="211" t="s">
        <v>194</v>
      </c>
      <c r="E36" s="28" t="s">
        <v>175</v>
      </c>
      <c r="F36" s="133">
        <v>7772.46</v>
      </c>
    </row>
    <row r="37" spans="1:6" ht="25.2" customHeight="1" x14ac:dyDescent="0.3">
      <c r="A37" s="8" t="s">
        <v>16</v>
      </c>
      <c r="B37" s="5" t="s">
        <v>6</v>
      </c>
      <c r="C37" s="2">
        <v>611</v>
      </c>
      <c r="D37" s="212" t="s">
        <v>123</v>
      </c>
      <c r="E37" s="228" t="s">
        <v>195</v>
      </c>
      <c r="F37" s="133">
        <v>77.154300000000006</v>
      </c>
    </row>
    <row r="38" spans="1:6" ht="23.4" customHeight="1" x14ac:dyDescent="0.3">
      <c r="A38" s="8" t="s">
        <v>16</v>
      </c>
      <c r="B38" s="5" t="s">
        <v>6</v>
      </c>
      <c r="C38" s="2">
        <v>622</v>
      </c>
      <c r="D38" s="212" t="s">
        <v>194</v>
      </c>
      <c r="E38" s="229"/>
      <c r="F38" s="133">
        <v>341.00425000000001</v>
      </c>
    </row>
    <row r="39" spans="1:6" ht="48" customHeight="1" x14ac:dyDescent="0.3">
      <c r="A39" s="8" t="s">
        <v>20</v>
      </c>
      <c r="B39" s="5" t="s">
        <v>11</v>
      </c>
      <c r="C39" s="2">
        <v>111</v>
      </c>
      <c r="D39" s="61" t="s">
        <v>174</v>
      </c>
      <c r="E39" s="28" t="s">
        <v>177</v>
      </c>
      <c r="F39" s="133">
        <v>658.279</v>
      </c>
    </row>
    <row r="40" spans="1:6" ht="30" customHeight="1" x14ac:dyDescent="0.3">
      <c r="A40" s="8" t="s">
        <v>20</v>
      </c>
      <c r="B40" s="5" t="s">
        <v>11</v>
      </c>
      <c r="C40" s="2">
        <v>119</v>
      </c>
      <c r="D40" s="61" t="s">
        <v>174</v>
      </c>
      <c r="E40" s="28" t="s">
        <v>176</v>
      </c>
      <c r="F40" s="133">
        <v>289.40100000000001</v>
      </c>
    </row>
    <row r="41" spans="1:6" ht="30" customHeight="1" x14ac:dyDescent="0.3">
      <c r="A41" s="8" t="s">
        <v>20</v>
      </c>
      <c r="B41" s="5" t="s">
        <v>11</v>
      </c>
      <c r="C41" s="2">
        <v>244</v>
      </c>
      <c r="D41" s="61" t="s">
        <v>174</v>
      </c>
      <c r="E41" s="28" t="s">
        <v>195</v>
      </c>
      <c r="F41" s="133">
        <v>8.8136200000000002</v>
      </c>
    </row>
    <row r="42" spans="1:6" ht="15.6" customHeight="1" x14ac:dyDescent="0.3">
      <c r="A42" s="8">
        <v>1003</v>
      </c>
      <c r="B42" s="5" t="s">
        <v>49</v>
      </c>
      <c r="C42" s="2">
        <v>612</v>
      </c>
      <c r="D42" s="15" t="s">
        <v>178</v>
      </c>
      <c r="E42" s="221" t="s">
        <v>114</v>
      </c>
      <c r="F42" s="125">
        <v>5.2887000000000004</v>
      </c>
    </row>
    <row r="43" spans="1:6" ht="15.6" customHeight="1" x14ac:dyDescent="0.3">
      <c r="A43" s="8">
        <v>1003</v>
      </c>
      <c r="B43" s="5" t="s">
        <v>49</v>
      </c>
      <c r="C43" s="2">
        <v>612</v>
      </c>
      <c r="D43" s="15" t="s">
        <v>123</v>
      </c>
      <c r="E43" s="221"/>
      <c r="F43" s="125">
        <v>2.6751</v>
      </c>
    </row>
    <row r="44" spans="1:6" ht="15.6" customHeight="1" x14ac:dyDescent="0.3">
      <c r="A44" s="8">
        <v>1003</v>
      </c>
      <c r="B44" s="5" t="s">
        <v>49</v>
      </c>
      <c r="C44" s="2">
        <v>612</v>
      </c>
      <c r="D44" s="15" t="s">
        <v>117</v>
      </c>
      <c r="E44" s="221"/>
      <c r="F44" s="125">
        <v>2.8902899999999998</v>
      </c>
    </row>
    <row r="45" spans="1:6" ht="15.6" customHeight="1" x14ac:dyDescent="0.3">
      <c r="A45" s="8">
        <v>1003</v>
      </c>
      <c r="B45" s="5" t="s">
        <v>49</v>
      </c>
      <c r="C45" s="2">
        <v>612</v>
      </c>
      <c r="D45" s="15" t="s">
        <v>179</v>
      </c>
      <c r="E45" s="221"/>
      <c r="F45" s="125">
        <v>1.08755</v>
      </c>
    </row>
    <row r="46" spans="1:6" ht="15.6" customHeight="1" x14ac:dyDescent="0.3">
      <c r="A46" s="8">
        <v>1003</v>
      </c>
      <c r="B46" s="5" t="s">
        <v>49</v>
      </c>
      <c r="C46" s="2">
        <v>612</v>
      </c>
      <c r="D46" s="15" t="s">
        <v>179</v>
      </c>
      <c r="E46" s="221"/>
      <c r="F46" s="125">
        <v>2.03674</v>
      </c>
    </row>
    <row r="47" spans="1:6" ht="15.6" x14ac:dyDescent="0.3">
      <c r="A47" s="8">
        <v>1003</v>
      </c>
      <c r="B47" s="5" t="s">
        <v>49</v>
      </c>
      <c r="C47" s="2">
        <v>622</v>
      </c>
      <c r="D47" s="15" t="s">
        <v>113</v>
      </c>
      <c r="E47" s="221"/>
      <c r="F47" s="125">
        <v>3.9971000000000001</v>
      </c>
    </row>
    <row r="48" spans="1:6" ht="15.6" x14ac:dyDescent="0.3">
      <c r="A48" s="8">
        <v>1003</v>
      </c>
      <c r="B48" s="5" t="s">
        <v>49</v>
      </c>
      <c r="C48" s="2">
        <v>870</v>
      </c>
      <c r="D48" s="15" t="s">
        <v>115</v>
      </c>
      <c r="E48" s="221"/>
      <c r="F48" s="125">
        <v>0.61551999999999996</v>
      </c>
    </row>
    <row r="49" spans="1:8" ht="42" x14ac:dyDescent="0.3">
      <c r="A49" s="8">
        <v>1003</v>
      </c>
      <c r="B49" s="5" t="s">
        <v>116</v>
      </c>
      <c r="C49" s="2">
        <v>612</v>
      </c>
      <c r="D49" s="77" t="s">
        <v>117</v>
      </c>
      <c r="E49" s="28" t="s">
        <v>118</v>
      </c>
      <c r="F49" s="125">
        <v>5.9928999999999997</v>
      </c>
    </row>
    <row r="50" spans="1:8" ht="15.6" x14ac:dyDescent="0.3">
      <c r="A50" s="222" t="s">
        <v>47</v>
      </c>
      <c r="B50" s="223"/>
      <c r="C50" s="224"/>
      <c r="D50" s="220"/>
      <c r="E50" s="16" t="s">
        <v>10</v>
      </c>
      <c r="F50" s="142">
        <f>F51+F52</f>
        <v>69816.490000000005</v>
      </c>
    </row>
    <row r="51" spans="1:8" ht="15.6" x14ac:dyDescent="0.3">
      <c r="A51" s="132" t="s">
        <v>21</v>
      </c>
      <c r="B51" s="27">
        <v>8210080220</v>
      </c>
      <c r="C51" s="2">
        <v>831</v>
      </c>
      <c r="D51" s="2" t="s">
        <v>47</v>
      </c>
      <c r="E51" s="21" t="s">
        <v>153</v>
      </c>
      <c r="F51" s="125">
        <v>10000</v>
      </c>
    </row>
    <row r="52" spans="1:8" ht="31.2" x14ac:dyDescent="0.3">
      <c r="A52" s="217">
        <v>111</v>
      </c>
      <c r="B52" s="218">
        <v>8210089910</v>
      </c>
      <c r="C52" s="219">
        <v>870</v>
      </c>
      <c r="D52" s="2" t="s">
        <v>47</v>
      </c>
      <c r="E52" s="213" t="s">
        <v>240</v>
      </c>
      <c r="F52" s="125">
        <f>68451.39-640.42-7994.48</f>
        <v>59816.490000000005</v>
      </c>
    </row>
    <row r="53" spans="1:8" ht="15.6" x14ac:dyDescent="0.3">
      <c r="A53" s="10" t="s">
        <v>36</v>
      </c>
      <c r="B53" s="13"/>
      <c r="C53" s="12"/>
      <c r="D53" s="12"/>
      <c r="E53" s="16" t="s">
        <v>10</v>
      </c>
      <c r="F53" s="142">
        <f>SUM(F54:F55)</f>
        <v>384.47183999999999</v>
      </c>
    </row>
    <row r="54" spans="1:8" ht="28.2" x14ac:dyDescent="0.3">
      <c r="A54" s="8">
        <v>1001</v>
      </c>
      <c r="B54" s="5" t="s">
        <v>234</v>
      </c>
      <c r="C54" s="2">
        <v>312</v>
      </c>
      <c r="D54" s="77"/>
      <c r="E54" s="28" t="s">
        <v>235</v>
      </c>
      <c r="F54" s="125">
        <v>379.47183999999999</v>
      </c>
    </row>
    <row r="55" spans="1:8" ht="15.6" x14ac:dyDescent="0.3">
      <c r="A55" s="8">
        <v>1001</v>
      </c>
      <c r="B55" s="5" t="s">
        <v>234</v>
      </c>
      <c r="C55" s="2">
        <v>244</v>
      </c>
      <c r="D55" s="77"/>
      <c r="E55" s="28" t="s">
        <v>236</v>
      </c>
      <c r="F55" s="125">
        <v>5</v>
      </c>
    </row>
    <row r="56" spans="1:8" ht="15.6" x14ac:dyDescent="0.3">
      <c r="A56" s="10" t="s">
        <v>12</v>
      </c>
      <c r="B56" s="13"/>
      <c r="C56" s="12"/>
      <c r="D56" s="12"/>
      <c r="E56" s="16" t="s">
        <v>10</v>
      </c>
      <c r="F56" s="142">
        <f>SUM(F57:F66)</f>
        <v>747.2399999999999</v>
      </c>
      <c r="H56" s="175"/>
    </row>
    <row r="57" spans="1:8" ht="28.2" x14ac:dyDescent="0.3">
      <c r="A57" s="8" t="s">
        <v>17</v>
      </c>
      <c r="B57" s="6" t="s">
        <v>127</v>
      </c>
      <c r="C57" s="6">
        <v>612</v>
      </c>
      <c r="D57" s="28" t="s">
        <v>161</v>
      </c>
      <c r="E57" s="28" t="s">
        <v>160</v>
      </c>
      <c r="F57" s="133">
        <v>28.05</v>
      </c>
    </row>
    <row r="58" spans="1:8" ht="28.2" x14ac:dyDescent="0.3">
      <c r="A58" s="8" t="s">
        <v>17</v>
      </c>
      <c r="B58" s="6" t="s">
        <v>127</v>
      </c>
      <c r="C58" s="6">
        <v>612</v>
      </c>
      <c r="D58" s="28" t="s">
        <v>161</v>
      </c>
      <c r="E58" s="28" t="s">
        <v>162</v>
      </c>
      <c r="F58" s="133">
        <v>41</v>
      </c>
    </row>
    <row r="59" spans="1:8" ht="19.8" customHeight="1" x14ac:dyDescent="0.3">
      <c r="A59" s="8" t="s">
        <v>17</v>
      </c>
      <c r="B59" s="6" t="s">
        <v>127</v>
      </c>
      <c r="C59" s="6">
        <v>612</v>
      </c>
      <c r="D59" s="28" t="s">
        <v>161</v>
      </c>
      <c r="E59" s="28" t="s">
        <v>231</v>
      </c>
      <c r="F59" s="133">
        <v>82.84</v>
      </c>
    </row>
    <row r="60" spans="1:8" ht="28.2" x14ac:dyDescent="0.3">
      <c r="A60" s="8" t="s">
        <v>17</v>
      </c>
      <c r="B60" s="6" t="s">
        <v>127</v>
      </c>
      <c r="C60" s="6">
        <v>612</v>
      </c>
      <c r="D60" s="28" t="s">
        <v>163</v>
      </c>
      <c r="E60" s="28" t="s">
        <v>164</v>
      </c>
      <c r="F60" s="133">
        <v>102.43300000000001</v>
      </c>
    </row>
    <row r="61" spans="1:8" ht="42" x14ac:dyDescent="0.3">
      <c r="A61" s="8" t="s">
        <v>17</v>
      </c>
      <c r="B61" s="6" t="s">
        <v>127</v>
      </c>
      <c r="C61" s="6">
        <v>612</v>
      </c>
      <c r="D61" s="28" t="s">
        <v>163</v>
      </c>
      <c r="E61" s="28" t="s">
        <v>165</v>
      </c>
      <c r="F61" s="133">
        <v>42</v>
      </c>
    </row>
    <row r="62" spans="1:8" ht="29.4" customHeight="1" x14ac:dyDescent="0.3">
      <c r="A62" s="8" t="s">
        <v>17</v>
      </c>
      <c r="B62" s="6" t="s">
        <v>127</v>
      </c>
      <c r="C62" s="6">
        <v>612</v>
      </c>
      <c r="D62" s="28" t="s">
        <v>163</v>
      </c>
      <c r="E62" s="28" t="s">
        <v>232</v>
      </c>
      <c r="F62" s="133">
        <v>51.429000000000002</v>
      </c>
    </row>
    <row r="63" spans="1:8" ht="28.2" x14ac:dyDescent="0.3">
      <c r="A63" s="8" t="s">
        <v>18</v>
      </c>
      <c r="B63" s="6" t="s">
        <v>166</v>
      </c>
      <c r="C63" s="6">
        <v>612</v>
      </c>
      <c r="D63" s="28" t="s">
        <v>167</v>
      </c>
      <c r="E63" s="28" t="s">
        <v>168</v>
      </c>
      <c r="F63" s="133">
        <v>95.603999999999999</v>
      </c>
    </row>
    <row r="64" spans="1:8" ht="42" x14ac:dyDescent="0.3">
      <c r="A64" s="8" t="s">
        <v>19</v>
      </c>
      <c r="B64" s="6">
        <v>340080910</v>
      </c>
      <c r="C64" s="6">
        <v>111</v>
      </c>
      <c r="D64" s="28" t="s">
        <v>126</v>
      </c>
      <c r="E64" s="28" t="s">
        <v>170</v>
      </c>
      <c r="F64" s="133">
        <v>194.995</v>
      </c>
    </row>
    <row r="65" spans="1:6" ht="55.8" x14ac:dyDescent="0.3">
      <c r="A65" s="8" t="s">
        <v>19</v>
      </c>
      <c r="B65" s="6">
        <v>340080910</v>
      </c>
      <c r="C65" s="6">
        <v>119</v>
      </c>
      <c r="D65" s="28" t="s">
        <v>126</v>
      </c>
      <c r="E65" s="28" t="s">
        <v>169</v>
      </c>
      <c r="F65" s="133">
        <v>58.889000000000003</v>
      </c>
    </row>
    <row r="66" spans="1:6" ht="42" x14ac:dyDescent="0.3">
      <c r="A66" s="8" t="s">
        <v>19</v>
      </c>
      <c r="B66" s="6" t="s">
        <v>27</v>
      </c>
      <c r="C66" s="6">
        <v>244</v>
      </c>
      <c r="D66" s="6" t="s">
        <v>172</v>
      </c>
      <c r="E66" s="28" t="s">
        <v>171</v>
      </c>
      <c r="F66" s="186">
        <v>50</v>
      </c>
    </row>
    <row r="67" spans="1:6" ht="15.6" x14ac:dyDescent="0.3">
      <c r="A67" s="10" t="s">
        <v>220</v>
      </c>
      <c r="B67" s="13"/>
      <c r="C67" s="12"/>
      <c r="D67" s="12"/>
      <c r="E67" s="16" t="s">
        <v>10</v>
      </c>
      <c r="F67" s="142">
        <f>F68+F79+F84</f>
        <v>1802.3819999999998</v>
      </c>
    </row>
    <row r="68" spans="1:6" ht="15.6" x14ac:dyDescent="0.3">
      <c r="A68" s="10"/>
      <c r="B68" s="13"/>
      <c r="C68" s="12"/>
      <c r="D68" s="174" t="s">
        <v>209</v>
      </c>
      <c r="E68" s="16"/>
      <c r="F68" s="142">
        <f>SUM(F69:F78)</f>
        <v>699.94299999999998</v>
      </c>
    </row>
    <row r="69" spans="1:6" ht="42" x14ac:dyDescent="0.3">
      <c r="A69" s="8">
        <v>1103</v>
      </c>
      <c r="B69" s="6" t="s">
        <v>208</v>
      </c>
      <c r="C69" s="6">
        <v>611</v>
      </c>
      <c r="D69" s="6" t="s">
        <v>221</v>
      </c>
      <c r="E69" s="28" t="s">
        <v>222</v>
      </c>
      <c r="F69" s="133">
        <v>24.75</v>
      </c>
    </row>
    <row r="70" spans="1:6" ht="42" x14ac:dyDescent="0.3">
      <c r="A70" s="8">
        <v>1103</v>
      </c>
      <c r="B70" s="6" t="s">
        <v>208</v>
      </c>
      <c r="C70" s="6">
        <v>611</v>
      </c>
      <c r="D70" s="6" t="s">
        <v>221</v>
      </c>
      <c r="E70" s="28" t="s">
        <v>223</v>
      </c>
      <c r="F70" s="133">
        <v>38.5</v>
      </c>
    </row>
    <row r="71" spans="1:6" ht="28.2" x14ac:dyDescent="0.3">
      <c r="A71" s="8">
        <v>1103</v>
      </c>
      <c r="B71" s="6" t="s">
        <v>208</v>
      </c>
      <c r="C71" s="6">
        <v>611</v>
      </c>
      <c r="D71" s="6" t="s">
        <v>221</v>
      </c>
      <c r="E71" s="28" t="s">
        <v>224</v>
      </c>
      <c r="F71" s="133">
        <v>65</v>
      </c>
    </row>
    <row r="72" spans="1:6" ht="28.2" x14ac:dyDescent="0.3">
      <c r="A72" s="8">
        <v>1103</v>
      </c>
      <c r="B72" s="6" t="s">
        <v>208</v>
      </c>
      <c r="C72" s="6">
        <v>611</v>
      </c>
      <c r="D72" s="6" t="s">
        <v>221</v>
      </c>
      <c r="E72" s="28" t="s">
        <v>225</v>
      </c>
      <c r="F72" s="133">
        <v>22</v>
      </c>
    </row>
    <row r="73" spans="1:6" x14ac:dyDescent="0.3">
      <c r="A73" s="8">
        <v>1103</v>
      </c>
      <c r="B73" s="6" t="s">
        <v>208</v>
      </c>
      <c r="C73" s="6">
        <v>611</v>
      </c>
      <c r="D73" s="6" t="s">
        <v>221</v>
      </c>
      <c r="E73" s="28" t="s">
        <v>226</v>
      </c>
      <c r="F73" s="133">
        <v>45</v>
      </c>
    </row>
    <row r="74" spans="1:6" x14ac:dyDescent="0.3">
      <c r="A74" s="8">
        <v>1103</v>
      </c>
      <c r="B74" s="6" t="s">
        <v>208</v>
      </c>
      <c r="C74" s="6">
        <v>611</v>
      </c>
      <c r="D74" s="6" t="s">
        <v>221</v>
      </c>
      <c r="E74" s="28" t="s">
        <v>227</v>
      </c>
      <c r="F74" s="133">
        <v>22</v>
      </c>
    </row>
    <row r="75" spans="1:6" ht="28.2" x14ac:dyDescent="0.3">
      <c r="A75" s="8">
        <v>1103</v>
      </c>
      <c r="B75" s="6" t="s">
        <v>208</v>
      </c>
      <c r="C75" s="6">
        <v>611</v>
      </c>
      <c r="D75" s="6"/>
      <c r="E75" s="28" t="s">
        <v>233</v>
      </c>
      <c r="F75" s="133">
        <v>8.3000000000000007</v>
      </c>
    </row>
    <row r="76" spans="1:6" ht="28.2" x14ac:dyDescent="0.3">
      <c r="A76" s="8">
        <v>1103</v>
      </c>
      <c r="B76" s="6" t="s">
        <v>39</v>
      </c>
      <c r="C76" s="6">
        <v>611</v>
      </c>
      <c r="D76" s="6" t="s">
        <v>228</v>
      </c>
      <c r="E76" s="28" t="s">
        <v>229</v>
      </c>
      <c r="F76" s="133">
        <v>299.2</v>
      </c>
    </row>
    <row r="77" spans="1:6" ht="42" x14ac:dyDescent="0.3">
      <c r="A77" s="8">
        <v>1103</v>
      </c>
      <c r="B77" s="6" t="s">
        <v>39</v>
      </c>
      <c r="C77" s="6">
        <v>611</v>
      </c>
      <c r="D77" s="6" t="s">
        <v>228</v>
      </c>
      <c r="E77" s="28" t="s">
        <v>210</v>
      </c>
      <c r="F77" s="133">
        <v>111.193</v>
      </c>
    </row>
    <row r="78" spans="1:6" ht="42" x14ac:dyDescent="0.3">
      <c r="A78" s="8">
        <v>1103</v>
      </c>
      <c r="B78" s="6" t="s">
        <v>217</v>
      </c>
      <c r="C78" s="6">
        <v>612</v>
      </c>
      <c r="D78" s="6"/>
      <c r="E78" s="28" t="s">
        <v>216</v>
      </c>
      <c r="F78" s="133">
        <v>64</v>
      </c>
    </row>
    <row r="79" spans="1:6" x14ac:dyDescent="0.3">
      <c r="A79" s="8"/>
      <c r="B79" s="6"/>
      <c r="C79" s="6"/>
      <c r="D79" s="174" t="s">
        <v>212</v>
      </c>
      <c r="E79" s="28"/>
      <c r="F79" s="186">
        <f>SUM(F80:F83)</f>
        <v>462.02300000000002</v>
      </c>
    </row>
    <row r="80" spans="1:6" ht="28.2" x14ac:dyDescent="0.3">
      <c r="A80" s="8" t="s">
        <v>30</v>
      </c>
      <c r="B80" s="6" t="s">
        <v>211</v>
      </c>
      <c r="C80" s="6">
        <v>621</v>
      </c>
      <c r="D80" s="6">
        <f ca="1">+#REF!+D80:D82+D1+D80:D83</f>
        <v>0</v>
      </c>
      <c r="E80" s="28" t="s">
        <v>213</v>
      </c>
      <c r="F80" s="133">
        <v>1.25</v>
      </c>
    </row>
    <row r="81" spans="1:8" ht="42" x14ac:dyDescent="0.3">
      <c r="A81" s="8" t="s">
        <v>30</v>
      </c>
      <c r="B81" s="6" t="s">
        <v>211</v>
      </c>
      <c r="C81" s="6">
        <v>621</v>
      </c>
      <c r="D81" s="6"/>
      <c r="E81" s="28" t="s">
        <v>214</v>
      </c>
      <c r="F81" s="133">
        <v>48.25</v>
      </c>
    </row>
    <row r="82" spans="1:8" ht="28.2" x14ac:dyDescent="0.3">
      <c r="A82" s="8" t="s">
        <v>30</v>
      </c>
      <c r="B82" s="6" t="s">
        <v>211</v>
      </c>
      <c r="C82" s="6">
        <v>622</v>
      </c>
      <c r="D82" s="6"/>
      <c r="E82" s="28" t="s">
        <v>215</v>
      </c>
      <c r="F82" s="133">
        <v>234.523</v>
      </c>
    </row>
    <row r="83" spans="1:8" ht="55.8" x14ac:dyDescent="0.3">
      <c r="A83" s="8" t="s">
        <v>30</v>
      </c>
      <c r="B83" s="6" t="s">
        <v>218</v>
      </c>
      <c r="C83" s="6">
        <v>622</v>
      </c>
      <c r="D83" s="6"/>
      <c r="E83" s="28" t="s">
        <v>219</v>
      </c>
      <c r="F83" s="133">
        <v>178</v>
      </c>
    </row>
    <row r="84" spans="1:8" x14ac:dyDescent="0.3">
      <c r="A84" s="8"/>
      <c r="B84" s="6"/>
      <c r="C84" s="6"/>
      <c r="D84" s="174" t="s">
        <v>241</v>
      </c>
      <c r="E84" s="28"/>
      <c r="F84" s="186">
        <f>SUM(F85:F86)</f>
        <v>640.41599999999994</v>
      </c>
    </row>
    <row r="85" spans="1:8" ht="15.6" x14ac:dyDescent="0.3">
      <c r="A85" s="215" t="s">
        <v>242</v>
      </c>
      <c r="B85" s="214" t="s">
        <v>243</v>
      </c>
      <c r="C85" s="214" t="s">
        <v>244</v>
      </c>
      <c r="D85" s="6"/>
      <c r="E85" s="28" t="s">
        <v>247</v>
      </c>
      <c r="F85" s="133">
        <v>491.87099999999998</v>
      </c>
    </row>
    <row r="86" spans="1:8" ht="15.6" x14ac:dyDescent="0.3">
      <c r="A86" s="215" t="s">
        <v>242</v>
      </c>
      <c r="B86" s="214" t="s">
        <v>243</v>
      </c>
      <c r="C86" s="214" t="s">
        <v>245</v>
      </c>
      <c r="D86" s="6"/>
      <c r="E86" s="28" t="s">
        <v>246</v>
      </c>
      <c r="F86" s="133">
        <v>148.54499999999999</v>
      </c>
    </row>
    <row r="87" spans="1:8" ht="16.2" thickBot="1" x14ac:dyDescent="0.35">
      <c r="A87" s="225" t="s">
        <v>3</v>
      </c>
      <c r="B87" s="226"/>
      <c r="C87" s="226"/>
      <c r="D87" s="226"/>
      <c r="E87" s="227"/>
      <c r="F87" s="187">
        <f>F5+F16+F28+F56+F67+F53+F50</f>
        <v>119737.68014000001</v>
      </c>
      <c r="H87" s="52"/>
    </row>
    <row r="88" spans="1:8" ht="36" customHeight="1" x14ac:dyDescent="0.3">
      <c r="A88" s="23"/>
      <c r="B88" s="23"/>
      <c r="C88" s="23"/>
      <c r="D88" s="23"/>
      <c r="E88" s="23"/>
      <c r="F88" s="24"/>
    </row>
  </sheetData>
  <mergeCells count="6">
    <mergeCell ref="E42:E48"/>
    <mergeCell ref="A87:E87"/>
    <mergeCell ref="E37:E38"/>
    <mergeCell ref="E31:E35"/>
    <mergeCell ref="E29:E30"/>
    <mergeCell ref="A50:C50"/>
  </mergeCells>
  <pageMargins left="0.51181102362204722" right="0.31496062992125984" top="0" bottom="0" header="0" footer="0"/>
  <pageSetup paperSize="9" scale="90" orientation="portrait" r:id="rId1"/>
  <ignoredErrors>
    <ignoredError sqref="A85:C8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80" workbookViewId="0">
      <selection activeCell="A58" sqref="A58:F97"/>
    </sheetView>
  </sheetViews>
  <sheetFormatPr defaultRowHeight="14.4" x14ac:dyDescent="0.3"/>
  <cols>
    <col min="1" max="1" width="7.88671875" customWidth="1"/>
    <col min="2" max="2" width="12.33203125" customWidth="1"/>
    <col min="3" max="3" width="8.44140625" customWidth="1"/>
    <col min="4" max="4" width="17.33203125" customWidth="1"/>
    <col min="5" max="5" width="31.21875" customWidth="1"/>
    <col min="6" max="6" width="17.88671875" customWidth="1"/>
    <col min="8" max="8" width="14.6640625" customWidth="1"/>
  </cols>
  <sheetData>
    <row r="1" spans="1:6" ht="15.6" x14ac:dyDescent="0.3">
      <c r="B1" s="107" t="s">
        <v>109</v>
      </c>
      <c r="F1" s="1" t="s">
        <v>32</v>
      </c>
    </row>
    <row r="2" spans="1:6" ht="27.6" customHeight="1" thickBot="1" x14ac:dyDescent="0.35">
      <c r="A2" s="17" t="s">
        <v>110</v>
      </c>
      <c r="B2" s="3"/>
      <c r="C2" s="3"/>
      <c r="D2" s="3"/>
      <c r="E2" s="1"/>
      <c r="F2" s="1"/>
    </row>
    <row r="3" spans="1:6" ht="54" thickBot="1" x14ac:dyDescent="0.35">
      <c r="A3" s="14" t="s">
        <v>26</v>
      </c>
      <c r="B3" s="4" t="s">
        <v>4</v>
      </c>
      <c r="C3" s="4" t="s">
        <v>5</v>
      </c>
      <c r="D3" s="29" t="s">
        <v>29</v>
      </c>
      <c r="E3" s="4" t="s">
        <v>0</v>
      </c>
      <c r="F3" s="9" t="s">
        <v>25</v>
      </c>
    </row>
    <row r="4" spans="1:6" ht="22.8" customHeight="1" thickBot="1" x14ac:dyDescent="0.35">
      <c r="A4" s="188" t="s">
        <v>28</v>
      </c>
      <c r="B4" s="189"/>
      <c r="C4" s="189"/>
      <c r="D4" s="189"/>
      <c r="E4" s="122" t="s">
        <v>10</v>
      </c>
      <c r="F4" s="190">
        <f>SUM(F5:F13)</f>
        <v>0</v>
      </c>
    </row>
    <row r="5" spans="1:6" ht="3" hidden="1" customHeight="1" thickBot="1" x14ac:dyDescent="0.35">
      <c r="A5" s="8" t="s">
        <v>15</v>
      </c>
      <c r="B5" s="5" t="s">
        <v>45</v>
      </c>
      <c r="C5" s="2">
        <v>611</v>
      </c>
      <c r="D5" s="235"/>
      <c r="E5" s="28"/>
      <c r="F5" s="25"/>
    </row>
    <row r="6" spans="1:6" ht="16.2" hidden="1" thickBot="1" x14ac:dyDescent="0.35">
      <c r="A6" s="38" t="s">
        <v>15</v>
      </c>
      <c r="B6" s="30" t="s">
        <v>46</v>
      </c>
      <c r="C6" s="39">
        <v>611</v>
      </c>
      <c r="D6" s="231"/>
      <c r="E6" s="37"/>
      <c r="F6" s="65"/>
    </row>
    <row r="7" spans="1:6" ht="16.2" hidden="1" thickBot="1" x14ac:dyDescent="0.35">
      <c r="A7" s="44" t="s">
        <v>15</v>
      </c>
      <c r="B7" s="45" t="s">
        <v>24</v>
      </c>
      <c r="C7" s="46">
        <v>612</v>
      </c>
      <c r="D7" s="77"/>
      <c r="E7" s="47"/>
      <c r="F7" s="66"/>
    </row>
    <row r="8" spans="1:6" ht="16.2" hidden="1" thickBot="1" x14ac:dyDescent="0.35">
      <c r="A8" s="8" t="s">
        <v>15</v>
      </c>
      <c r="B8" s="5" t="s">
        <v>24</v>
      </c>
      <c r="C8" s="2">
        <v>611</v>
      </c>
      <c r="D8" s="77"/>
      <c r="E8" s="28"/>
      <c r="F8" s="25"/>
    </row>
    <row r="9" spans="1:6" ht="16.2" hidden="1" thickBot="1" x14ac:dyDescent="0.35">
      <c r="A9" s="48" t="s">
        <v>15</v>
      </c>
      <c r="B9" s="49" t="s">
        <v>9</v>
      </c>
      <c r="C9" s="50">
        <v>612</v>
      </c>
      <c r="D9" s="77"/>
      <c r="E9" s="51"/>
      <c r="F9" s="67"/>
    </row>
    <row r="10" spans="1:6" ht="16.2" hidden="1" thickBot="1" x14ac:dyDescent="0.35">
      <c r="A10" s="44" t="s">
        <v>15</v>
      </c>
      <c r="B10" s="45" t="s">
        <v>24</v>
      </c>
      <c r="C10" s="46">
        <v>611</v>
      </c>
      <c r="D10" s="77"/>
      <c r="E10" s="47"/>
      <c r="F10" s="66"/>
    </row>
    <row r="11" spans="1:6" ht="16.2" hidden="1" thickBot="1" x14ac:dyDescent="0.35">
      <c r="A11" s="48" t="s">
        <v>15</v>
      </c>
      <c r="B11" s="49" t="s">
        <v>9</v>
      </c>
      <c r="C11" s="50">
        <v>612</v>
      </c>
      <c r="D11" s="77"/>
      <c r="E11" s="51"/>
      <c r="F11" s="67"/>
    </row>
    <row r="12" spans="1:6" ht="15.6" x14ac:dyDescent="0.3">
      <c r="A12" s="44" t="s">
        <v>17</v>
      </c>
      <c r="B12" s="45" t="s">
        <v>60</v>
      </c>
      <c r="C12" s="46">
        <v>614</v>
      </c>
      <c r="D12" s="236" t="s">
        <v>79</v>
      </c>
      <c r="E12" s="47" t="s">
        <v>122</v>
      </c>
      <c r="F12" s="137">
        <v>-767.45533999999998</v>
      </c>
    </row>
    <row r="13" spans="1:6" ht="28.8" thickBot="1" x14ac:dyDescent="0.35">
      <c r="A13" s="48" t="s">
        <v>17</v>
      </c>
      <c r="B13" s="49" t="s">
        <v>60</v>
      </c>
      <c r="C13" s="50">
        <v>611</v>
      </c>
      <c r="D13" s="237"/>
      <c r="E13" s="51" t="s">
        <v>121</v>
      </c>
      <c r="F13" s="135">
        <v>767.45533999999998</v>
      </c>
    </row>
    <row r="14" spans="1:6" ht="15.6" hidden="1" x14ac:dyDescent="0.3">
      <c r="A14" s="68"/>
      <c r="B14" s="69"/>
      <c r="C14" s="70"/>
      <c r="D14" s="71"/>
      <c r="E14" s="72"/>
      <c r="F14" s="73"/>
    </row>
    <row r="15" spans="1:6" ht="15.6" hidden="1" x14ac:dyDescent="0.3">
      <c r="A15" s="31"/>
      <c r="B15" s="32"/>
      <c r="C15" s="33"/>
      <c r="D15" s="36"/>
      <c r="E15" s="35"/>
      <c r="F15" s="34"/>
    </row>
    <row r="16" spans="1:6" ht="16.2" thickBot="1" x14ac:dyDescent="0.35">
      <c r="A16" s="55"/>
      <c r="B16" s="56"/>
      <c r="C16" s="57"/>
      <c r="D16" s="58"/>
      <c r="E16" s="59"/>
      <c r="F16" s="60"/>
    </row>
    <row r="17" spans="1:6" ht="17.399999999999999" thickBot="1" x14ac:dyDescent="0.35">
      <c r="A17" s="208" t="s">
        <v>111</v>
      </c>
      <c r="B17" s="209"/>
      <c r="C17" s="209"/>
      <c r="D17" s="209"/>
      <c r="E17" s="209"/>
      <c r="F17" s="210"/>
    </row>
    <row r="18" spans="1:6" ht="54" thickBot="1" x14ac:dyDescent="0.35">
      <c r="A18" s="191" t="s">
        <v>26</v>
      </c>
      <c r="B18" s="189" t="s">
        <v>4</v>
      </c>
      <c r="C18" s="189" t="s">
        <v>5</v>
      </c>
      <c r="D18" s="192" t="s">
        <v>29</v>
      </c>
      <c r="E18" s="189" t="s">
        <v>0</v>
      </c>
      <c r="F18" s="193" t="s">
        <v>25</v>
      </c>
    </row>
    <row r="19" spans="1:6" ht="30.6" customHeight="1" x14ac:dyDescent="0.3">
      <c r="A19" s="194" t="s">
        <v>28</v>
      </c>
      <c r="B19" s="195"/>
      <c r="C19" s="195"/>
      <c r="D19" s="195"/>
      <c r="E19" s="196" t="s">
        <v>10</v>
      </c>
      <c r="F19" s="148">
        <f>SUM(F20:F41)</f>
        <v>-19976.893479999999</v>
      </c>
    </row>
    <row r="20" spans="1:6" ht="15.6" x14ac:dyDescent="0.3">
      <c r="A20" s="8" t="s">
        <v>15</v>
      </c>
      <c r="B20" s="5" t="s">
        <v>9</v>
      </c>
      <c r="C20" s="2">
        <v>612</v>
      </c>
      <c r="D20" s="77" t="s">
        <v>200</v>
      </c>
      <c r="E20" s="240" t="s">
        <v>207</v>
      </c>
      <c r="F20" s="125">
        <v>-1106.1500000000001</v>
      </c>
    </row>
    <row r="21" spans="1:6" ht="15.6" x14ac:dyDescent="0.3">
      <c r="A21" s="8" t="s">
        <v>15</v>
      </c>
      <c r="B21" s="5" t="s">
        <v>9</v>
      </c>
      <c r="C21" s="2">
        <v>612</v>
      </c>
      <c r="D21" s="77" t="s">
        <v>201</v>
      </c>
      <c r="E21" s="241"/>
      <c r="F21" s="125">
        <v>-679.42</v>
      </c>
    </row>
    <row r="22" spans="1:6" ht="15.6" x14ac:dyDescent="0.3">
      <c r="A22" s="8" t="s">
        <v>15</v>
      </c>
      <c r="B22" s="5" t="s">
        <v>9</v>
      </c>
      <c r="C22" s="2">
        <v>612</v>
      </c>
      <c r="D22" s="77" t="s">
        <v>199</v>
      </c>
      <c r="E22" s="241"/>
      <c r="F22" s="125">
        <v>-2833.76</v>
      </c>
    </row>
    <row r="23" spans="1:6" ht="15.6" x14ac:dyDescent="0.3">
      <c r="A23" s="8" t="s">
        <v>15</v>
      </c>
      <c r="B23" s="5" t="s">
        <v>9</v>
      </c>
      <c r="C23" s="2">
        <v>612</v>
      </c>
      <c r="D23" s="77" t="s">
        <v>190</v>
      </c>
      <c r="E23" s="241"/>
      <c r="F23" s="125">
        <v>-277.10500000000002</v>
      </c>
    </row>
    <row r="24" spans="1:6" ht="15.6" x14ac:dyDescent="0.3">
      <c r="A24" s="8" t="s">
        <v>15</v>
      </c>
      <c r="B24" s="5" t="s">
        <v>9</v>
      </c>
      <c r="C24" s="2">
        <v>612</v>
      </c>
      <c r="D24" s="77" t="s">
        <v>202</v>
      </c>
      <c r="E24" s="241"/>
      <c r="F24" s="125">
        <v>-4303.01</v>
      </c>
    </row>
    <row r="25" spans="1:6" ht="15.6" x14ac:dyDescent="0.3">
      <c r="A25" s="8" t="s">
        <v>15</v>
      </c>
      <c r="B25" s="5" t="s">
        <v>9</v>
      </c>
      <c r="C25" s="2">
        <v>612</v>
      </c>
      <c r="D25" s="77" t="s">
        <v>192</v>
      </c>
      <c r="E25" s="241"/>
      <c r="F25" s="125">
        <v>-2878.41</v>
      </c>
    </row>
    <row r="26" spans="1:6" ht="15.6" x14ac:dyDescent="0.3">
      <c r="A26" s="8" t="s">
        <v>15</v>
      </c>
      <c r="B26" s="5" t="s">
        <v>9</v>
      </c>
      <c r="C26" s="2">
        <v>612</v>
      </c>
      <c r="D26" s="77" t="s">
        <v>203</v>
      </c>
      <c r="E26" s="241"/>
      <c r="F26" s="125">
        <v>-1026.0999999999999</v>
      </c>
    </row>
    <row r="27" spans="1:6" ht="15.6" x14ac:dyDescent="0.3">
      <c r="A27" s="8" t="s">
        <v>15</v>
      </c>
      <c r="B27" s="5" t="s">
        <v>9</v>
      </c>
      <c r="C27" s="2">
        <v>612</v>
      </c>
      <c r="D27" s="77" t="s">
        <v>204</v>
      </c>
      <c r="E27" s="241"/>
      <c r="F27" s="125">
        <v>-1531.145</v>
      </c>
    </row>
    <row r="28" spans="1:6" ht="21.6" customHeight="1" x14ac:dyDescent="0.3">
      <c r="A28" s="8" t="s">
        <v>16</v>
      </c>
      <c r="B28" s="5" t="s">
        <v>6</v>
      </c>
      <c r="C28" s="2">
        <v>612</v>
      </c>
      <c r="D28" s="77" t="s">
        <v>205</v>
      </c>
      <c r="E28" s="241"/>
      <c r="F28" s="125">
        <v>-2600.15</v>
      </c>
    </row>
    <row r="29" spans="1:6" ht="23.4" customHeight="1" x14ac:dyDescent="0.3">
      <c r="A29" s="8" t="s">
        <v>16</v>
      </c>
      <c r="B29" s="5" t="s">
        <v>6</v>
      </c>
      <c r="C29" s="2">
        <v>612</v>
      </c>
      <c r="D29" s="77" t="s">
        <v>206</v>
      </c>
      <c r="E29" s="241"/>
      <c r="F29" s="159">
        <v>-408.45</v>
      </c>
    </row>
    <row r="30" spans="1:6" ht="16.2" thickBot="1" x14ac:dyDescent="0.35">
      <c r="A30" s="48" t="s">
        <v>16</v>
      </c>
      <c r="B30" s="49" t="s">
        <v>6</v>
      </c>
      <c r="C30" s="50">
        <v>622</v>
      </c>
      <c r="D30" s="109" t="s">
        <v>113</v>
      </c>
      <c r="E30" s="242"/>
      <c r="F30" s="135">
        <v>-2356.3000000000002</v>
      </c>
    </row>
    <row r="31" spans="1:6" ht="15.6" x14ac:dyDescent="0.3">
      <c r="A31" s="40">
        <v>1003</v>
      </c>
      <c r="B31" s="41" t="s">
        <v>49</v>
      </c>
      <c r="C31" s="42">
        <v>612</v>
      </c>
      <c r="D31" s="176" t="s">
        <v>178</v>
      </c>
      <c r="E31" s="229" t="s">
        <v>114</v>
      </c>
      <c r="F31" s="197">
        <v>5.2525300000000001</v>
      </c>
    </row>
    <row r="32" spans="1:6" ht="15.6" x14ac:dyDescent="0.3">
      <c r="A32" s="8">
        <v>1003</v>
      </c>
      <c r="B32" s="5" t="s">
        <v>49</v>
      </c>
      <c r="C32" s="2">
        <v>612</v>
      </c>
      <c r="D32" s="15" t="s">
        <v>123</v>
      </c>
      <c r="E32" s="229"/>
      <c r="F32" s="197">
        <v>2.6762999999999999</v>
      </c>
    </row>
    <row r="33" spans="1:8" ht="15.6" x14ac:dyDescent="0.3">
      <c r="A33" s="8">
        <v>1003</v>
      </c>
      <c r="B33" s="5" t="s">
        <v>49</v>
      </c>
      <c r="C33" s="2">
        <v>612</v>
      </c>
      <c r="D33" s="15" t="s">
        <v>117</v>
      </c>
      <c r="E33" s="229"/>
      <c r="F33" s="197">
        <v>2.8509699999999998</v>
      </c>
    </row>
    <row r="34" spans="1:8" ht="15.6" x14ac:dyDescent="0.3">
      <c r="A34" s="8">
        <v>1003</v>
      </c>
      <c r="B34" s="5" t="s">
        <v>49</v>
      </c>
      <c r="C34" s="2">
        <v>612</v>
      </c>
      <c r="D34" s="15" t="s">
        <v>179</v>
      </c>
      <c r="E34" s="229"/>
      <c r="F34" s="197">
        <v>1.0801000000000001</v>
      </c>
    </row>
    <row r="35" spans="1:8" ht="15.6" x14ac:dyDescent="0.3">
      <c r="A35" s="8">
        <v>1003</v>
      </c>
      <c r="B35" s="5" t="s">
        <v>49</v>
      </c>
      <c r="C35" s="2">
        <v>612</v>
      </c>
      <c r="D35" s="15" t="s">
        <v>180</v>
      </c>
      <c r="E35" s="229"/>
      <c r="F35" s="197">
        <v>2.0227900000000001</v>
      </c>
    </row>
    <row r="36" spans="1:8" ht="16.2" thickBot="1" x14ac:dyDescent="0.35">
      <c r="A36" s="38">
        <v>1003</v>
      </c>
      <c r="B36" s="30" t="s">
        <v>49</v>
      </c>
      <c r="C36" s="39">
        <v>622</v>
      </c>
      <c r="D36" s="108" t="s">
        <v>113</v>
      </c>
      <c r="E36" s="228"/>
      <c r="F36" s="65">
        <v>3.2309299999999999</v>
      </c>
    </row>
    <row r="37" spans="1:8" ht="42.6" thickBot="1" x14ac:dyDescent="0.35">
      <c r="A37" s="177">
        <v>1003</v>
      </c>
      <c r="B37" s="178" t="s">
        <v>116</v>
      </c>
      <c r="C37" s="179">
        <v>612</v>
      </c>
      <c r="D37" s="180" t="s">
        <v>117</v>
      </c>
      <c r="E37" s="181" t="s">
        <v>118</v>
      </c>
      <c r="F37" s="198">
        <v>5.9928999999999997</v>
      </c>
    </row>
    <row r="38" spans="1:8" ht="22.2" customHeight="1" thickBot="1" x14ac:dyDescent="0.35">
      <c r="A38" s="44" t="s">
        <v>17</v>
      </c>
      <c r="B38" s="45" t="s">
        <v>60</v>
      </c>
      <c r="C38" s="46">
        <v>614</v>
      </c>
      <c r="D38" s="236" t="s">
        <v>79</v>
      </c>
      <c r="E38" s="47" t="s">
        <v>150</v>
      </c>
      <c r="F38" s="137">
        <v>-4767.7623999999996</v>
      </c>
    </row>
    <row r="39" spans="1:8" ht="26.4" customHeight="1" thickBot="1" x14ac:dyDescent="0.35">
      <c r="A39" s="38" t="s">
        <v>17</v>
      </c>
      <c r="B39" s="30" t="s">
        <v>120</v>
      </c>
      <c r="C39" s="39">
        <v>614</v>
      </c>
      <c r="D39" s="230"/>
      <c r="E39" s="37" t="s">
        <v>119</v>
      </c>
      <c r="F39" s="216">
        <v>4767.7623999999996</v>
      </c>
    </row>
    <row r="40" spans="1:8" ht="0.6" customHeight="1" x14ac:dyDescent="0.3">
      <c r="A40" s="44" t="s">
        <v>16</v>
      </c>
      <c r="B40" s="45" t="s">
        <v>37</v>
      </c>
      <c r="C40" s="46">
        <v>611</v>
      </c>
      <c r="D40" s="236" t="s">
        <v>123</v>
      </c>
      <c r="E40" s="47" t="s">
        <v>124</v>
      </c>
      <c r="F40" s="137">
        <v>2103.1</v>
      </c>
    </row>
    <row r="41" spans="1:8" ht="16.2" hidden="1" thickBot="1" x14ac:dyDescent="0.35">
      <c r="A41" s="48" t="s">
        <v>16</v>
      </c>
      <c r="B41" s="49" t="s">
        <v>6</v>
      </c>
      <c r="C41" s="50">
        <v>611</v>
      </c>
      <c r="D41" s="237"/>
      <c r="E41" s="51" t="s">
        <v>125</v>
      </c>
      <c r="F41" s="135">
        <v>-2103.1</v>
      </c>
    </row>
    <row r="42" spans="1:8" ht="15.6" x14ac:dyDescent="0.3">
      <c r="A42" s="162"/>
      <c r="B42" s="163"/>
      <c r="C42" s="62"/>
      <c r="D42" s="185"/>
      <c r="E42" s="63"/>
      <c r="F42" s="157"/>
    </row>
    <row r="43" spans="1:8" ht="15.6" x14ac:dyDescent="0.3">
      <c r="A43" s="251" t="s">
        <v>12</v>
      </c>
      <c r="B43" s="252"/>
      <c r="C43" s="42"/>
      <c r="D43" s="164"/>
      <c r="E43" s="20" t="s">
        <v>10</v>
      </c>
      <c r="F43" s="139">
        <f>SUM(F44:F46)</f>
        <v>-13000</v>
      </c>
    </row>
    <row r="44" spans="1:8" ht="15.6" customHeight="1" x14ac:dyDescent="0.3">
      <c r="A44" s="8" t="s">
        <v>19</v>
      </c>
      <c r="B44" s="5" t="s">
        <v>27</v>
      </c>
      <c r="C44" s="2">
        <v>244</v>
      </c>
      <c r="D44" s="26" t="s">
        <v>126</v>
      </c>
      <c r="E44" s="253" t="s">
        <v>248</v>
      </c>
      <c r="F44" s="125">
        <v>-8000</v>
      </c>
    </row>
    <row r="45" spans="1:8" ht="15.6" x14ac:dyDescent="0.3">
      <c r="A45" s="8" t="s">
        <v>17</v>
      </c>
      <c r="B45" s="5" t="s">
        <v>127</v>
      </c>
      <c r="C45" s="2">
        <v>611</v>
      </c>
      <c r="D45" s="26" t="s">
        <v>128</v>
      </c>
      <c r="E45" s="254"/>
      <c r="F45" s="125">
        <v>-3500</v>
      </c>
    </row>
    <row r="46" spans="1:8" ht="12" customHeight="1" x14ac:dyDescent="0.3">
      <c r="A46" s="38" t="s">
        <v>18</v>
      </c>
      <c r="B46" s="30" t="s">
        <v>13</v>
      </c>
      <c r="C46" s="39">
        <v>611</v>
      </c>
      <c r="D46" s="158" t="s">
        <v>129</v>
      </c>
      <c r="E46" s="255"/>
      <c r="F46" s="159">
        <v>-1500</v>
      </c>
      <c r="H46" s="114"/>
    </row>
    <row r="47" spans="1:8" ht="15.6" customHeight="1" x14ac:dyDescent="0.3">
      <c r="A47" s="38"/>
      <c r="B47" s="30"/>
      <c r="C47" s="39"/>
      <c r="D47" s="158"/>
      <c r="E47" s="158"/>
      <c r="F47" s="159"/>
      <c r="H47" s="114"/>
    </row>
    <row r="48" spans="1:8" ht="14.4" customHeight="1" x14ac:dyDescent="0.3">
      <c r="A48" s="10" t="s">
        <v>7</v>
      </c>
      <c r="B48" s="11"/>
      <c r="C48" s="12"/>
      <c r="D48" s="12"/>
      <c r="E48" s="16" t="s">
        <v>10</v>
      </c>
      <c r="F48" s="161">
        <f>F49</f>
        <v>10000</v>
      </c>
      <c r="H48" s="114"/>
    </row>
    <row r="49" spans="1:8" ht="16.8" customHeight="1" x14ac:dyDescent="0.3">
      <c r="A49" s="8" t="s">
        <v>35</v>
      </c>
      <c r="B49" s="7">
        <v>8210088930</v>
      </c>
      <c r="C49" s="2">
        <v>870</v>
      </c>
      <c r="D49" s="2" t="s">
        <v>137</v>
      </c>
      <c r="E49" s="15" t="s">
        <v>154</v>
      </c>
      <c r="F49" s="156">
        <v>10000</v>
      </c>
      <c r="H49" s="114"/>
    </row>
    <row r="50" spans="1:8" ht="13.8" customHeight="1" x14ac:dyDescent="0.3">
      <c r="A50" s="222" t="s">
        <v>47</v>
      </c>
      <c r="B50" s="223"/>
      <c r="C50" s="224"/>
      <c r="D50" s="184"/>
      <c r="E50" s="16" t="s">
        <v>10</v>
      </c>
      <c r="F50" s="161">
        <f>F51</f>
        <v>10000</v>
      </c>
      <c r="H50" s="114"/>
    </row>
    <row r="51" spans="1:8" ht="20.399999999999999" customHeight="1" x14ac:dyDescent="0.3">
      <c r="A51" s="132" t="s">
        <v>21</v>
      </c>
      <c r="B51" s="27">
        <v>8210080220</v>
      </c>
      <c r="C51" s="2">
        <v>831</v>
      </c>
      <c r="D51" s="2"/>
      <c r="E51" s="21" t="s">
        <v>153</v>
      </c>
      <c r="F51" s="156">
        <v>10000</v>
      </c>
      <c r="H51" s="114"/>
    </row>
    <row r="52" spans="1:8" ht="19.8" customHeight="1" x14ac:dyDescent="0.3">
      <c r="A52" s="10" t="s">
        <v>1</v>
      </c>
      <c r="B52" s="13"/>
      <c r="C52" s="2"/>
      <c r="D52" s="26"/>
      <c r="E52" s="26"/>
      <c r="F52" s="142">
        <f>F53</f>
        <v>-1000</v>
      </c>
      <c r="H52" s="114"/>
    </row>
    <row r="53" spans="1:8" ht="31.2" customHeight="1" x14ac:dyDescent="0.3">
      <c r="A53" s="8" t="s">
        <v>42</v>
      </c>
      <c r="B53" s="6" t="s">
        <v>141</v>
      </c>
      <c r="C53" s="2">
        <v>244</v>
      </c>
      <c r="D53" s="2" t="s">
        <v>139</v>
      </c>
      <c r="E53" s="15" t="s">
        <v>249</v>
      </c>
      <c r="F53" s="125">
        <v>-1000</v>
      </c>
      <c r="H53" s="114"/>
    </row>
    <row r="54" spans="1:8" ht="60.6" customHeight="1" thickBot="1" x14ac:dyDescent="0.35">
      <c r="A54" s="8" t="s">
        <v>14</v>
      </c>
      <c r="B54" s="6" t="s">
        <v>142</v>
      </c>
      <c r="C54" s="2">
        <v>244</v>
      </c>
      <c r="D54" s="2" t="s">
        <v>139</v>
      </c>
      <c r="E54" s="15" t="s">
        <v>143</v>
      </c>
      <c r="F54" s="53">
        <v>-26.17773</v>
      </c>
      <c r="H54" s="114"/>
    </row>
    <row r="55" spans="1:8" ht="16.2" thickBot="1" x14ac:dyDescent="0.35">
      <c r="A55" s="117" t="s">
        <v>130</v>
      </c>
      <c r="B55" s="119"/>
      <c r="C55" s="120"/>
      <c r="D55" s="121"/>
      <c r="E55" s="122"/>
      <c r="F55" s="205">
        <v>13976.893480000001</v>
      </c>
      <c r="H55" s="160"/>
    </row>
    <row r="56" spans="1:8" ht="16.2" thickBot="1" x14ac:dyDescent="0.35">
      <c r="A56" s="247" t="s">
        <v>3</v>
      </c>
      <c r="B56" s="244"/>
      <c r="C56" s="245"/>
      <c r="D56" s="199"/>
      <c r="E56" s="200"/>
      <c r="F56" s="201">
        <f>F19+F43+F48+F50+F52+F55</f>
        <v>0</v>
      </c>
    </row>
    <row r="57" spans="1:8" x14ac:dyDescent="0.3">
      <c r="A57" s="64"/>
      <c r="B57" s="64"/>
      <c r="C57" s="64"/>
      <c r="D57" s="64"/>
      <c r="E57" s="64"/>
      <c r="F57" s="64"/>
    </row>
    <row r="58" spans="1:8" ht="17.399999999999999" thickBot="1" x14ac:dyDescent="0.35">
      <c r="A58" s="202" t="s">
        <v>112</v>
      </c>
      <c r="B58" s="64"/>
      <c r="C58" s="64"/>
      <c r="D58" s="64"/>
      <c r="E58" s="64"/>
      <c r="F58" s="64"/>
    </row>
    <row r="59" spans="1:8" ht="54" thickBot="1" x14ac:dyDescent="0.35">
      <c r="A59" s="191" t="s">
        <v>26</v>
      </c>
      <c r="B59" s="189" t="s">
        <v>4</v>
      </c>
      <c r="C59" s="189" t="s">
        <v>5</v>
      </c>
      <c r="D59" s="192" t="s">
        <v>29</v>
      </c>
      <c r="E59" s="189" t="s">
        <v>0</v>
      </c>
      <c r="F59" s="193" t="s">
        <v>25</v>
      </c>
    </row>
    <row r="60" spans="1:8" ht="15.6" x14ac:dyDescent="0.3">
      <c r="A60" s="194" t="s">
        <v>28</v>
      </c>
      <c r="B60" s="195"/>
      <c r="C60" s="195"/>
      <c r="D60" s="195"/>
      <c r="E60" s="196" t="s">
        <v>10</v>
      </c>
      <c r="F60" s="148">
        <f>SUM(F61:F84)</f>
        <v>-39340.371449999991</v>
      </c>
    </row>
    <row r="61" spans="1:8" ht="15.6" x14ac:dyDescent="0.3">
      <c r="A61" s="8" t="s">
        <v>15</v>
      </c>
      <c r="B61" s="5" t="s">
        <v>9</v>
      </c>
      <c r="C61" s="2">
        <v>612</v>
      </c>
      <c r="D61" s="77" t="s">
        <v>200</v>
      </c>
      <c r="E61" s="240" t="s">
        <v>207</v>
      </c>
      <c r="F61" s="125">
        <v>-549.13</v>
      </c>
    </row>
    <row r="62" spans="1:8" ht="15.6" x14ac:dyDescent="0.3">
      <c r="A62" s="8" t="s">
        <v>15</v>
      </c>
      <c r="B62" s="5" t="s">
        <v>9</v>
      </c>
      <c r="C62" s="2">
        <v>612</v>
      </c>
      <c r="D62" s="77" t="s">
        <v>201</v>
      </c>
      <c r="E62" s="241"/>
      <c r="F62" s="125">
        <v>-1075.76</v>
      </c>
    </row>
    <row r="63" spans="1:8" ht="15.6" x14ac:dyDescent="0.3">
      <c r="A63" s="8" t="s">
        <v>15</v>
      </c>
      <c r="B63" s="5" t="s">
        <v>9</v>
      </c>
      <c r="C63" s="2">
        <v>612</v>
      </c>
      <c r="D63" s="77" t="s">
        <v>189</v>
      </c>
      <c r="E63" s="241"/>
      <c r="F63" s="125">
        <v>-255.99</v>
      </c>
    </row>
    <row r="64" spans="1:8" ht="15.6" x14ac:dyDescent="0.3">
      <c r="A64" s="8" t="s">
        <v>15</v>
      </c>
      <c r="B64" s="5" t="s">
        <v>9</v>
      </c>
      <c r="C64" s="2">
        <v>612</v>
      </c>
      <c r="D64" s="77" t="s">
        <v>199</v>
      </c>
      <c r="E64" s="241"/>
      <c r="F64" s="125">
        <v>-4717.55</v>
      </c>
    </row>
    <row r="65" spans="1:6" ht="15.6" x14ac:dyDescent="0.3">
      <c r="A65" s="8" t="s">
        <v>15</v>
      </c>
      <c r="B65" s="5" t="s">
        <v>9</v>
      </c>
      <c r="C65" s="2">
        <v>612</v>
      </c>
      <c r="D65" s="77" t="s">
        <v>190</v>
      </c>
      <c r="E65" s="241"/>
      <c r="F65" s="125">
        <v>-870.12</v>
      </c>
    </row>
    <row r="66" spans="1:6" ht="15.6" x14ac:dyDescent="0.3">
      <c r="A66" s="8" t="s">
        <v>15</v>
      </c>
      <c r="B66" s="5" t="s">
        <v>9</v>
      </c>
      <c r="C66" s="2">
        <v>612</v>
      </c>
      <c r="D66" s="77" t="s">
        <v>192</v>
      </c>
      <c r="E66" s="241"/>
      <c r="F66" s="125">
        <v>-4000</v>
      </c>
    </row>
    <row r="67" spans="1:6" ht="15.6" x14ac:dyDescent="0.3">
      <c r="A67" s="8" t="s">
        <v>15</v>
      </c>
      <c r="B67" s="5" t="s">
        <v>9</v>
      </c>
      <c r="C67" s="2">
        <v>612</v>
      </c>
      <c r="D67" s="77" t="s">
        <v>204</v>
      </c>
      <c r="E67" s="241"/>
      <c r="F67" s="125">
        <v>-5049.3999999999996</v>
      </c>
    </row>
    <row r="68" spans="1:6" ht="18.600000000000001" customHeight="1" x14ac:dyDescent="0.3">
      <c r="A68" s="8" t="s">
        <v>16</v>
      </c>
      <c r="B68" s="5" t="s">
        <v>6</v>
      </c>
      <c r="C68" s="2">
        <v>612</v>
      </c>
      <c r="D68" s="77" t="s">
        <v>205</v>
      </c>
      <c r="E68" s="241"/>
      <c r="F68" s="125">
        <v>-12505.24</v>
      </c>
    </row>
    <row r="69" spans="1:6" ht="17.399999999999999" customHeight="1" x14ac:dyDescent="0.3">
      <c r="A69" s="8" t="s">
        <v>16</v>
      </c>
      <c r="B69" s="5" t="s">
        <v>6</v>
      </c>
      <c r="C69" s="2">
        <v>612</v>
      </c>
      <c r="D69" s="77" t="s">
        <v>206</v>
      </c>
      <c r="E69" s="241"/>
      <c r="F69" s="125">
        <v>-6950.61</v>
      </c>
    </row>
    <row r="70" spans="1:6" ht="16.2" thickBot="1" x14ac:dyDescent="0.35">
      <c r="A70" s="48" t="s">
        <v>16</v>
      </c>
      <c r="B70" s="49" t="s">
        <v>6</v>
      </c>
      <c r="C70" s="50">
        <v>622</v>
      </c>
      <c r="D70" s="109" t="s">
        <v>113</v>
      </c>
      <c r="E70" s="242"/>
      <c r="F70" s="135">
        <v>-4026.2</v>
      </c>
    </row>
    <row r="71" spans="1:6" ht="23.4" customHeight="1" x14ac:dyDescent="0.3">
      <c r="A71" s="123" t="s">
        <v>15</v>
      </c>
      <c r="B71" s="203" t="s">
        <v>131</v>
      </c>
      <c r="C71" s="203" t="s">
        <v>132</v>
      </c>
      <c r="D71" s="235" t="s">
        <v>134</v>
      </c>
      <c r="E71" s="250" t="s">
        <v>135</v>
      </c>
      <c r="F71" s="137">
        <v>76.003039999999999</v>
      </c>
    </row>
    <row r="72" spans="1:6" ht="27" customHeight="1" thickBot="1" x14ac:dyDescent="0.35">
      <c r="A72" s="124" t="s">
        <v>15</v>
      </c>
      <c r="B72" s="204" t="s">
        <v>133</v>
      </c>
      <c r="C72" s="204" t="s">
        <v>132</v>
      </c>
      <c r="D72" s="246"/>
      <c r="E72" s="242"/>
      <c r="F72" s="135">
        <v>561.13460999999995</v>
      </c>
    </row>
    <row r="73" spans="1:6" ht="15.6" x14ac:dyDescent="0.3">
      <c r="A73" s="40">
        <v>1003</v>
      </c>
      <c r="B73" s="41" t="s">
        <v>49</v>
      </c>
      <c r="C73" s="42">
        <v>612</v>
      </c>
      <c r="D73" s="176" t="s">
        <v>178</v>
      </c>
      <c r="E73" s="229" t="s">
        <v>114</v>
      </c>
      <c r="F73" s="165">
        <v>2.1372100000000001</v>
      </c>
    </row>
    <row r="74" spans="1:6" ht="15.6" x14ac:dyDescent="0.3">
      <c r="A74" s="8">
        <v>1003</v>
      </c>
      <c r="B74" s="5" t="s">
        <v>49</v>
      </c>
      <c r="C74" s="2">
        <v>612</v>
      </c>
      <c r="D74" s="15" t="s">
        <v>123</v>
      </c>
      <c r="E74" s="229"/>
      <c r="F74" s="165">
        <v>1.0889800000000001</v>
      </c>
    </row>
    <row r="75" spans="1:6" ht="15.6" x14ac:dyDescent="0.3">
      <c r="A75" s="8">
        <v>1003</v>
      </c>
      <c r="B75" s="5" t="s">
        <v>49</v>
      </c>
      <c r="C75" s="2">
        <v>612</v>
      </c>
      <c r="D75" s="15" t="s">
        <v>117</v>
      </c>
      <c r="E75" s="229"/>
      <c r="F75" s="165">
        <v>1.16005</v>
      </c>
    </row>
    <row r="76" spans="1:6" ht="15.6" x14ac:dyDescent="0.3">
      <c r="A76" s="8">
        <v>1003</v>
      </c>
      <c r="B76" s="5" t="s">
        <v>49</v>
      </c>
      <c r="C76" s="2">
        <v>612</v>
      </c>
      <c r="D76" s="15" t="s">
        <v>179</v>
      </c>
      <c r="E76" s="229"/>
      <c r="F76" s="165">
        <v>0.43948999999999999</v>
      </c>
    </row>
    <row r="77" spans="1:6" ht="15.6" x14ac:dyDescent="0.3">
      <c r="A77" s="8">
        <v>1003</v>
      </c>
      <c r="B77" s="5" t="s">
        <v>49</v>
      </c>
      <c r="C77" s="2">
        <v>612</v>
      </c>
      <c r="D77" s="15" t="s">
        <v>180</v>
      </c>
      <c r="E77" s="229"/>
      <c r="F77" s="165">
        <v>0.82306999999999997</v>
      </c>
    </row>
    <row r="78" spans="1:6" ht="15.6" x14ac:dyDescent="0.3">
      <c r="A78" s="8">
        <v>1003</v>
      </c>
      <c r="B78" s="5" t="s">
        <v>49</v>
      </c>
      <c r="C78" s="2">
        <v>622</v>
      </c>
      <c r="D78" s="77" t="s">
        <v>113</v>
      </c>
      <c r="E78" s="248"/>
      <c r="F78" s="125">
        <v>1.61527</v>
      </c>
    </row>
    <row r="79" spans="1:6" ht="16.2" thickBot="1" x14ac:dyDescent="0.35">
      <c r="A79" s="48">
        <v>1003</v>
      </c>
      <c r="B79" s="49" t="s">
        <v>49</v>
      </c>
      <c r="C79" s="50">
        <v>870</v>
      </c>
      <c r="D79" s="109" t="s">
        <v>115</v>
      </c>
      <c r="E79" s="249"/>
      <c r="F79" s="135">
        <v>9.2339300000000009</v>
      </c>
    </row>
    <row r="80" spans="1:6" ht="42.6" thickBot="1" x14ac:dyDescent="0.35">
      <c r="A80" s="110">
        <v>1003</v>
      </c>
      <c r="B80" s="111" t="s">
        <v>116</v>
      </c>
      <c r="C80" s="112">
        <v>612</v>
      </c>
      <c r="D80" s="113" t="s">
        <v>117</v>
      </c>
      <c r="E80" s="63" t="s">
        <v>118</v>
      </c>
      <c r="F80" s="157">
        <v>5.9928999999999997</v>
      </c>
    </row>
    <row r="81" spans="1:8" ht="16.2" thickBot="1" x14ac:dyDescent="0.35">
      <c r="A81" s="44" t="s">
        <v>17</v>
      </c>
      <c r="B81" s="45" t="s">
        <v>60</v>
      </c>
      <c r="C81" s="46">
        <v>614</v>
      </c>
      <c r="D81" s="236" t="s">
        <v>79</v>
      </c>
      <c r="E81" s="47" t="s">
        <v>150</v>
      </c>
      <c r="F81" s="137">
        <v>-7813.7964000000002</v>
      </c>
    </row>
    <row r="82" spans="1:8" ht="29.4" customHeight="1" thickBot="1" x14ac:dyDescent="0.35">
      <c r="A82" s="48" t="s">
        <v>17</v>
      </c>
      <c r="B82" s="49" t="s">
        <v>120</v>
      </c>
      <c r="C82" s="50">
        <v>614</v>
      </c>
      <c r="D82" s="237"/>
      <c r="E82" s="51" t="s">
        <v>119</v>
      </c>
      <c r="F82" s="206">
        <v>7813.7964000000002</v>
      </c>
    </row>
    <row r="83" spans="1:8" ht="15.6" x14ac:dyDescent="0.3">
      <c r="A83" s="40" t="s">
        <v>16</v>
      </c>
      <c r="B83" s="41" t="s">
        <v>37</v>
      </c>
      <c r="C83" s="42">
        <v>611</v>
      </c>
      <c r="D83" s="232" t="s">
        <v>123</v>
      </c>
      <c r="E83" s="43" t="s">
        <v>124</v>
      </c>
      <c r="F83" s="165">
        <v>2103.1</v>
      </c>
    </row>
    <row r="84" spans="1:8" ht="16.2" thickBot="1" x14ac:dyDescent="0.35">
      <c r="A84" s="48" t="s">
        <v>16</v>
      </c>
      <c r="B84" s="49" t="s">
        <v>6</v>
      </c>
      <c r="C84" s="50">
        <v>611</v>
      </c>
      <c r="D84" s="237"/>
      <c r="E84" s="51" t="s">
        <v>125</v>
      </c>
      <c r="F84" s="135">
        <v>-2103.1</v>
      </c>
    </row>
    <row r="85" spans="1:8" ht="15.6" x14ac:dyDescent="0.3">
      <c r="A85" s="238" t="s">
        <v>12</v>
      </c>
      <c r="B85" s="239"/>
      <c r="C85" s="46"/>
      <c r="D85" s="115"/>
      <c r="E85" s="116" t="s">
        <v>10</v>
      </c>
      <c r="F85" s="134">
        <f>SUM(F86:F88)</f>
        <v>-13000</v>
      </c>
    </row>
    <row r="86" spans="1:8" ht="15.6" x14ac:dyDescent="0.3">
      <c r="A86" s="8" t="s">
        <v>19</v>
      </c>
      <c r="B86" s="5" t="s">
        <v>27</v>
      </c>
      <c r="C86" s="2">
        <v>244</v>
      </c>
      <c r="D86" s="26" t="s">
        <v>126</v>
      </c>
      <c r="E86" s="253" t="s">
        <v>248</v>
      </c>
      <c r="F86" s="125">
        <v>-8000</v>
      </c>
    </row>
    <row r="87" spans="1:8" ht="15.6" x14ac:dyDescent="0.3">
      <c r="A87" s="8" t="s">
        <v>17</v>
      </c>
      <c r="B87" s="5" t="s">
        <v>127</v>
      </c>
      <c r="C87" s="2">
        <v>611</v>
      </c>
      <c r="D87" s="26" t="s">
        <v>128</v>
      </c>
      <c r="E87" s="254"/>
      <c r="F87" s="125">
        <v>-3500</v>
      </c>
    </row>
    <row r="88" spans="1:8" ht="26.4" customHeight="1" x14ac:dyDescent="0.3">
      <c r="A88" s="38" t="s">
        <v>18</v>
      </c>
      <c r="B88" s="30" t="s">
        <v>13</v>
      </c>
      <c r="C88" s="39">
        <v>611</v>
      </c>
      <c r="D88" s="158" t="s">
        <v>129</v>
      </c>
      <c r="E88" s="255"/>
      <c r="F88" s="159">
        <v>-1500</v>
      </c>
      <c r="H88" s="114"/>
    </row>
    <row r="89" spans="1:8" ht="15.6" x14ac:dyDescent="0.3">
      <c r="A89" s="10" t="s">
        <v>7</v>
      </c>
      <c r="B89" s="11"/>
      <c r="C89" s="12"/>
      <c r="D89" s="12"/>
      <c r="E89" s="16" t="s">
        <v>10</v>
      </c>
      <c r="F89" s="161">
        <f>F90</f>
        <v>10000</v>
      </c>
      <c r="H89" s="114"/>
    </row>
    <row r="90" spans="1:8" ht="15.6" x14ac:dyDescent="0.3">
      <c r="A90" s="8" t="s">
        <v>35</v>
      </c>
      <c r="B90" s="7">
        <v>8210088930</v>
      </c>
      <c r="C90" s="2">
        <v>870</v>
      </c>
      <c r="D90" s="2" t="s">
        <v>137</v>
      </c>
      <c r="E90" s="15" t="s">
        <v>154</v>
      </c>
      <c r="F90" s="156">
        <v>10000</v>
      </c>
      <c r="H90" s="114"/>
    </row>
    <row r="91" spans="1:8" ht="15.6" x14ac:dyDescent="0.3">
      <c r="A91" s="222" t="s">
        <v>47</v>
      </c>
      <c r="B91" s="223"/>
      <c r="C91" s="224"/>
      <c r="D91" s="184"/>
      <c r="E91" s="16" t="s">
        <v>10</v>
      </c>
      <c r="F91" s="161">
        <f>F92</f>
        <v>10000</v>
      </c>
      <c r="H91" s="114"/>
    </row>
    <row r="92" spans="1:8" ht="15.6" x14ac:dyDescent="0.3">
      <c r="A92" s="132" t="s">
        <v>21</v>
      </c>
      <c r="B92" s="27">
        <v>8210080220</v>
      </c>
      <c r="C92" s="2">
        <v>831</v>
      </c>
      <c r="D92" s="2"/>
      <c r="E92" s="21" t="s">
        <v>153</v>
      </c>
      <c r="F92" s="156">
        <v>10000</v>
      </c>
      <c r="H92" s="114"/>
    </row>
    <row r="93" spans="1:8" ht="15.6" x14ac:dyDescent="0.3">
      <c r="A93" s="18" t="s">
        <v>1</v>
      </c>
      <c r="B93" s="19"/>
      <c r="C93" s="62"/>
      <c r="D93" s="118"/>
      <c r="E93" s="118"/>
      <c r="F93" s="136">
        <f>SUM(F94:F95)</f>
        <v>-1055.4302499999999</v>
      </c>
      <c r="H93" s="114"/>
    </row>
    <row r="94" spans="1:8" ht="31.2" x14ac:dyDescent="0.3">
      <c r="A94" s="8" t="s">
        <v>42</v>
      </c>
      <c r="B94" s="6" t="s">
        <v>141</v>
      </c>
      <c r="C94" s="2">
        <v>244</v>
      </c>
      <c r="D94" s="2" t="s">
        <v>139</v>
      </c>
      <c r="E94" s="15" t="s">
        <v>249</v>
      </c>
      <c r="F94" s="125">
        <v>-1000</v>
      </c>
      <c r="H94" s="114"/>
    </row>
    <row r="95" spans="1:8" ht="62.4" x14ac:dyDescent="0.3">
      <c r="A95" s="8" t="s">
        <v>14</v>
      </c>
      <c r="B95" s="6" t="s">
        <v>142</v>
      </c>
      <c r="C95" s="2">
        <v>244</v>
      </c>
      <c r="D95" s="2" t="s">
        <v>139</v>
      </c>
      <c r="E95" s="15" t="s">
        <v>143</v>
      </c>
      <c r="F95" s="125">
        <v>-55.430250000000001</v>
      </c>
      <c r="H95" s="114"/>
    </row>
    <row r="96" spans="1:8" ht="16.2" thickBot="1" x14ac:dyDescent="0.35">
      <c r="A96" s="126" t="s">
        <v>130</v>
      </c>
      <c r="B96" s="127"/>
      <c r="C96" s="128"/>
      <c r="D96" s="129"/>
      <c r="E96" s="130"/>
      <c r="F96" s="207">
        <v>33395.800000000003</v>
      </c>
    </row>
    <row r="97" spans="1:6" ht="16.2" thickBot="1" x14ac:dyDescent="0.35">
      <c r="A97" s="243" t="s">
        <v>3</v>
      </c>
      <c r="B97" s="244"/>
      <c r="C97" s="245"/>
      <c r="D97" s="199"/>
      <c r="E97" s="200"/>
      <c r="F97" s="187">
        <f>F60+F85+F89+F91+F93+F96</f>
        <v>-1.6999999861582182E-3</v>
      </c>
    </row>
    <row r="98" spans="1:6" x14ac:dyDescent="0.3">
      <c r="A98" s="64"/>
      <c r="B98" s="64"/>
      <c r="C98" s="64"/>
      <c r="D98" s="64"/>
      <c r="E98" s="64"/>
      <c r="F98" s="64"/>
    </row>
    <row r="99" spans="1:6" x14ac:dyDescent="0.3">
      <c r="A99" s="64"/>
      <c r="B99" s="64"/>
      <c r="C99" s="64"/>
      <c r="D99" s="64"/>
      <c r="E99" s="64"/>
      <c r="F99" s="64"/>
    </row>
  </sheetData>
  <mergeCells count="20">
    <mergeCell ref="E20:E30"/>
    <mergeCell ref="E61:E70"/>
    <mergeCell ref="A97:C97"/>
    <mergeCell ref="D71:D72"/>
    <mergeCell ref="E31:E36"/>
    <mergeCell ref="D38:D39"/>
    <mergeCell ref="D40:D41"/>
    <mergeCell ref="A56:C56"/>
    <mergeCell ref="E73:E79"/>
    <mergeCell ref="E71:E72"/>
    <mergeCell ref="A43:B43"/>
    <mergeCell ref="A50:C50"/>
    <mergeCell ref="A91:C91"/>
    <mergeCell ref="E44:E46"/>
    <mergeCell ref="E86:E88"/>
    <mergeCell ref="D5:D6"/>
    <mergeCell ref="D12:D13"/>
    <mergeCell ref="D81:D82"/>
    <mergeCell ref="D83:D84"/>
    <mergeCell ref="A85:B85"/>
  </mergeCells>
  <pageMargins left="0.23622047244094491" right="0.23622047244094491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48" workbookViewId="0">
      <selection sqref="A1:G53"/>
    </sheetView>
  </sheetViews>
  <sheetFormatPr defaultRowHeight="14.4" x14ac:dyDescent="0.3"/>
  <cols>
    <col min="1" max="1" width="12.109375" customWidth="1"/>
    <col min="2" max="2" width="12.88671875" customWidth="1"/>
    <col min="3" max="3" width="9.21875" customWidth="1"/>
    <col min="4" max="4" width="13.5546875" customWidth="1"/>
    <col min="5" max="5" width="16" customWidth="1"/>
    <col min="6" max="6" width="14" customWidth="1"/>
    <col min="7" max="7" width="14.88671875" customWidth="1"/>
  </cols>
  <sheetData>
    <row r="1" spans="1:7" x14ac:dyDescent="0.3">
      <c r="G1" s="1" t="s">
        <v>151</v>
      </c>
    </row>
    <row r="2" spans="1:7" ht="45.6" customHeight="1" x14ac:dyDescent="0.3">
      <c r="A2" s="260" t="s">
        <v>99</v>
      </c>
      <c r="B2" s="260"/>
      <c r="C2" s="260"/>
      <c r="D2" s="260"/>
      <c r="E2" s="260"/>
      <c r="F2" s="260"/>
      <c r="G2" s="260"/>
    </row>
    <row r="3" spans="1:7" ht="18" thickBot="1" x14ac:dyDescent="0.35">
      <c r="B3" s="3"/>
    </row>
    <row r="4" spans="1:7" ht="78.599999999999994" thickBot="1" x14ac:dyDescent="0.35">
      <c r="A4" s="93" t="s">
        <v>26</v>
      </c>
      <c r="B4" s="94" t="s">
        <v>4</v>
      </c>
      <c r="C4" s="94" t="s">
        <v>5</v>
      </c>
      <c r="D4" s="95" t="s">
        <v>29</v>
      </c>
      <c r="E4" s="95" t="s">
        <v>68</v>
      </c>
      <c r="F4" s="95" t="s">
        <v>69</v>
      </c>
      <c r="G4" s="96" t="s">
        <v>98</v>
      </c>
    </row>
    <row r="5" spans="1:7" ht="15.6" x14ac:dyDescent="0.3">
      <c r="A5" s="91" t="s">
        <v>1</v>
      </c>
      <c r="B5" s="92"/>
      <c r="C5" s="92"/>
      <c r="D5" s="92"/>
      <c r="E5" s="138">
        <f>SUM(E6:E7)</f>
        <v>2339.85</v>
      </c>
      <c r="F5" s="138">
        <f>SUM(F6:F7)</f>
        <v>0</v>
      </c>
      <c r="G5" s="139">
        <f>SUM(G6:G7)</f>
        <v>2339.85</v>
      </c>
    </row>
    <row r="6" spans="1:7" ht="15.6" x14ac:dyDescent="0.3">
      <c r="A6" s="86" t="s">
        <v>44</v>
      </c>
      <c r="B6" s="21" t="s">
        <v>2</v>
      </c>
      <c r="C6" s="78" t="s">
        <v>52</v>
      </c>
      <c r="D6" s="78" t="s">
        <v>70</v>
      </c>
      <c r="E6" s="131">
        <v>1679.8920000000001</v>
      </c>
      <c r="F6" s="131"/>
      <c r="G6" s="140">
        <f t="shared" ref="G6:G49" si="0">E6+F6</f>
        <v>1679.8920000000001</v>
      </c>
    </row>
    <row r="7" spans="1:7" ht="15.6" x14ac:dyDescent="0.3">
      <c r="A7" s="86" t="s">
        <v>22</v>
      </c>
      <c r="B7" s="21" t="s">
        <v>2</v>
      </c>
      <c r="C7" s="78" t="s">
        <v>52</v>
      </c>
      <c r="D7" s="78" t="s">
        <v>71</v>
      </c>
      <c r="E7" s="131">
        <v>659.95799999999997</v>
      </c>
      <c r="F7" s="131"/>
      <c r="G7" s="140">
        <f t="shared" si="0"/>
        <v>659.95799999999997</v>
      </c>
    </row>
    <row r="8" spans="1:7" ht="15.6" x14ac:dyDescent="0.3">
      <c r="A8" s="85" t="s">
        <v>7</v>
      </c>
      <c r="B8" s="75"/>
      <c r="C8" s="80"/>
      <c r="D8" s="80"/>
      <c r="E8" s="141">
        <f>SUM(E9:E11)</f>
        <v>2999.808</v>
      </c>
      <c r="F8" s="141">
        <f>SUM(F9:F11)</f>
        <v>0</v>
      </c>
      <c r="G8" s="142">
        <f>SUM(G9:G11)</f>
        <v>2999.808</v>
      </c>
    </row>
    <row r="9" spans="1:7" ht="15.6" x14ac:dyDescent="0.3">
      <c r="A9" s="86" t="s">
        <v>53</v>
      </c>
      <c r="B9" s="21">
        <v>8210080230</v>
      </c>
      <c r="C9" s="82">
        <v>120</v>
      </c>
      <c r="D9" s="82" t="s">
        <v>72</v>
      </c>
      <c r="E9" s="131">
        <v>59.996000000000002</v>
      </c>
      <c r="F9" s="131"/>
      <c r="G9" s="140">
        <f t="shared" si="0"/>
        <v>59.996000000000002</v>
      </c>
    </row>
    <row r="10" spans="1:7" ht="15.6" x14ac:dyDescent="0.3">
      <c r="A10" s="86" t="s">
        <v>23</v>
      </c>
      <c r="B10" s="21">
        <v>8210080210</v>
      </c>
      <c r="C10" s="82">
        <v>120</v>
      </c>
      <c r="D10" s="82" t="s">
        <v>73</v>
      </c>
      <c r="E10" s="131">
        <v>1799.885</v>
      </c>
      <c r="F10" s="131"/>
      <c r="G10" s="140">
        <f t="shared" si="0"/>
        <v>1799.885</v>
      </c>
    </row>
    <row r="11" spans="1:7" ht="15.6" x14ac:dyDescent="0.3">
      <c r="A11" s="86" t="s">
        <v>23</v>
      </c>
      <c r="B11" s="21">
        <v>8210080910</v>
      </c>
      <c r="C11" s="82">
        <v>120</v>
      </c>
      <c r="D11" s="82" t="s">
        <v>74</v>
      </c>
      <c r="E11" s="131">
        <v>1139.9269999999999</v>
      </c>
      <c r="F11" s="131"/>
      <c r="G11" s="140">
        <f t="shared" si="0"/>
        <v>1139.9269999999999</v>
      </c>
    </row>
    <row r="12" spans="1:7" ht="15.6" x14ac:dyDescent="0.3">
      <c r="A12" s="258" t="s">
        <v>54</v>
      </c>
      <c r="B12" s="259"/>
      <c r="C12" s="259"/>
      <c r="D12" s="76"/>
      <c r="E12" s="141">
        <f>SUM(E13:E15)</f>
        <v>179.988</v>
      </c>
      <c r="F12" s="141">
        <f>SUM(F13:F15)</f>
        <v>0</v>
      </c>
      <c r="G12" s="142">
        <f>SUM(G13:G15)</f>
        <v>179.988</v>
      </c>
    </row>
    <row r="13" spans="1:7" ht="15.6" x14ac:dyDescent="0.3">
      <c r="A13" s="86" t="s">
        <v>53</v>
      </c>
      <c r="B13" s="21">
        <v>8110080230</v>
      </c>
      <c r="C13" s="82">
        <v>120</v>
      </c>
      <c r="D13" s="82" t="s">
        <v>75</v>
      </c>
      <c r="E13" s="131">
        <v>59.996000000000002</v>
      </c>
      <c r="F13" s="131"/>
      <c r="G13" s="140">
        <f t="shared" si="0"/>
        <v>59.996000000000002</v>
      </c>
    </row>
    <row r="14" spans="1:7" ht="15.6" x14ac:dyDescent="0.3">
      <c r="A14" s="86" t="s">
        <v>53</v>
      </c>
      <c r="B14" s="21">
        <v>8110080210</v>
      </c>
      <c r="C14" s="82">
        <v>120</v>
      </c>
      <c r="D14" s="82" t="s">
        <v>73</v>
      </c>
      <c r="E14" s="131">
        <v>59.996000000000002</v>
      </c>
      <c r="F14" s="131"/>
      <c r="G14" s="140">
        <f t="shared" si="0"/>
        <v>59.996000000000002</v>
      </c>
    </row>
    <row r="15" spans="1:7" ht="15.6" x14ac:dyDescent="0.3">
      <c r="A15" s="86" t="s">
        <v>53</v>
      </c>
      <c r="B15" s="21">
        <v>8110080910</v>
      </c>
      <c r="C15" s="82">
        <v>120</v>
      </c>
      <c r="D15" s="82" t="s">
        <v>74</v>
      </c>
      <c r="E15" s="131">
        <v>59.996000000000002</v>
      </c>
      <c r="F15" s="131"/>
      <c r="G15" s="140">
        <f t="shared" si="0"/>
        <v>59.996000000000002</v>
      </c>
    </row>
    <row r="16" spans="1:7" ht="15.6" x14ac:dyDescent="0.3">
      <c r="A16" s="85" t="s">
        <v>47</v>
      </c>
      <c r="B16" s="75"/>
      <c r="C16" s="80"/>
      <c r="D16" s="80"/>
      <c r="E16" s="141">
        <f>SUM(E17:E18)</f>
        <v>749.952</v>
      </c>
      <c r="F16" s="141">
        <f>SUM(F17:F18)</f>
        <v>0</v>
      </c>
      <c r="G16" s="142">
        <f>SUM(G17:G18)</f>
        <v>749.952</v>
      </c>
    </row>
    <row r="17" spans="1:7" ht="15.6" x14ac:dyDescent="0.3">
      <c r="A17" s="86" t="s">
        <v>41</v>
      </c>
      <c r="B17" s="21" t="s">
        <v>48</v>
      </c>
      <c r="C17" s="82">
        <v>120</v>
      </c>
      <c r="D17" s="82" t="s">
        <v>73</v>
      </c>
      <c r="E17" s="131">
        <v>659.95799999999997</v>
      </c>
      <c r="F17" s="131"/>
      <c r="G17" s="140">
        <f t="shared" si="0"/>
        <v>659.95799999999997</v>
      </c>
    </row>
    <row r="18" spans="1:7" ht="15.6" x14ac:dyDescent="0.3">
      <c r="A18" s="86" t="s">
        <v>41</v>
      </c>
      <c r="B18" s="21" t="s">
        <v>55</v>
      </c>
      <c r="C18" s="82">
        <v>120</v>
      </c>
      <c r="D18" s="82" t="s">
        <v>74</v>
      </c>
      <c r="E18" s="131">
        <f>59.996+29.998</f>
        <v>89.994</v>
      </c>
      <c r="F18" s="131"/>
      <c r="G18" s="140">
        <f t="shared" si="0"/>
        <v>89.994</v>
      </c>
    </row>
    <row r="19" spans="1:7" ht="15.6" x14ac:dyDescent="0.3">
      <c r="A19" s="85" t="s">
        <v>56</v>
      </c>
      <c r="B19" s="75"/>
      <c r="C19" s="80"/>
      <c r="D19" s="80"/>
      <c r="E19" s="141">
        <f>E20</f>
        <v>299.98099999999999</v>
      </c>
      <c r="F19" s="141">
        <f>F20</f>
        <v>0</v>
      </c>
      <c r="G19" s="142">
        <f>G20</f>
        <v>299.98099999999999</v>
      </c>
    </row>
    <row r="20" spans="1:7" ht="15.6" x14ac:dyDescent="0.3">
      <c r="A20" s="86" t="s">
        <v>21</v>
      </c>
      <c r="B20" s="21">
        <v>8310080220</v>
      </c>
      <c r="C20" s="82">
        <v>110</v>
      </c>
      <c r="D20" s="82" t="s">
        <v>73</v>
      </c>
      <c r="E20" s="131">
        <v>299.98099999999999</v>
      </c>
      <c r="F20" s="131"/>
      <c r="G20" s="140">
        <f t="shared" si="0"/>
        <v>299.98099999999999</v>
      </c>
    </row>
    <row r="21" spans="1:7" ht="15.6" x14ac:dyDescent="0.3">
      <c r="A21" s="85" t="s">
        <v>36</v>
      </c>
      <c r="B21" s="75"/>
      <c r="C21" s="80"/>
      <c r="D21" s="80"/>
      <c r="E21" s="141">
        <f>E22</f>
        <v>2339.85</v>
      </c>
      <c r="F21" s="141">
        <f>F22</f>
        <v>0</v>
      </c>
      <c r="G21" s="142">
        <f>G22</f>
        <v>2339.85</v>
      </c>
    </row>
    <row r="22" spans="1:7" ht="15.6" x14ac:dyDescent="0.3">
      <c r="A22" s="86" t="s">
        <v>20</v>
      </c>
      <c r="B22" s="21" t="s">
        <v>11</v>
      </c>
      <c r="C22" s="82">
        <v>110</v>
      </c>
      <c r="D22" s="82" t="s">
        <v>36</v>
      </c>
      <c r="E22" s="131">
        <v>2339.85</v>
      </c>
      <c r="F22" s="131"/>
      <c r="G22" s="140">
        <f t="shared" si="0"/>
        <v>2339.85</v>
      </c>
    </row>
    <row r="23" spans="1:7" ht="15.6" x14ac:dyDescent="0.3">
      <c r="A23" s="85" t="s">
        <v>28</v>
      </c>
      <c r="B23" s="75"/>
      <c r="C23" s="80"/>
      <c r="D23" s="80"/>
      <c r="E23" s="141">
        <f>E26+E29+E30+E31+E32+E33+E34</f>
        <v>19270.767</v>
      </c>
      <c r="F23" s="141">
        <f>F26+F29+F30+F31+F32+F33+F34</f>
        <v>2983.7310000000002</v>
      </c>
      <c r="G23" s="142">
        <f>G26+G29+G30+G31+G32+G33+G34</f>
        <v>22254.498</v>
      </c>
    </row>
    <row r="24" spans="1:7" ht="15.6" x14ac:dyDescent="0.3">
      <c r="A24" s="86" t="s">
        <v>15</v>
      </c>
      <c r="B24" s="21" t="s">
        <v>45</v>
      </c>
      <c r="C24" s="82">
        <v>611</v>
      </c>
      <c r="D24" s="82" t="s">
        <v>76</v>
      </c>
      <c r="E24" s="131">
        <f>E26-E25</f>
        <v>7721.5060000000003</v>
      </c>
      <c r="F24" s="131"/>
      <c r="G24" s="140">
        <f t="shared" si="0"/>
        <v>7721.5060000000003</v>
      </c>
    </row>
    <row r="25" spans="1:7" ht="15.6" x14ac:dyDescent="0.3">
      <c r="A25" s="86" t="s">
        <v>15</v>
      </c>
      <c r="B25" s="21" t="s">
        <v>45</v>
      </c>
      <c r="C25" s="82">
        <v>621</v>
      </c>
      <c r="D25" s="82" t="s">
        <v>77</v>
      </c>
      <c r="E25" s="131">
        <v>749.952</v>
      </c>
      <c r="F25" s="131"/>
      <c r="G25" s="140">
        <f t="shared" si="0"/>
        <v>749.952</v>
      </c>
    </row>
    <row r="26" spans="1:7" ht="15.6" x14ac:dyDescent="0.3">
      <c r="A26" s="87" t="s">
        <v>57</v>
      </c>
      <c r="B26" s="83"/>
      <c r="C26" s="84"/>
      <c r="D26" s="84"/>
      <c r="E26" s="143">
        <v>8471.4580000000005</v>
      </c>
      <c r="F26" s="143">
        <f>SUM(F24:F25)</f>
        <v>0</v>
      </c>
      <c r="G26" s="144">
        <f>SUM(G24:G25)</f>
        <v>8471.4580000000005</v>
      </c>
    </row>
    <row r="27" spans="1:7" ht="15.6" x14ac:dyDescent="0.3">
      <c r="A27" s="86" t="s">
        <v>16</v>
      </c>
      <c r="B27" s="21" t="s">
        <v>58</v>
      </c>
      <c r="C27" s="82">
        <v>611</v>
      </c>
      <c r="D27" s="82" t="s">
        <v>59</v>
      </c>
      <c r="E27" s="131">
        <f>E29-E28</f>
        <v>3899.75</v>
      </c>
      <c r="F27" s="131"/>
      <c r="G27" s="140">
        <f t="shared" si="0"/>
        <v>3899.75</v>
      </c>
    </row>
    <row r="28" spans="1:7" ht="15.6" x14ac:dyDescent="0.3">
      <c r="A28" s="86" t="s">
        <v>16</v>
      </c>
      <c r="B28" s="21" t="s">
        <v>58</v>
      </c>
      <c r="C28" s="82">
        <v>621</v>
      </c>
      <c r="D28" s="82" t="s">
        <v>78</v>
      </c>
      <c r="E28" s="131">
        <v>719.95399999999995</v>
      </c>
      <c r="F28" s="131"/>
      <c r="G28" s="140">
        <f t="shared" si="0"/>
        <v>719.95399999999995</v>
      </c>
    </row>
    <row r="29" spans="1:7" ht="15.6" x14ac:dyDescent="0.3">
      <c r="A29" s="87" t="s">
        <v>59</v>
      </c>
      <c r="B29" s="83"/>
      <c r="C29" s="84"/>
      <c r="D29" s="84"/>
      <c r="E29" s="143">
        <v>4619.7039999999997</v>
      </c>
      <c r="F29" s="143"/>
      <c r="G29" s="145">
        <f t="shared" si="0"/>
        <v>4619.7039999999997</v>
      </c>
    </row>
    <row r="30" spans="1:7" ht="15.6" x14ac:dyDescent="0.3">
      <c r="A30" s="86" t="s">
        <v>17</v>
      </c>
      <c r="B30" s="21" t="s">
        <v>60</v>
      </c>
      <c r="C30" s="82">
        <v>611</v>
      </c>
      <c r="D30" s="82" t="s">
        <v>79</v>
      </c>
      <c r="E30" s="131">
        <v>3599.77</v>
      </c>
      <c r="F30" s="131">
        <v>2983.7310000000002</v>
      </c>
      <c r="G30" s="140">
        <f t="shared" si="0"/>
        <v>6583.5010000000002</v>
      </c>
    </row>
    <row r="31" spans="1:7" ht="15.6" x14ac:dyDescent="0.3">
      <c r="A31" s="86" t="s">
        <v>20</v>
      </c>
      <c r="B31" s="21" t="s">
        <v>11</v>
      </c>
      <c r="C31" s="82">
        <v>110</v>
      </c>
      <c r="D31" s="82" t="s">
        <v>80</v>
      </c>
      <c r="E31" s="131">
        <v>1739.8889999999999</v>
      </c>
      <c r="F31" s="131"/>
      <c r="G31" s="140">
        <f t="shared" si="0"/>
        <v>1739.8889999999999</v>
      </c>
    </row>
    <row r="32" spans="1:7" ht="15.6" x14ac:dyDescent="0.3">
      <c r="A32" s="86" t="s">
        <v>20</v>
      </c>
      <c r="B32" s="21" t="s">
        <v>11</v>
      </c>
      <c r="C32" s="82">
        <v>110</v>
      </c>
      <c r="D32" s="82" t="s">
        <v>81</v>
      </c>
      <c r="E32" s="131">
        <v>599.96199999999999</v>
      </c>
      <c r="F32" s="131"/>
      <c r="G32" s="140">
        <f t="shared" si="0"/>
        <v>599.96199999999999</v>
      </c>
    </row>
    <row r="33" spans="1:7" ht="15.6" x14ac:dyDescent="0.3">
      <c r="A33" s="86" t="s">
        <v>20</v>
      </c>
      <c r="B33" s="21" t="s">
        <v>61</v>
      </c>
      <c r="C33" s="82">
        <v>120</v>
      </c>
      <c r="D33" s="82" t="s">
        <v>83</v>
      </c>
      <c r="E33" s="131">
        <v>179.988</v>
      </c>
      <c r="F33" s="131"/>
      <c r="G33" s="140">
        <f t="shared" si="0"/>
        <v>179.988</v>
      </c>
    </row>
    <row r="34" spans="1:7" ht="15.6" x14ac:dyDescent="0.3">
      <c r="A34" s="86" t="s">
        <v>20</v>
      </c>
      <c r="B34" s="21" t="s">
        <v>62</v>
      </c>
      <c r="C34" s="82">
        <v>120</v>
      </c>
      <c r="D34" s="82" t="s">
        <v>84</v>
      </c>
      <c r="E34" s="131">
        <v>59.996000000000002</v>
      </c>
      <c r="F34" s="131"/>
      <c r="G34" s="140">
        <f t="shared" si="0"/>
        <v>59.996000000000002</v>
      </c>
    </row>
    <row r="35" spans="1:7" ht="15.6" x14ac:dyDescent="0.3">
      <c r="A35" s="85" t="s">
        <v>12</v>
      </c>
      <c r="B35" s="81"/>
      <c r="C35" s="80"/>
      <c r="D35" s="80"/>
      <c r="E35" s="141">
        <f>SUM(E36:E42)</f>
        <v>15667.397000000001</v>
      </c>
      <c r="F35" s="141">
        <f t="shared" ref="F35:G35" si="1">SUM(F36:F42)</f>
        <v>16198.84599</v>
      </c>
      <c r="G35" s="142">
        <f t="shared" si="1"/>
        <v>31866.242989999999</v>
      </c>
    </row>
    <row r="36" spans="1:7" ht="15.6" x14ac:dyDescent="0.3">
      <c r="A36" s="86" t="s">
        <v>18</v>
      </c>
      <c r="B36" s="21" t="s">
        <v>65</v>
      </c>
      <c r="C36" s="21">
        <v>611</v>
      </c>
      <c r="D36" s="21" t="s">
        <v>85</v>
      </c>
      <c r="E36" s="131">
        <v>3329.7869999999998</v>
      </c>
      <c r="F36" s="131">
        <v>5351.2929999999997</v>
      </c>
      <c r="G36" s="140">
        <f t="shared" si="0"/>
        <v>8681.08</v>
      </c>
    </row>
    <row r="37" spans="1:7" ht="15.6" x14ac:dyDescent="0.3">
      <c r="A37" s="86" t="s">
        <v>18</v>
      </c>
      <c r="B37" s="21" t="s">
        <v>86</v>
      </c>
      <c r="C37" s="21">
        <v>611</v>
      </c>
      <c r="D37" s="21" t="s">
        <v>87</v>
      </c>
      <c r="E37" s="131">
        <v>1409.91</v>
      </c>
      <c r="F37" s="131"/>
      <c r="G37" s="140">
        <f t="shared" si="0"/>
        <v>1409.91</v>
      </c>
    </row>
    <row r="38" spans="1:7" ht="15.6" x14ac:dyDescent="0.3">
      <c r="A38" s="86" t="s">
        <v>18</v>
      </c>
      <c r="B38" s="21" t="s">
        <v>88</v>
      </c>
      <c r="C38" s="21">
        <v>611</v>
      </c>
      <c r="D38" s="21" t="s">
        <v>89</v>
      </c>
      <c r="E38" s="131">
        <f>2219.858+539.965</f>
        <v>2759.8230000000003</v>
      </c>
      <c r="F38" s="131">
        <f>924.41+3697.625</f>
        <v>4622.0349999999999</v>
      </c>
      <c r="G38" s="140">
        <f t="shared" si="0"/>
        <v>7381.8580000000002</v>
      </c>
    </row>
    <row r="39" spans="1:7" ht="15.6" x14ac:dyDescent="0.3">
      <c r="A39" s="86" t="s">
        <v>17</v>
      </c>
      <c r="B39" s="21" t="s">
        <v>90</v>
      </c>
      <c r="C39" s="21">
        <v>611</v>
      </c>
      <c r="D39" s="21" t="s">
        <v>97</v>
      </c>
      <c r="E39" s="131">
        <f>2345.25+944.339</f>
        <v>3289.5889999999999</v>
      </c>
      <c r="F39" s="131">
        <f>2362.37199+3004.672+858.474</f>
        <v>6225.5179900000003</v>
      </c>
      <c r="G39" s="140">
        <f t="shared" si="0"/>
        <v>9515.1069900000002</v>
      </c>
    </row>
    <row r="40" spans="1:7" ht="15.6" x14ac:dyDescent="0.3">
      <c r="A40" s="86" t="s">
        <v>92</v>
      </c>
      <c r="B40" s="21" t="s">
        <v>27</v>
      </c>
      <c r="C40" s="21">
        <v>110</v>
      </c>
      <c r="D40" s="21" t="s">
        <v>91</v>
      </c>
      <c r="E40" s="131">
        <v>4578.3069999999998</v>
      </c>
      <c r="F40" s="131"/>
      <c r="G40" s="140">
        <f t="shared" si="0"/>
        <v>4578.3069999999998</v>
      </c>
    </row>
    <row r="41" spans="1:7" ht="15.6" x14ac:dyDescent="0.3">
      <c r="A41" s="86" t="s">
        <v>93</v>
      </c>
      <c r="B41" s="21" t="s">
        <v>63</v>
      </c>
      <c r="C41" s="21">
        <v>120</v>
      </c>
      <c r="D41" s="21" t="s">
        <v>83</v>
      </c>
      <c r="E41" s="131">
        <v>239.98500000000001</v>
      </c>
      <c r="F41" s="131"/>
      <c r="G41" s="140">
        <f t="shared" si="0"/>
        <v>239.98500000000001</v>
      </c>
    </row>
    <row r="42" spans="1:7" ht="15.6" x14ac:dyDescent="0.3">
      <c r="A42" s="86" t="s">
        <v>93</v>
      </c>
      <c r="B42" s="21" t="s">
        <v>64</v>
      </c>
      <c r="C42" s="21">
        <v>120</v>
      </c>
      <c r="D42" s="21" t="s">
        <v>84</v>
      </c>
      <c r="E42" s="131">
        <v>59.996000000000002</v>
      </c>
      <c r="F42" s="131"/>
      <c r="G42" s="140">
        <f t="shared" si="0"/>
        <v>59.996000000000002</v>
      </c>
    </row>
    <row r="43" spans="1:7" ht="15.6" x14ac:dyDescent="0.3">
      <c r="A43" s="85" t="s">
        <v>38</v>
      </c>
      <c r="B43" s="81"/>
      <c r="C43" s="80"/>
      <c r="D43" s="80"/>
      <c r="E43" s="141">
        <f>SUM(E44:E48)</f>
        <v>5279.7069999999994</v>
      </c>
      <c r="F43" s="141">
        <f t="shared" ref="F43:G43" si="2">SUM(F44:F48)</f>
        <v>1455.223</v>
      </c>
      <c r="G43" s="142">
        <f t="shared" si="2"/>
        <v>6734.9299999999994</v>
      </c>
    </row>
    <row r="44" spans="1:7" ht="15.6" x14ac:dyDescent="0.3">
      <c r="A44" s="86">
        <v>1101</v>
      </c>
      <c r="B44" s="21" t="s">
        <v>66</v>
      </c>
      <c r="C44" s="21">
        <v>611</v>
      </c>
      <c r="D44" s="21" t="s">
        <v>94</v>
      </c>
      <c r="E44" s="131">
        <v>59.996000000000002</v>
      </c>
      <c r="F44" s="131"/>
      <c r="G44" s="140">
        <f t="shared" si="0"/>
        <v>59.996000000000002</v>
      </c>
    </row>
    <row r="45" spans="1:7" ht="15.6" x14ac:dyDescent="0.3">
      <c r="A45" s="86">
        <v>1102</v>
      </c>
      <c r="B45" s="21" t="s">
        <v>39</v>
      </c>
      <c r="C45" s="21">
        <v>611</v>
      </c>
      <c r="D45" s="21" t="s">
        <v>95</v>
      </c>
      <c r="E45" s="131">
        <v>1679.8920000000001</v>
      </c>
      <c r="F45" s="131"/>
      <c r="G45" s="140">
        <f t="shared" si="0"/>
        <v>1679.8920000000001</v>
      </c>
    </row>
    <row r="46" spans="1:7" ht="15.6" x14ac:dyDescent="0.3">
      <c r="A46" s="86">
        <v>1103</v>
      </c>
      <c r="B46" s="21" t="s">
        <v>39</v>
      </c>
      <c r="C46" s="21">
        <v>611</v>
      </c>
      <c r="D46" s="21" t="s">
        <v>95</v>
      </c>
      <c r="E46" s="131">
        <v>2084.9119999999998</v>
      </c>
      <c r="F46" s="131">
        <v>1455.223</v>
      </c>
      <c r="G46" s="140">
        <f t="shared" si="0"/>
        <v>3540.1349999999998</v>
      </c>
    </row>
    <row r="47" spans="1:7" ht="15.6" x14ac:dyDescent="0.3">
      <c r="A47" s="86" t="s">
        <v>30</v>
      </c>
      <c r="B47" s="21" t="s">
        <v>40</v>
      </c>
      <c r="C47" s="21">
        <v>621</v>
      </c>
      <c r="D47" s="21" t="s">
        <v>96</v>
      </c>
      <c r="E47" s="131">
        <v>1214.922</v>
      </c>
      <c r="F47" s="131"/>
      <c r="G47" s="140">
        <f t="shared" si="0"/>
        <v>1214.922</v>
      </c>
    </row>
    <row r="48" spans="1:7" ht="15.6" x14ac:dyDescent="0.3">
      <c r="A48" s="86">
        <v>1103</v>
      </c>
      <c r="B48" s="21" t="s">
        <v>67</v>
      </c>
      <c r="C48" s="21">
        <v>120</v>
      </c>
      <c r="D48" s="21" t="s">
        <v>82</v>
      </c>
      <c r="E48" s="131">
        <v>239.98500000000001</v>
      </c>
      <c r="F48" s="131"/>
      <c r="G48" s="140">
        <f t="shared" si="0"/>
        <v>239.98500000000001</v>
      </c>
    </row>
    <row r="49" spans="1:7" ht="16.2" thickBot="1" x14ac:dyDescent="0.35">
      <c r="A49" s="88"/>
      <c r="B49" s="89"/>
      <c r="C49" s="89"/>
      <c r="D49" s="89"/>
      <c r="E49" s="146"/>
      <c r="F49" s="146"/>
      <c r="G49" s="106">
        <f t="shared" si="0"/>
        <v>0</v>
      </c>
    </row>
    <row r="50" spans="1:7" ht="15.6" x14ac:dyDescent="0.3">
      <c r="A50" s="256" t="s">
        <v>10</v>
      </c>
      <c r="B50" s="257"/>
      <c r="C50" s="257"/>
      <c r="D50" s="97"/>
      <c r="E50" s="147">
        <f>E43+E35+E23+E21+E19+E16+E12+E8+E5</f>
        <v>49127.299999999988</v>
      </c>
      <c r="F50" s="147">
        <f t="shared" ref="F50:G50" si="3">F43+F35+F23+F21+F19+F16+F12+F8+F5</f>
        <v>20637.79999</v>
      </c>
      <c r="G50" s="148">
        <f t="shared" si="3"/>
        <v>69765.099990000002</v>
      </c>
    </row>
    <row r="51" spans="1:7" x14ac:dyDescent="0.3">
      <c r="A51" s="104" t="s">
        <v>47</v>
      </c>
      <c r="B51" s="98"/>
      <c r="C51" s="98"/>
      <c r="D51" s="98"/>
      <c r="E51" s="149"/>
      <c r="F51" s="149"/>
      <c r="G51" s="150"/>
    </row>
    <row r="52" spans="1:7" ht="16.2" thickBot="1" x14ac:dyDescent="0.35">
      <c r="A52" s="105" t="s">
        <v>33</v>
      </c>
      <c r="B52" s="99" t="s">
        <v>100</v>
      </c>
      <c r="C52" s="100" t="s">
        <v>101</v>
      </c>
      <c r="D52" s="101"/>
      <c r="E52" s="151"/>
      <c r="F52" s="151"/>
      <c r="G52" s="153">
        <v>-69765.100000000006</v>
      </c>
    </row>
    <row r="53" spans="1:7" ht="16.2" thickBot="1" x14ac:dyDescent="0.35">
      <c r="A53" s="261" t="s">
        <v>3</v>
      </c>
      <c r="B53" s="262"/>
      <c r="C53" s="263"/>
      <c r="D53" s="102"/>
      <c r="E53" s="152"/>
      <c r="F53" s="152"/>
      <c r="G53" s="103">
        <f>G50+G52</f>
        <v>-1.0000003385357559E-5</v>
      </c>
    </row>
  </sheetData>
  <mergeCells count="4">
    <mergeCell ref="A50:C50"/>
    <mergeCell ref="A12:C12"/>
    <mergeCell ref="A2:G2"/>
    <mergeCell ref="A53:C53"/>
  </mergeCells>
  <pageMargins left="0.31496062992125984" right="0.11811023622047245" top="0.15748031496062992" bottom="0" header="0.31496062992125984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3" workbookViewId="0">
      <selection activeCell="K14" sqref="K14"/>
    </sheetView>
  </sheetViews>
  <sheetFormatPr defaultRowHeight="14.4" x14ac:dyDescent="0.3"/>
  <cols>
    <col min="1" max="1" width="15.109375" customWidth="1"/>
    <col min="2" max="2" width="15" customWidth="1"/>
    <col min="3" max="3" width="12.33203125" customWidth="1"/>
    <col min="4" max="4" width="18.6640625" customWidth="1"/>
    <col min="5" max="5" width="17.5546875" customWidth="1"/>
  </cols>
  <sheetData>
    <row r="1" spans="1:5" x14ac:dyDescent="0.3">
      <c r="E1" s="1" t="s">
        <v>152</v>
      </c>
    </row>
    <row r="2" spans="1:5" ht="69.599999999999994" customHeight="1" x14ac:dyDescent="0.3">
      <c r="A2" s="260" t="s">
        <v>103</v>
      </c>
      <c r="B2" s="260"/>
      <c r="C2" s="260"/>
      <c r="D2" s="260"/>
      <c r="E2" s="260"/>
    </row>
    <row r="3" spans="1:5" ht="15" thickBot="1" x14ac:dyDescent="0.35"/>
    <row r="4" spans="1:5" ht="47.4" thickBot="1" x14ac:dyDescent="0.35">
      <c r="A4" s="93" t="s">
        <v>26</v>
      </c>
      <c r="B4" s="94" t="s">
        <v>4</v>
      </c>
      <c r="C4" s="94" t="s">
        <v>5</v>
      </c>
      <c r="D4" s="95" t="s">
        <v>29</v>
      </c>
      <c r="E4" s="95" t="s">
        <v>102</v>
      </c>
    </row>
    <row r="5" spans="1:5" ht="15.6" x14ac:dyDescent="0.3">
      <c r="A5" s="85" t="s">
        <v>7</v>
      </c>
      <c r="B5" s="75"/>
      <c r="C5" s="80"/>
      <c r="D5" s="80"/>
      <c r="E5" s="79">
        <f>SUM(E6:E8)</f>
        <v>3207.4520000000002</v>
      </c>
    </row>
    <row r="6" spans="1:5" ht="15.6" x14ac:dyDescent="0.3">
      <c r="A6" s="86" t="s">
        <v>53</v>
      </c>
      <c r="B6" s="21">
        <v>8210010240</v>
      </c>
      <c r="C6" s="82">
        <v>120</v>
      </c>
      <c r="D6" s="82" t="s">
        <v>72</v>
      </c>
      <c r="E6" s="54">
        <v>251.184</v>
      </c>
    </row>
    <row r="7" spans="1:5" ht="15.6" x14ac:dyDescent="0.3">
      <c r="A7" s="86" t="s">
        <v>23</v>
      </c>
      <c r="B7" s="21">
        <v>8210010240</v>
      </c>
      <c r="C7" s="82">
        <v>120</v>
      </c>
      <c r="D7" s="82" t="s">
        <v>73</v>
      </c>
      <c r="E7" s="54">
        <v>2767.306</v>
      </c>
    </row>
    <row r="8" spans="1:5" ht="15.6" x14ac:dyDescent="0.3">
      <c r="A8" s="86" t="s">
        <v>23</v>
      </c>
      <c r="B8" s="21">
        <v>8210010240</v>
      </c>
      <c r="C8" s="82">
        <v>870</v>
      </c>
      <c r="D8" s="82" t="s">
        <v>104</v>
      </c>
      <c r="E8" s="54">
        <v>188.96199999999999</v>
      </c>
    </row>
    <row r="9" spans="1:5" ht="15.6" x14ac:dyDescent="0.3">
      <c r="A9" s="258" t="s">
        <v>54</v>
      </c>
      <c r="B9" s="259"/>
      <c r="C9" s="259"/>
      <c r="D9" s="76"/>
      <c r="E9" s="79">
        <f>SUM(E10:E11)</f>
        <v>188.96299999999999</v>
      </c>
    </row>
    <row r="10" spans="1:5" ht="15.6" x14ac:dyDescent="0.3">
      <c r="A10" s="86" t="s">
        <v>53</v>
      </c>
      <c r="B10" s="21">
        <v>8110010240</v>
      </c>
      <c r="C10" s="82">
        <v>120</v>
      </c>
      <c r="D10" s="82" t="s">
        <v>75</v>
      </c>
      <c r="E10" s="54">
        <v>94.481499999999997</v>
      </c>
    </row>
    <row r="11" spans="1:5" ht="15.6" x14ac:dyDescent="0.3">
      <c r="A11" s="86" t="s">
        <v>53</v>
      </c>
      <c r="B11" s="21">
        <v>8110010240</v>
      </c>
      <c r="C11" s="82">
        <v>120</v>
      </c>
      <c r="D11" s="82" t="s">
        <v>73</v>
      </c>
      <c r="E11" s="54">
        <v>94.481499999999997</v>
      </c>
    </row>
    <row r="12" spans="1:5" ht="15.6" x14ac:dyDescent="0.3">
      <c r="A12" s="85" t="s">
        <v>50</v>
      </c>
      <c r="B12" s="75"/>
      <c r="C12" s="80"/>
      <c r="D12" s="80"/>
      <c r="E12" s="79">
        <f>SUM(E13:E14)</f>
        <v>283.44299999999998</v>
      </c>
    </row>
    <row r="13" spans="1:5" ht="15.6" x14ac:dyDescent="0.3">
      <c r="A13" s="86" t="s">
        <v>41</v>
      </c>
      <c r="B13" s="21">
        <v>8410010240</v>
      </c>
      <c r="C13" s="82">
        <v>120</v>
      </c>
      <c r="D13" s="82" t="s">
        <v>73</v>
      </c>
      <c r="E13" s="54">
        <v>94.480999999999995</v>
      </c>
    </row>
    <row r="14" spans="1:5" ht="15.6" x14ac:dyDescent="0.3">
      <c r="A14" s="86" t="s">
        <v>41</v>
      </c>
      <c r="B14" s="21">
        <v>8410010240</v>
      </c>
      <c r="C14" s="82">
        <v>870</v>
      </c>
      <c r="D14" s="82" t="s">
        <v>104</v>
      </c>
      <c r="E14" s="54">
        <v>188.96199999999999</v>
      </c>
    </row>
    <row r="15" spans="1:5" ht="15.6" x14ac:dyDescent="0.3">
      <c r="A15" s="85" t="s">
        <v>47</v>
      </c>
      <c r="B15" s="75"/>
      <c r="C15" s="80"/>
      <c r="D15" s="80"/>
      <c r="E15" s="79">
        <f>SUM(E16:E16)</f>
        <v>1039.2940000000001</v>
      </c>
    </row>
    <row r="16" spans="1:5" ht="15.6" x14ac:dyDescent="0.3">
      <c r="A16" s="86" t="s">
        <v>41</v>
      </c>
      <c r="B16" s="21" t="s">
        <v>105</v>
      </c>
      <c r="C16" s="82">
        <v>120</v>
      </c>
      <c r="D16" s="82" t="s">
        <v>73</v>
      </c>
      <c r="E16" s="54">
        <v>1039.2940000000001</v>
      </c>
    </row>
    <row r="17" spans="1:5" ht="15.6" x14ac:dyDescent="0.3">
      <c r="A17" s="85" t="s">
        <v>28</v>
      </c>
      <c r="B17" s="75"/>
      <c r="C17" s="80"/>
      <c r="D17" s="80"/>
      <c r="E17" s="79">
        <f>E18</f>
        <v>283.44400000000002</v>
      </c>
    </row>
    <row r="18" spans="1:5" ht="15.6" x14ac:dyDescent="0.3">
      <c r="A18" s="86" t="s">
        <v>20</v>
      </c>
      <c r="B18" s="21" t="s">
        <v>106</v>
      </c>
      <c r="C18" s="82">
        <v>120</v>
      </c>
      <c r="D18" s="82" t="s">
        <v>83</v>
      </c>
      <c r="E18" s="54">
        <v>283.44400000000002</v>
      </c>
    </row>
    <row r="19" spans="1:5" ht="15.6" x14ac:dyDescent="0.3">
      <c r="A19" s="85" t="s">
        <v>12</v>
      </c>
      <c r="B19" s="81"/>
      <c r="C19" s="80"/>
      <c r="D19" s="80"/>
      <c r="E19" s="79">
        <f>SUM(E20:E20)</f>
        <v>372.70100000000002</v>
      </c>
    </row>
    <row r="20" spans="1:5" ht="15.6" x14ac:dyDescent="0.3">
      <c r="A20" s="86" t="s">
        <v>93</v>
      </c>
      <c r="B20" s="21" t="s">
        <v>107</v>
      </c>
      <c r="C20" s="21">
        <v>120</v>
      </c>
      <c r="D20" s="21" t="s">
        <v>83</v>
      </c>
      <c r="E20" s="54">
        <v>372.70100000000002</v>
      </c>
    </row>
    <row r="21" spans="1:5" ht="15.6" x14ac:dyDescent="0.3">
      <c r="A21" s="85" t="s">
        <v>38</v>
      </c>
      <c r="B21" s="81"/>
      <c r="C21" s="80"/>
      <c r="D21" s="80"/>
      <c r="E21" s="79">
        <f>SUM(E22:E22)</f>
        <v>355.803</v>
      </c>
    </row>
    <row r="22" spans="1:5" ht="15.6" x14ac:dyDescent="0.3">
      <c r="A22" s="86">
        <v>1103</v>
      </c>
      <c r="B22" s="21" t="s">
        <v>108</v>
      </c>
      <c r="C22" s="21">
        <v>120</v>
      </c>
      <c r="D22" s="21" t="s">
        <v>82</v>
      </c>
      <c r="E22" s="54">
        <v>355.803</v>
      </c>
    </row>
    <row r="23" spans="1:5" ht="16.2" thickBot="1" x14ac:dyDescent="0.35">
      <c r="A23" s="88"/>
      <c r="B23" s="89"/>
      <c r="C23" s="89"/>
      <c r="D23" s="89"/>
      <c r="E23" s="90"/>
    </row>
    <row r="24" spans="1:5" ht="16.2" thickBot="1" x14ac:dyDescent="0.35">
      <c r="A24" s="264" t="s">
        <v>10</v>
      </c>
      <c r="B24" s="265"/>
      <c r="C24" s="265"/>
      <c r="D24" s="154"/>
      <c r="E24" s="155">
        <f>E5+E9+E12+E15+E17+E19+E21</f>
        <v>5731.1</v>
      </c>
    </row>
  </sheetData>
  <mergeCells count="3">
    <mergeCell ref="A9:C9"/>
    <mergeCell ref="A24:C24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 изменение</vt:lpstr>
      <vt:lpstr>Таблица 2 перерасп 2025-202027</vt:lpstr>
      <vt:lpstr>Таблица 3 Дотация</vt:lpstr>
      <vt:lpstr>Таблица 4 Иной МБТ ЗП 10%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cp:lastModifiedBy>Юлия В. Просвирнина</cp:lastModifiedBy>
  <cp:lastPrinted>2025-01-31T09:40:28Z</cp:lastPrinted>
  <dcterms:created xsi:type="dcterms:W3CDTF">2024-07-12T09:58:04Z</dcterms:created>
  <dcterms:modified xsi:type="dcterms:W3CDTF">2025-01-31T09:42:01Z</dcterms:modified>
</cp:coreProperties>
</file>