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465" yWindow="-225" windowWidth="13035" windowHeight="12390"/>
  </bookViews>
  <sheets>
    <sheet name="культура" sheetId="2" r:id="rId1"/>
    <sheet name="спорт" sheetId="3" r:id="rId2"/>
    <sheet name="мску" sheetId="4" r:id="rId3"/>
    <sheet name="образование" sheetId="5" r:id="rId4"/>
  </sheets>
  <definedNames>
    <definedName name="_xlnm.Print_Area" localSheetId="0">культура!$A$1:$F$26</definedName>
    <definedName name="_xlnm.Print_Area" localSheetId="3">образование!$A$1:$F$69</definedName>
  </definedNames>
  <calcPr calcId="124519" refMode="R1C1"/>
</workbook>
</file>

<file path=xl/calcChain.xml><?xml version="1.0" encoding="utf-8"?>
<calcChain xmlns="http://schemas.openxmlformats.org/spreadsheetml/2006/main">
  <c r="E8" i="3"/>
  <c r="E52" i="5"/>
  <c r="E64"/>
  <c r="E65"/>
  <c r="E63"/>
  <c r="E61"/>
  <c r="E60"/>
  <c r="E59"/>
  <c r="E58"/>
  <c r="E57"/>
  <c r="E56"/>
  <c r="E55"/>
  <c r="E54"/>
  <c r="E53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7"/>
  <c r="E19"/>
  <c r="E16"/>
  <c r="E15"/>
  <c r="E12"/>
  <c r="E14"/>
  <c r="E13"/>
  <c r="E11"/>
  <c r="E10"/>
  <c r="E9"/>
  <c r="E8"/>
  <c r="E7"/>
  <c r="E6"/>
  <c r="E6" i="4"/>
  <c r="E7"/>
  <c r="E5"/>
  <c r="E17" i="3"/>
  <c r="E15"/>
  <c r="E14"/>
  <c r="E13"/>
  <c r="E12"/>
  <c r="E11"/>
  <c r="E10"/>
  <c r="E9"/>
  <c r="E7"/>
  <c r="E6"/>
  <c r="E23" i="2"/>
  <c r="E22"/>
  <c r="E21"/>
  <c r="E20"/>
  <c r="E19"/>
  <c r="E18"/>
  <c r="E17"/>
  <c r="E16"/>
  <c r="E15"/>
  <c r="E14"/>
  <c r="E13"/>
  <c r="E12"/>
  <c r="E11"/>
  <c r="E10"/>
  <c r="E9"/>
  <c r="E8"/>
  <c r="E7"/>
  <c r="E6"/>
  <c r="E18" i="5" l="1"/>
  <c r="E16" i="3"/>
  <c r="E62" i="5" l="1"/>
</calcChain>
</file>

<file path=xl/sharedStrings.xml><?xml version="1.0" encoding="utf-8"?>
<sst xmlns="http://schemas.openxmlformats.org/spreadsheetml/2006/main" count="301" uniqueCount="188">
  <si>
    <t>Должность</t>
  </si>
  <si>
    <t xml:space="preserve">ФИО </t>
  </si>
  <si>
    <t>ОБРАЗОВАНИЕ</t>
  </si>
  <si>
    <t>Кабацура Галина Васильевна</t>
  </si>
  <si>
    <t>Метелкина Марина Владимировна</t>
  </si>
  <si>
    <t>Меньших Светлана Михайловна</t>
  </si>
  <si>
    <t>Коршун Елена Геннадьевна</t>
  </si>
  <si>
    <t>КУЛЬТУРА</t>
  </si>
  <si>
    <t>МБУ ДО "ДХШ"</t>
  </si>
  <si>
    <t>МБУ ДО "ДШИ г.Дивногорска"</t>
  </si>
  <si>
    <t xml:space="preserve">МБУК БМА </t>
  </si>
  <si>
    <t>МБУК ГДК "Энергетик"</t>
  </si>
  <si>
    <t>МБУК ДХМ</t>
  </si>
  <si>
    <t>МБУК ЦБС г.Дивногорска</t>
  </si>
  <si>
    <t>Отдел культуры г.Дивногорска</t>
  </si>
  <si>
    <t>СПОРТ</t>
  </si>
  <si>
    <t>МФОАУ "Дельфин"</t>
  </si>
  <si>
    <t>Клюкин Александр Ефимович</t>
  </si>
  <si>
    <t>Отдел спорта г.Дивногорска</t>
  </si>
  <si>
    <t>Калинин Николай Владимирович</t>
  </si>
  <si>
    <t>Кочанова Марина Александровна</t>
  </si>
  <si>
    <t>Павленко Галина Владимировна</t>
  </si>
  <si>
    <t>Чавдарь Татьяна Владимировна</t>
  </si>
  <si>
    <t>Ильина Наталья Викторовна</t>
  </si>
  <si>
    <t>Учреждение</t>
  </si>
  <si>
    <t>Заведующий д/с</t>
  </si>
  <si>
    <t xml:space="preserve">Заведующий д/с </t>
  </si>
  <si>
    <t>Путинцева Галина Александровна</t>
  </si>
  <si>
    <t>Рыжова Нонна Юрьевна</t>
  </si>
  <si>
    <t>Алтова Татьяна Анатольевна</t>
  </si>
  <si>
    <t>Макеич Оксана Александровна</t>
  </si>
  <si>
    <t>Директор</t>
  </si>
  <si>
    <t>Начальник</t>
  </si>
  <si>
    <t>Руководитель</t>
  </si>
  <si>
    <t>Шмидт Лариса Юрьевна</t>
  </si>
  <si>
    <t>Зубехина Эвелина Юрьевна</t>
  </si>
  <si>
    <t>Ольбик Галия Гаязовна</t>
  </si>
  <si>
    <t>Мошкина Ирина Александровна</t>
  </si>
  <si>
    <t>Кудряшова Юлия Александровна</t>
  </si>
  <si>
    <t>Дворецкий Михаил Иванович</t>
  </si>
  <si>
    <t>Хотько Ольга Викторовна</t>
  </si>
  <si>
    <t>Попова Татьяна Николаевна</t>
  </si>
  <si>
    <t>Иванова Елена Владимировна</t>
  </si>
  <si>
    <t>Логванова Татьяна Витальевна</t>
  </si>
  <si>
    <t>Осанина Екатерина Николаевна</t>
  </si>
  <si>
    <t>Кустова Любовь Владимировна</t>
  </si>
  <si>
    <t>Иванова Ольга Алексеевна</t>
  </si>
  <si>
    <t>Портнягина Оксана Геннадьевна</t>
  </si>
  <si>
    <t>Чапыгина Снежана Игоревна</t>
  </si>
  <si>
    <t xml:space="preserve"> </t>
  </si>
  <si>
    <t>Сергеев Константин Викторович</t>
  </si>
  <si>
    <t>Межведомственное специализированное казенное учреждение по ведению бухгалтерского учета "Межведомственная централизованная бухгалтерия"</t>
  </si>
  <si>
    <t>с учетом совмещения</t>
  </si>
  <si>
    <t>Виноградова Вера Николаевна</t>
  </si>
  <si>
    <t>Павленко Галина Алексеевна</t>
  </si>
  <si>
    <t>Сливина Надежда Дмитриевна</t>
  </si>
  <si>
    <t>Муниципальное казенное учреждение "Центр обеспечения деятельности  учреждений культуры"</t>
  </si>
  <si>
    <t>Зам.директора по основной деятельности</t>
  </si>
  <si>
    <t>Заместитель директора по учебной работе</t>
  </si>
  <si>
    <t>Заместитель директора по культурно -массовой деятельности</t>
  </si>
  <si>
    <t>Заместитель директора по УВР</t>
  </si>
  <si>
    <t>Примечание</t>
  </si>
  <si>
    <t>Федосеева Жаннета Валерьевна</t>
  </si>
  <si>
    <t>Чечулин Максим Сергеевич</t>
  </si>
  <si>
    <t>Дводненко Евгения Алексеевна</t>
  </si>
  <si>
    <t>Панфилова Анна Анатольевна</t>
  </si>
  <si>
    <t>Агафонов Вячеслав Юрьевич</t>
  </si>
  <si>
    <t>Заместитель директора по АХЧ</t>
  </si>
  <si>
    <t>Бондарева Татьяна Николаевна</t>
  </si>
  <si>
    <t>Шляпина Наталья Владимировна</t>
  </si>
  <si>
    <t>Фролова Елена Владимировна</t>
  </si>
  <si>
    <t xml:space="preserve">с учетом совмещения </t>
  </si>
  <si>
    <t>Дик Наталья Валерьевна</t>
  </si>
  <si>
    <t>Косенко Ольга Владимировна</t>
  </si>
  <si>
    <t>Полежаев Александр Викторович</t>
  </si>
  <si>
    <t>Баблюк Анастасия Валерьевна</t>
  </si>
  <si>
    <t>Саранина Марина Леонидовна</t>
  </si>
  <si>
    <t>Сафонова Наталья Вячеславовна</t>
  </si>
  <si>
    <t>Муниципальное казенное учреждение "Центр технического обслуживания"</t>
  </si>
  <si>
    <t>Никонова Галина Ильинична</t>
  </si>
  <si>
    <t>Ланкина Алена Александровна</t>
  </si>
  <si>
    <t>Грек Татьяна Владимировна</t>
  </si>
  <si>
    <t>Комиссарова Марина Михайловна</t>
  </si>
  <si>
    <t>Ехалова Елена Михайловна</t>
  </si>
  <si>
    <t>Агапова Марина Александровна</t>
  </si>
  <si>
    <t>Косырева Наталия Анатольевна</t>
  </si>
  <si>
    <t>Дворецкая Вера Викторовна</t>
  </si>
  <si>
    <t>Мусухина Анна Владимировна</t>
  </si>
  <si>
    <t>Ерошкина Ирина Юрьевна</t>
  </si>
  <si>
    <t>Федоров Игорь Геннадьевич</t>
  </si>
  <si>
    <t>Ермолович Наталья Витальевна</t>
  </si>
  <si>
    <t>Аблашева Татьяна Владимировна</t>
  </si>
  <si>
    <t>Кирилова Оксана Ивановна</t>
  </si>
  <si>
    <t>Заместитель директора по ФСР</t>
  </si>
  <si>
    <t>Заместитель директора по основной деятельности</t>
  </si>
  <si>
    <t>Брутчикова Дарья Викторовна</t>
  </si>
  <si>
    <t xml:space="preserve"> с учетом совмещения</t>
  </si>
  <si>
    <t>Начальник отдела</t>
  </si>
  <si>
    <t>Шпенглер Наталья Владимировна</t>
  </si>
  <si>
    <t>исп. Ветрова М.В. 3-79-43</t>
  </si>
  <si>
    <t>Васильева Светлана Дмитриевна</t>
  </si>
  <si>
    <t>Сафина Наталья Владимировна</t>
  </si>
  <si>
    <t>И.о. Заместитель руководителя</t>
  </si>
  <si>
    <t>Ивойлочева Оксана Викторовна</t>
  </si>
  <si>
    <t>Среднемесячная заработная плата, руб.</t>
  </si>
  <si>
    <t xml:space="preserve">Среднемесячная заработная плата, руб.        </t>
  </si>
  <si>
    <t>Заместитель директора</t>
  </si>
  <si>
    <t xml:space="preserve">Среднемесячная заработная плата, руб.  </t>
  </si>
  <si>
    <t>Муниципальное бюджетное дошкольное образовательное учреждение детский сад № 4, III категория</t>
  </si>
  <si>
    <t>Муниципальное бюджетное дошкольное образовательное учреждение детский сад № 7</t>
  </si>
  <si>
    <t>Муниципальное бюджетное дошкольное образовательное учреждение детский сад № 9 комбинированного вида, II (вторая) категория</t>
  </si>
  <si>
    <t>Муниципальное бюджетное дошкольное образовательное учреждение детский сад № 10 общеразвивающего вида с приотритетным осуществлением деятельности по одному из направлений развития детей (познавательно-речевого), II (вторая) категория</t>
  </si>
  <si>
    <t>Муниципальное бюджетное дошкольное образовательное учреждение детский сад №12</t>
  </si>
  <si>
    <t>Муниципальное бюджетное дошкольное образовательное учреждение детский сад № 13 общеразвивающего вида с приотритетным осуществлением деятельности по одному из направлений развития детей (познавательно-речевого), II (вторая) категория</t>
  </si>
  <si>
    <t>Муниципальное бюджетное дошкольное образовательное учреждение детский сад № 14 общеразвивающего вида с приотритетным осуществлением деятельности по одному из направлений развития детей (познавательно-речевого), II (вторая) категория</t>
  </si>
  <si>
    <t>Муниципальное бюджетное дошкольное образовательное учреждение детский сад № 15 общеразвивающего вида с приотритетным осуществлением деятельности по одному из направлений развития детей (художественно-эстетическое), II (вторая) категория</t>
  </si>
  <si>
    <t>Муниципальное автономное дошкольное образовательное учреждение детский сад № 17</t>
  </si>
  <si>
    <t>Муниципальное бюджетное дошкольное образовательное учреждение детский сад № 18 общеразвивающего вида с приотритетным осуществлением деятельности по одному из направлений развития детей (познавательно-речевого), II (вторая) категория</t>
  </si>
  <si>
    <t>Муниципальное бюджетное общеобразовательное учреждение средняя общеобразовательная школа № 4</t>
  </si>
  <si>
    <t>Муниципальное бюджетное общеобразовательное учреждение средняя общеобразовательная школа № 5</t>
  </si>
  <si>
    <t>Муниципальное бюджетное общеобразовательное учреждение средняя общеобразовательная школа № 7</t>
  </si>
  <si>
    <t>Муниципальное бюджетное образовательное учреждение дополнительного образования "Дом детского творчества"</t>
  </si>
  <si>
    <t>Муниципальное бюджетное общеобразовательное учреждение средняя общеобразовательная школа № 9</t>
  </si>
  <si>
    <t>Заместитель заведующей д/с</t>
  </si>
  <si>
    <t>заместитель заведующей по ВОР</t>
  </si>
  <si>
    <t>заместитель заведующей по АХЧ</t>
  </si>
  <si>
    <t>заместитель директора по АХР</t>
  </si>
  <si>
    <t xml:space="preserve">Заместитель заведующей </t>
  </si>
  <si>
    <t>Заместитель заведующей по ВОР</t>
  </si>
  <si>
    <t>Заместитель заведующей по АХЧ</t>
  </si>
  <si>
    <t>Заместитель заведующей</t>
  </si>
  <si>
    <t>Заместительзаведующей</t>
  </si>
  <si>
    <t>Заместитель директора по АХР</t>
  </si>
  <si>
    <t>Зместитель заведующей</t>
  </si>
  <si>
    <t>Кошкина Ирина Анатольевна</t>
  </si>
  <si>
    <t xml:space="preserve">Мельникова Татьяна Анатольевна </t>
  </si>
  <si>
    <t>Никитина Ирина Анатольевна</t>
  </si>
  <si>
    <t>Сизых Оксана Юрьевна</t>
  </si>
  <si>
    <t>Авдиенко Зинаида Александровна</t>
  </si>
  <si>
    <t>МБУ ДО "СШ ЦФСР"</t>
  </si>
  <si>
    <t>Главный бухгалтер</t>
  </si>
  <si>
    <t>Муниципальное бюджетное общеобразовательное учреждение "Средняя общеобразовательная школа №2 им. Ю.А. Гагарина"  г.Дивногорска</t>
  </si>
  <si>
    <t>Отдел образования г.Дивногорска</t>
  </si>
  <si>
    <t>Сморгон Светлана Борисовна</t>
  </si>
  <si>
    <t xml:space="preserve">Заместитель директора </t>
  </si>
  <si>
    <t>Чекалдина Татьяна Владимировна</t>
  </si>
  <si>
    <t>Мисерёва Надежда Владимировна</t>
  </si>
  <si>
    <t>Метелкин Павел Андреевич</t>
  </si>
  <si>
    <t>Клек Елена Сергеевна</t>
  </si>
  <si>
    <t>Миронова Евгения Владимировна</t>
  </si>
  <si>
    <t>Смирнова Светлана Александровна</t>
  </si>
  <si>
    <t>Полежаева Ольга Викторовна</t>
  </si>
  <si>
    <t>Информация о среднемесячной заработной плате руководителей, их заместителей и главных бухгалтеров муниципальных учреждений города Дивногорска за 2025 год</t>
  </si>
  <si>
    <t>Смирнов Денис Викторович</t>
  </si>
  <si>
    <t>с 05.11.2025 на 0,5 ставки, с 18.11.2025 на ставку</t>
  </si>
  <si>
    <t>Калинина Светлана Евгеньевна</t>
  </si>
  <si>
    <t>по 24.01.2025</t>
  </si>
  <si>
    <t>Андреев Виктор Викторович</t>
  </si>
  <si>
    <t>по 31.01.2025</t>
  </si>
  <si>
    <t>с 24.06.2025 по 05.09.2025</t>
  </si>
  <si>
    <t>с 18.09.2025 на 0,25 ставки</t>
  </si>
  <si>
    <t>по 30.09.2025</t>
  </si>
  <si>
    <t xml:space="preserve">по 26.09.2025 </t>
  </si>
  <si>
    <t xml:space="preserve">Клек Елена Сергеевна </t>
  </si>
  <si>
    <t>с 01.11.2025</t>
  </si>
  <si>
    <t>до 30.06.2025</t>
  </si>
  <si>
    <t>Литвинова Марина Галиулловна</t>
  </si>
  <si>
    <t>Бобинцов Андрей Юрьевич</t>
  </si>
  <si>
    <t>Сутурина Марина Владимировна</t>
  </si>
  <si>
    <t>Подкина Ульяна Владимировна</t>
  </si>
  <si>
    <t>по 31.01.2025, с 03.03.2025</t>
  </si>
  <si>
    <t>с 17.02.2025 по 21.11.2025, 0,5 ставки с учетом совмещения</t>
  </si>
  <si>
    <t>с 24.11.2025, 0,5 ставки с учетом совмещения</t>
  </si>
  <si>
    <t>с 22.09.2025, 0,5 ставки с учетом совмещения</t>
  </si>
  <si>
    <t>Новоселова Татьяна Михайловна</t>
  </si>
  <si>
    <t>Шиверновская Лариса Валерьевна</t>
  </si>
  <si>
    <t>МКУ "ЦЕНТР ППМС ПОМОЩИ"</t>
  </si>
  <si>
    <t>Боровенко Екатерина Алексеевна</t>
  </si>
  <si>
    <t>И.О. Начальника отдела</t>
  </si>
  <si>
    <t>по 31.08.2025</t>
  </si>
  <si>
    <t>с 01.09.2025, с учетом основной должности</t>
  </si>
  <si>
    <t>Вр. и. о. директора</t>
  </si>
  <si>
    <t>с учетом совмещения, отпуск по беременности и родам с 31.01.2025 по 05.07.2025, отпуск по уходу за ребенком с 06.07.2025 по 10.08.2025</t>
  </si>
  <si>
    <t xml:space="preserve">0,5 ставки, с учетом совмещения </t>
  </si>
  <si>
    <t>с 24.08.2025 возврат из творческого отпуска, с учетом совмещения</t>
  </si>
  <si>
    <t>МАУ МЦ "Дивный"</t>
  </si>
  <si>
    <t>Кривопуск Сергей Игоревич</t>
  </si>
  <si>
    <t>с 12.05.2025 по 06.10.2025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</si>
</sst>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6" fillId="0" borderId="2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Alignment="1"/>
    <xf numFmtId="0" fontId="6" fillId="0" borderId="28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4" fillId="0" borderId="28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4" xfId="0" applyFont="1" applyBorder="1" applyAlignment="1">
      <alignment horizontal="left" wrapText="1"/>
    </xf>
    <xf numFmtId="0" fontId="3" fillId="0" borderId="35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4" fontId="3" fillId="0" borderId="0" xfId="0" applyNumberFormat="1" applyFont="1" applyBorder="1"/>
    <xf numFmtId="4" fontId="6" fillId="0" borderId="12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4" fontId="3" fillId="0" borderId="4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wrapText="1"/>
    </xf>
    <xf numFmtId="0" fontId="3" fillId="0" borderId="4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4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4" fillId="0" borderId="34" xfId="0" applyFont="1" applyFill="1" applyBorder="1" applyAlignment="1">
      <alignment vertical="center"/>
    </xf>
    <xf numFmtId="4" fontId="3" fillId="0" borderId="18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14" fontId="3" fillId="0" borderId="38" xfId="0" applyNumberFormat="1" applyFont="1" applyBorder="1" applyAlignment="1">
      <alignment horizontal="left"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4" fontId="3" fillId="0" borderId="11" xfId="0" applyNumberFormat="1" applyFont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29" xfId="0" applyFont="1" applyBorder="1" applyAlignment="1">
      <alignment vertical="top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4" fontId="3" fillId="0" borderId="12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49" xfId="0" applyFont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7" fillId="0" borderId="2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0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3" fillId="0" borderId="26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5" xfId="0" applyFont="1" applyBorder="1" applyAlignment="1">
      <alignment wrapText="1"/>
    </xf>
    <xf numFmtId="0" fontId="8" fillId="0" borderId="26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6"/>
  <sheetViews>
    <sheetView tabSelected="1" view="pageBreakPreview" topLeftCell="A4" zoomScaleSheetLayoutView="100" workbookViewId="0">
      <selection activeCell="E13" sqref="E13"/>
    </sheetView>
  </sheetViews>
  <sheetFormatPr defaultRowHeight="15"/>
  <cols>
    <col min="1" max="1" width="25.28515625" style="14" customWidth="1"/>
    <col min="2" max="2" width="24" style="1" customWidth="1"/>
    <col min="3" max="3" width="32.28515625" style="2" customWidth="1"/>
    <col min="4" max="4" width="13.7109375" style="13" hidden="1" customWidth="1"/>
    <col min="5" max="5" width="20.5703125" style="1" customWidth="1"/>
    <col min="6" max="6" width="19.85546875" style="2" customWidth="1"/>
    <col min="7" max="7" width="12.140625" style="1" customWidth="1"/>
    <col min="8" max="8" width="11.5703125" style="1" bestFit="1" customWidth="1"/>
    <col min="9" max="9" width="13.140625" style="1" customWidth="1"/>
    <col min="10" max="16384" width="9.140625" style="1"/>
  </cols>
  <sheetData>
    <row r="2" spans="1:8" ht="56.25" customHeight="1">
      <c r="A2" s="147" t="s">
        <v>152</v>
      </c>
      <c r="B2" s="147"/>
      <c r="C2" s="147"/>
      <c r="D2" s="147"/>
      <c r="E2" s="147"/>
      <c r="F2" s="147"/>
    </row>
    <row r="3" spans="1:8" ht="15.75" thickBot="1"/>
    <row r="4" spans="1:8" ht="56.25" customHeight="1" thickBot="1">
      <c r="A4" s="32" t="s">
        <v>24</v>
      </c>
      <c r="B4" s="3" t="s">
        <v>0</v>
      </c>
      <c r="C4" s="3" t="s">
        <v>1</v>
      </c>
      <c r="D4" s="129"/>
      <c r="E4" s="4" t="s">
        <v>104</v>
      </c>
      <c r="F4" s="5" t="s">
        <v>61</v>
      </c>
      <c r="H4" s="6"/>
    </row>
    <row r="5" spans="1:8" ht="16.5" thickBot="1">
      <c r="A5" s="151" t="s">
        <v>7</v>
      </c>
      <c r="B5" s="152"/>
      <c r="C5" s="152"/>
      <c r="D5" s="152"/>
      <c r="E5" s="152"/>
      <c r="F5" s="153"/>
    </row>
    <row r="6" spans="1:8" ht="30">
      <c r="A6" s="154" t="s">
        <v>8</v>
      </c>
      <c r="B6" s="58" t="s">
        <v>58</v>
      </c>
      <c r="C6" s="58" t="s">
        <v>66</v>
      </c>
      <c r="D6" s="67">
        <v>762736.99</v>
      </c>
      <c r="E6" s="67">
        <f>ROUND(D6/12,2)</f>
        <v>63561.42</v>
      </c>
      <c r="F6" s="45" t="s">
        <v>52</v>
      </c>
    </row>
    <row r="7" spans="1:8" ht="24.95" customHeight="1" thickBot="1">
      <c r="A7" s="155"/>
      <c r="B7" s="59" t="s">
        <v>181</v>
      </c>
      <c r="C7" s="100" t="s">
        <v>135</v>
      </c>
      <c r="D7" s="68">
        <v>855604.15</v>
      </c>
      <c r="E7" s="68">
        <f>ROUND(D7/12,2)</f>
        <v>71300.350000000006</v>
      </c>
      <c r="F7" s="51"/>
    </row>
    <row r="8" spans="1:8" ht="34.5" customHeight="1">
      <c r="A8" s="148" t="s">
        <v>9</v>
      </c>
      <c r="B8" s="57" t="s">
        <v>31</v>
      </c>
      <c r="C8" s="57" t="s">
        <v>21</v>
      </c>
      <c r="D8" s="66">
        <v>901092.02</v>
      </c>
      <c r="E8" s="66">
        <f t="shared" ref="E8:E20" si="0">ROUND(D8/12,2)</f>
        <v>75091</v>
      </c>
      <c r="F8" s="52" t="s">
        <v>52</v>
      </c>
    </row>
    <row r="9" spans="1:8" ht="30">
      <c r="A9" s="149"/>
      <c r="B9" s="58" t="s">
        <v>58</v>
      </c>
      <c r="C9" s="92" t="s">
        <v>48</v>
      </c>
      <c r="D9" s="67">
        <v>789243.25</v>
      </c>
      <c r="E9" s="67">
        <f t="shared" si="0"/>
        <v>65770.27</v>
      </c>
      <c r="F9" s="45" t="s">
        <v>52</v>
      </c>
    </row>
    <row r="10" spans="1:8" ht="30.75" thickBot="1">
      <c r="A10" s="150"/>
      <c r="B10" s="59" t="s">
        <v>67</v>
      </c>
      <c r="C10" s="59" t="s">
        <v>75</v>
      </c>
      <c r="D10" s="68">
        <v>704541.94</v>
      </c>
      <c r="E10" s="68">
        <f t="shared" si="0"/>
        <v>58711.83</v>
      </c>
      <c r="F10" s="51"/>
    </row>
    <row r="11" spans="1:8">
      <c r="A11" s="148" t="s">
        <v>10</v>
      </c>
      <c r="B11" s="57" t="s">
        <v>31</v>
      </c>
      <c r="C11" s="57" t="s">
        <v>53</v>
      </c>
      <c r="D11" s="66">
        <v>1095755.6399999999</v>
      </c>
      <c r="E11" s="66">
        <f t="shared" si="0"/>
        <v>91312.97</v>
      </c>
      <c r="F11" s="52"/>
    </row>
    <row r="12" spans="1:8" ht="34.5" customHeight="1" thickBot="1">
      <c r="A12" s="150"/>
      <c r="B12" s="59" t="s">
        <v>94</v>
      </c>
      <c r="C12" s="59" t="s">
        <v>54</v>
      </c>
      <c r="D12" s="68">
        <v>1062463.28</v>
      </c>
      <c r="E12" s="68">
        <f t="shared" si="0"/>
        <v>88538.61</v>
      </c>
      <c r="F12" s="51"/>
    </row>
    <row r="13" spans="1:8" s="7" customFormat="1" ht="34.5" customHeight="1">
      <c r="A13" s="148" t="s">
        <v>11</v>
      </c>
      <c r="B13" s="57" t="s">
        <v>31</v>
      </c>
      <c r="C13" s="57" t="s">
        <v>76</v>
      </c>
      <c r="D13" s="72">
        <v>1196909.1000000001</v>
      </c>
      <c r="E13" s="66">
        <f t="shared" si="0"/>
        <v>99742.43</v>
      </c>
      <c r="F13" s="52"/>
    </row>
    <row r="14" spans="1:8" s="7" customFormat="1" ht="30" customHeight="1">
      <c r="A14" s="149"/>
      <c r="B14" s="60" t="s">
        <v>94</v>
      </c>
      <c r="C14" s="99" t="s">
        <v>145</v>
      </c>
      <c r="D14" s="130">
        <v>865643.06</v>
      </c>
      <c r="E14" s="67">
        <f t="shared" si="0"/>
        <v>72136.92</v>
      </c>
      <c r="F14" s="49"/>
    </row>
    <row r="15" spans="1:8" s="7" customFormat="1" ht="45.75" thickBot="1">
      <c r="A15" s="150"/>
      <c r="B15" s="61" t="s">
        <v>59</v>
      </c>
      <c r="C15" s="59" t="s">
        <v>68</v>
      </c>
      <c r="D15" s="68">
        <v>886198.13</v>
      </c>
      <c r="E15" s="68">
        <f t="shared" si="0"/>
        <v>73849.84</v>
      </c>
      <c r="F15" s="51"/>
    </row>
    <row r="16" spans="1:8" s="7" customFormat="1" ht="35.25" customHeight="1">
      <c r="A16" s="148" t="s">
        <v>12</v>
      </c>
      <c r="B16" s="57" t="s">
        <v>31</v>
      </c>
      <c r="C16" s="101" t="s">
        <v>80</v>
      </c>
      <c r="D16" s="66">
        <v>1152508.33</v>
      </c>
      <c r="E16" s="66">
        <f t="shared" si="0"/>
        <v>96042.36</v>
      </c>
      <c r="F16" s="52"/>
    </row>
    <row r="17" spans="1:6" s="7" customFormat="1" ht="35.25" customHeight="1" thickBot="1">
      <c r="A17" s="150"/>
      <c r="B17" s="27" t="s">
        <v>94</v>
      </c>
      <c r="C17" s="132" t="s">
        <v>146</v>
      </c>
      <c r="D17" s="68">
        <v>894348.95</v>
      </c>
      <c r="E17" s="68">
        <f t="shared" si="0"/>
        <v>74529.08</v>
      </c>
      <c r="F17" s="51"/>
    </row>
    <row r="18" spans="1:6" s="7" customFormat="1" ht="25.5" customHeight="1">
      <c r="A18" s="148" t="s">
        <v>13</v>
      </c>
      <c r="B18" s="62" t="s">
        <v>31</v>
      </c>
      <c r="C18" s="102" t="s">
        <v>23</v>
      </c>
      <c r="D18" s="95">
        <v>959470.8</v>
      </c>
      <c r="E18" s="66">
        <f t="shared" si="0"/>
        <v>79955.899999999994</v>
      </c>
      <c r="F18" s="52"/>
    </row>
    <row r="19" spans="1:6" s="7" customFormat="1" ht="30.75" thickBot="1">
      <c r="A19" s="150"/>
      <c r="B19" s="27" t="s">
        <v>57</v>
      </c>
      <c r="C19" s="27" t="s">
        <v>77</v>
      </c>
      <c r="D19" s="68">
        <v>821971.46</v>
      </c>
      <c r="E19" s="68">
        <f t="shared" si="0"/>
        <v>68497.62</v>
      </c>
      <c r="F19" s="51"/>
    </row>
    <row r="20" spans="1:6" s="7" customFormat="1" ht="30" customHeight="1" thickBot="1">
      <c r="A20" s="85" t="s">
        <v>14</v>
      </c>
      <c r="B20" s="86" t="s">
        <v>32</v>
      </c>
      <c r="C20" s="86" t="s">
        <v>22</v>
      </c>
      <c r="D20" s="82">
        <v>1122912.8999999999</v>
      </c>
      <c r="E20" s="82">
        <f t="shared" si="0"/>
        <v>93576.08</v>
      </c>
      <c r="F20" s="87"/>
    </row>
    <row r="21" spans="1:6" ht="39.75" customHeight="1">
      <c r="A21" s="148" t="s">
        <v>56</v>
      </c>
      <c r="B21" s="57" t="s">
        <v>31</v>
      </c>
      <c r="C21" s="57" t="s">
        <v>55</v>
      </c>
      <c r="D21" s="66">
        <v>1209065.3</v>
      </c>
      <c r="E21" s="66">
        <f>ROUND(D21/12,2)</f>
        <v>100755.44</v>
      </c>
      <c r="F21" s="52"/>
    </row>
    <row r="22" spans="1:6" ht="63" customHeight="1">
      <c r="A22" s="149"/>
      <c r="B22" s="58" t="s">
        <v>106</v>
      </c>
      <c r="C22" s="111" t="s">
        <v>153</v>
      </c>
      <c r="D22" s="128">
        <v>136935.97</v>
      </c>
      <c r="E22" s="67">
        <f>ROUND(D22/2,2)</f>
        <v>68467.990000000005</v>
      </c>
      <c r="F22" s="112" t="s">
        <v>154</v>
      </c>
    </row>
    <row r="23" spans="1:6" ht="35.25" customHeight="1" thickBot="1">
      <c r="A23" s="150"/>
      <c r="B23" s="100" t="s">
        <v>106</v>
      </c>
      <c r="C23" s="59" t="s">
        <v>69</v>
      </c>
      <c r="D23" s="68">
        <v>928993.11</v>
      </c>
      <c r="E23" s="68">
        <f t="shared" ref="E23" si="1">ROUND(D23/12,2)</f>
        <v>77416.09</v>
      </c>
      <c r="F23" s="51"/>
    </row>
    <row r="26" spans="1:6">
      <c r="A26" s="14" t="s">
        <v>99</v>
      </c>
    </row>
  </sheetData>
  <mergeCells count="9">
    <mergeCell ref="A2:F2"/>
    <mergeCell ref="A21:A23"/>
    <mergeCell ref="A5:F5"/>
    <mergeCell ref="A6:A7"/>
    <mergeCell ref="A8:A10"/>
    <mergeCell ref="A11:A12"/>
    <mergeCell ref="A13:A15"/>
    <mergeCell ref="A16:A17"/>
    <mergeCell ref="A18:A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2" orientation="landscape" horizontalDpi="180" verticalDpi="180" r:id="rId1"/>
  <rowBreaks count="1" manualBreakCount="1">
    <brk id="1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F19"/>
  <sheetViews>
    <sheetView workbookViewId="0">
      <selection activeCell="B12" sqref="B12"/>
    </sheetView>
  </sheetViews>
  <sheetFormatPr defaultColWidth="21.28515625" defaultRowHeight="15"/>
  <cols>
    <col min="1" max="3" width="21.28515625" style="1"/>
    <col min="4" max="4" width="14.7109375" style="1" hidden="1" customWidth="1"/>
    <col min="5" max="5" width="20" style="1" customWidth="1"/>
    <col min="6" max="6" width="21.28515625" style="2"/>
    <col min="7" max="16384" width="21.28515625" style="1"/>
  </cols>
  <sheetData>
    <row r="2" spans="1:6" ht="54.75" customHeight="1">
      <c r="A2" s="147" t="s">
        <v>152</v>
      </c>
      <c r="B2" s="147"/>
      <c r="C2" s="147"/>
      <c r="D2" s="147"/>
      <c r="E2" s="147"/>
      <c r="F2" s="147"/>
    </row>
    <row r="3" spans="1:6" ht="15.75" thickBot="1"/>
    <row r="4" spans="1:6" ht="64.5" customHeight="1" thickBot="1">
      <c r="A4" s="8" t="s">
        <v>24</v>
      </c>
      <c r="B4" s="9" t="s">
        <v>0</v>
      </c>
      <c r="C4" s="9" t="s">
        <v>1</v>
      </c>
      <c r="D4" s="10"/>
      <c r="E4" s="4" t="s">
        <v>104</v>
      </c>
      <c r="F4" s="122" t="s">
        <v>61</v>
      </c>
    </row>
    <row r="5" spans="1:6" ht="15.75" thickBot="1">
      <c r="A5" s="156" t="s">
        <v>15</v>
      </c>
      <c r="B5" s="157"/>
      <c r="C5" s="157"/>
      <c r="D5" s="157"/>
      <c r="E5" s="157"/>
      <c r="F5" s="158"/>
    </row>
    <row r="6" spans="1:6" ht="31.5" customHeight="1">
      <c r="A6" s="148" t="s">
        <v>139</v>
      </c>
      <c r="B6" s="53" t="s">
        <v>31</v>
      </c>
      <c r="C6" s="63" t="s">
        <v>50</v>
      </c>
      <c r="D6" s="66">
        <v>1139369.77</v>
      </c>
      <c r="E6" s="66">
        <f t="shared" ref="E6:E14" si="0">ROUND(D6/12,2)</f>
        <v>94947.48</v>
      </c>
      <c r="F6" s="52"/>
    </row>
    <row r="7" spans="1:6" ht="31.5" customHeight="1">
      <c r="A7" s="149"/>
      <c r="B7" s="92" t="s">
        <v>93</v>
      </c>
      <c r="C7" s="44" t="s">
        <v>155</v>
      </c>
      <c r="D7" s="69">
        <v>862970.5</v>
      </c>
      <c r="E7" s="67">
        <f t="shared" si="0"/>
        <v>71914.210000000006</v>
      </c>
      <c r="F7" s="54" t="s">
        <v>52</v>
      </c>
    </row>
    <row r="8" spans="1:6" ht="31.5" customHeight="1">
      <c r="A8" s="149"/>
      <c r="B8" s="92" t="s">
        <v>93</v>
      </c>
      <c r="C8" s="121" t="s">
        <v>186</v>
      </c>
      <c r="D8" s="67">
        <v>310093.45</v>
      </c>
      <c r="E8" s="67">
        <f>ROUND(D8/5,2)</f>
        <v>62018.69</v>
      </c>
      <c r="F8" s="145" t="s">
        <v>187</v>
      </c>
    </row>
    <row r="9" spans="1:6" ht="31.5" customHeight="1">
      <c r="A9" s="149"/>
      <c r="B9" s="113" t="s">
        <v>67</v>
      </c>
      <c r="C9" s="64" t="s">
        <v>136</v>
      </c>
      <c r="D9" s="128">
        <v>817586.09</v>
      </c>
      <c r="E9" s="69">
        <f t="shared" si="0"/>
        <v>68132.17</v>
      </c>
      <c r="F9" s="103"/>
    </row>
    <row r="10" spans="1:6" ht="31.5" customHeight="1" thickBot="1">
      <c r="A10" s="150"/>
      <c r="B10" s="93" t="s">
        <v>93</v>
      </c>
      <c r="C10" s="56" t="s">
        <v>63</v>
      </c>
      <c r="D10" s="68">
        <v>42218.66</v>
      </c>
      <c r="E10" s="68">
        <f>ROUND(D10/1,2)</f>
        <v>42218.66</v>
      </c>
      <c r="F10" s="51" t="s">
        <v>156</v>
      </c>
    </row>
    <row r="11" spans="1:6" ht="30" customHeight="1">
      <c r="A11" s="148" t="s">
        <v>185</v>
      </c>
      <c r="B11" s="53" t="s">
        <v>31</v>
      </c>
      <c r="C11" s="117" t="s">
        <v>147</v>
      </c>
      <c r="D11" s="66">
        <v>1093814.02</v>
      </c>
      <c r="E11" s="66">
        <f t="shared" si="0"/>
        <v>91151.17</v>
      </c>
      <c r="F11" s="52"/>
    </row>
    <row r="12" spans="1:6" ht="30" customHeight="1">
      <c r="A12" s="149"/>
      <c r="B12" s="92" t="s">
        <v>67</v>
      </c>
      <c r="C12" s="83" t="s">
        <v>163</v>
      </c>
      <c r="D12" s="67">
        <v>129598.39999999999</v>
      </c>
      <c r="E12" s="67">
        <f>ROUND(D12/2,2)</f>
        <v>64799.199999999997</v>
      </c>
      <c r="F12" s="45" t="s">
        <v>164</v>
      </c>
    </row>
    <row r="13" spans="1:6" ht="30" customHeight="1" thickBot="1">
      <c r="A13" s="150"/>
      <c r="B13" s="93" t="s">
        <v>67</v>
      </c>
      <c r="C13" s="115" t="s">
        <v>98</v>
      </c>
      <c r="D13" s="89">
        <v>465178.36</v>
      </c>
      <c r="E13" s="68">
        <f>ROUND(D13/9,2)</f>
        <v>51686.48</v>
      </c>
      <c r="F13" s="116" t="s">
        <v>162</v>
      </c>
    </row>
    <row r="14" spans="1:6" ht="34.5" customHeight="1" thickBot="1">
      <c r="A14" s="85" t="s">
        <v>16</v>
      </c>
      <c r="B14" s="94" t="s">
        <v>31</v>
      </c>
      <c r="C14" s="65" t="s">
        <v>17</v>
      </c>
      <c r="D14" s="82">
        <v>652398.73</v>
      </c>
      <c r="E14" s="82">
        <f t="shared" si="0"/>
        <v>54366.559999999998</v>
      </c>
      <c r="F14" s="104"/>
    </row>
    <row r="15" spans="1:6" ht="34.5" customHeight="1">
      <c r="A15" s="148" t="s">
        <v>18</v>
      </c>
      <c r="B15" s="133" t="s">
        <v>32</v>
      </c>
      <c r="C15" s="118" t="s">
        <v>157</v>
      </c>
      <c r="D15" s="95">
        <v>142889.9</v>
      </c>
      <c r="E15" s="66">
        <f>ROUND(D15/2,2)</f>
        <v>71444.95</v>
      </c>
      <c r="F15" s="119" t="s">
        <v>159</v>
      </c>
    </row>
    <row r="16" spans="1:6" ht="34.5" customHeight="1">
      <c r="A16" s="149"/>
      <c r="B16" s="120" t="s">
        <v>32</v>
      </c>
      <c r="C16" s="121" t="s">
        <v>19</v>
      </c>
      <c r="D16" s="67">
        <v>92270.399999999994</v>
      </c>
      <c r="E16" s="67">
        <f>D16</f>
        <v>92270.399999999994</v>
      </c>
      <c r="F16" s="45" t="s">
        <v>158</v>
      </c>
    </row>
    <row r="17" spans="1:6" ht="31.5" customHeight="1" thickBot="1">
      <c r="A17" s="150"/>
      <c r="B17" s="114" t="s">
        <v>32</v>
      </c>
      <c r="C17" s="115" t="s">
        <v>22</v>
      </c>
      <c r="D17" s="84">
        <v>56869.34</v>
      </c>
      <c r="E17" s="68">
        <f>ROUND(D17/3.5,2)</f>
        <v>16248.38</v>
      </c>
      <c r="F17" s="116" t="s">
        <v>160</v>
      </c>
    </row>
    <row r="19" spans="1:6">
      <c r="A19" s="1" t="s">
        <v>99</v>
      </c>
    </row>
  </sheetData>
  <mergeCells count="5">
    <mergeCell ref="A2:F2"/>
    <mergeCell ref="A5:F5"/>
    <mergeCell ref="A6:A10"/>
    <mergeCell ref="A11:A13"/>
    <mergeCell ref="A15:A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2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9"/>
  <sheetViews>
    <sheetView workbookViewId="0">
      <selection activeCell="F11" sqref="F11"/>
    </sheetView>
  </sheetViews>
  <sheetFormatPr defaultColWidth="22" defaultRowHeight="31.5" customHeight="1"/>
  <cols>
    <col min="1" max="1" width="22.7109375" style="1" customWidth="1"/>
    <col min="2" max="2" width="22" style="30"/>
    <col min="3" max="3" width="22" style="1"/>
    <col min="4" max="4" width="15.5703125" style="13" hidden="1" customWidth="1"/>
    <col min="5" max="5" width="19.140625" style="1" customWidth="1"/>
    <col min="6" max="6" width="22" style="2"/>
    <col min="7" max="16384" width="22" style="1"/>
  </cols>
  <sheetData>
    <row r="2" spans="1:6" ht="48.75" customHeight="1">
      <c r="A2" s="159" t="s">
        <v>152</v>
      </c>
      <c r="B2" s="159"/>
      <c r="C2" s="159"/>
      <c r="D2" s="159"/>
      <c r="E2" s="159"/>
      <c r="F2" s="159"/>
    </row>
    <row r="3" spans="1:6" ht="31.5" customHeight="1" thickBot="1"/>
    <row r="4" spans="1:6" s="7" customFormat="1" ht="46.5" customHeight="1" thickBot="1">
      <c r="A4" s="108" t="s">
        <v>24</v>
      </c>
      <c r="B4" s="109" t="s">
        <v>0</v>
      </c>
      <c r="C4" s="109" t="s">
        <v>1</v>
      </c>
      <c r="D4" s="131"/>
      <c r="E4" s="109" t="s">
        <v>105</v>
      </c>
      <c r="F4" s="110" t="s">
        <v>61</v>
      </c>
    </row>
    <row r="5" spans="1:6" ht="39.950000000000003" customHeight="1">
      <c r="A5" s="160" t="s">
        <v>51</v>
      </c>
      <c r="B5" s="11" t="s">
        <v>33</v>
      </c>
      <c r="C5" s="19" t="s">
        <v>20</v>
      </c>
      <c r="D5" s="66">
        <v>1129601.76</v>
      </c>
      <c r="E5" s="66">
        <f t="shared" ref="E5" si="0">ROUND(D5/12,2)</f>
        <v>94133.48</v>
      </c>
      <c r="F5" s="96"/>
    </row>
    <row r="6" spans="1:6" ht="39.950000000000003" customHeight="1">
      <c r="A6" s="161"/>
      <c r="B6" s="18" t="s">
        <v>102</v>
      </c>
      <c r="C6" s="18" t="s">
        <v>148</v>
      </c>
      <c r="D6" s="67">
        <v>660283.86</v>
      </c>
      <c r="E6" s="67">
        <f>ROUND(D6/9,2)</f>
        <v>73364.87</v>
      </c>
      <c r="F6" s="97" t="s">
        <v>161</v>
      </c>
    </row>
    <row r="7" spans="1:6" ht="39.950000000000003" customHeight="1" thickBot="1">
      <c r="A7" s="162"/>
      <c r="B7" s="31" t="s">
        <v>140</v>
      </c>
      <c r="C7" s="21" t="s">
        <v>137</v>
      </c>
      <c r="D7" s="84">
        <v>994559.81</v>
      </c>
      <c r="E7" s="68">
        <f t="shared" ref="E7" si="1">ROUND(D7/12,2)</f>
        <v>82879.98</v>
      </c>
      <c r="F7" s="98"/>
    </row>
    <row r="8" spans="1:6" ht="31.5" customHeight="1">
      <c r="A8" s="1" t="s">
        <v>99</v>
      </c>
    </row>
    <row r="9" spans="1:6" ht="31.5" customHeight="1">
      <c r="E9" s="1" t="s">
        <v>49</v>
      </c>
    </row>
  </sheetData>
  <mergeCells count="2">
    <mergeCell ref="A2:F2"/>
    <mergeCell ref="A5:A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67"/>
  <sheetViews>
    <sheetView view="pageBreakPreview" topLeftCell="A58" zoomScaleSheetLayoutView="100" workbookViewId="0">
      <selection activeCell="M7" sqref="M7"/>
    </sheetView>
  </sheetViews>
  <sheetFormatPr defaultRowHeight="15"/>
  <cols>
    <col min="1" max="1" width="27.85546875" style="28" customWidth="1"/>
    <col min="2" max="2" width="24.42578125" style="17" customWidth="1"/>
    <col min="3" max="3" width="33.140625" style="1" customWidth="1"/>
    <col min="4" max="4" width="13.5703125" style="76" hidden="1" customWidth="1"/>
    <col min="5" max="5" width="17.5703125" style="13" customWidth="1"/>
    <col min="6" max="6" width="23.140625" style="14" customWidth="1"/>
    <col min="7" max="7" width="7.85546875" style="1" customWidth="1"/>
    <col min="8" max="8" width="0.140625" style="1" customWidth="1"/>
    <col min="9" max="9" width="9.140625" style="1" hidden="1" customWidth="1"/>
    <col min="10" max="16384" width="9.140625" style="1"/>
  </cols>
  <sheetData>
    <row r="2" spans="1:6" ht="50.25" customHeight="1">
      <c r="A2" s="159" t="s">
        <v>152</v>
      </c>
      <c r="B2" s="159"/>
      <c r="C2" s="159"/>
      <c r="D2" s="159"/>
      <c r="E2" s="159"/>
      <c r="F2" s="159"/>
    </row>
    <row r="3" spans="1:6" ht="15.75" thickBot="1"/>
    <row r="4" spans="1:6" s="7" customFormat="1" ht="45" customHeight="1" thickBot="1">
      <c r="A4" s="29" t="s">
        <v>24</v>
      </c>
      <c r="B4" s="15" t="s">
        <v>0</v>
      </c>
      <c r="C4" s="16" t="s">
        <v>1</v>
      </c>
      <c r="D4" s="77"/>
      <c r="E4" s="73" t="s">
        <v>107</v>
      </c>
      <c r="F4" s="74" t="s">
        <v>61</v>
      </c>
    </row>
    <row r="5" spans="1:6" s="7" customFormat="1" ht="15" customHeight="1" thickBot="1">
      <c r="A5" s="169" t="s">
        <v>2</v>
      </c>
      <c r="B5" s="170"/>
      <c r="C5" s="170"/>
      <c r="D5" s="170"/>
      <c r="E5" s="170"/>
      <c r="F5" s="171"/>
    </row>
    <row r="6" spans="1:6" s="7" customFormat="1" ht="30" customHeight="1">
      <c r="A6" s="166" t="s">
        <v>108</v>
      </c>
      <c r="B6" s="19" t="s">
        <v>25</v>
      </c>
      <c r="C6" s="42" t="s">
        <v>27</v>
      </c>
      <c r="D6" s="66">
        <v>916470.01</v>
      </c>
      <c r="E6" s="66">
        <f t="shared" ref="E6:E16" si="0">ROUND(D6/12,2)</f>
        <v>76372.5</v>
      </c>
      <c r="F6" s="88"/>
    </row>
    <row r="7" spans="1:6" s="7" customFormat="1" ht="30" customHeight="1">
      <c r="A7" s="167"/>
      <c r="B7" s="18" t="s">
        <v>123</v>
      </c>
      <c r="C7" s="34" t="s">
        <v>100</v>
      </c>
      <c r="D7" s="67">
        <v>753469.9</v>
      </c>
      <c r="E7" s="67">
        <f t="shared" si="0"/>
        <v>62789.16</v>
      </c>
      <c r="F7" s="45" t="s">
        <v>96</v>
      </c>
    </row>
    <row r="8" spans="1:6" s="7" customFormat="1" ht="37.5" customHeight="1" thickBot="1">
      <c r="A8" s="168"/>
      <c r="B8" s="21" t="s">
        <v>123</v>
      </c>
      <c r="C8" s="43" t="s">
        <v>41</v>
      </c>
      <c r="D8" s="68">
        <v>940434.99</v>
      </c>
      <c r="E8" s="68">
        <f t="shared" si="0"/>
        <v>78369.58</v>
      </c>
      <c r="F8" s="47" t="s">
        <v>96</v>
      </c>
    </row>
    <row r="9" spans="1:6" s="7" customFormat="1" ht="39.950000000000003" customHeight="1">
      <c r="A9" s="166" t="s">
        <v>109</v>
      </c>
      <c r="B9" s="19" t="s">
        <v>25</v>
      </c>
      <c r="C9" s="35" t="s">
        <v>42</v>
      </c>
      <c r="D9" s="78">
        <v>907592.94</v>
      </c>
      <c r="E9" s="66">
        <f t="shared" si="0"/>
        <v>75632.75</v>
      </c>
      <c r="F9" s="46"/>
    </row>
    <row r="10" spans="1:6" s="7" customFormat="1" ht="39.950000000000003" customHeight="1" thickBot="1">
      <c r="A10" s="168"/>
      <c r="B10" s="20" t="s">
        <v>127</v>
      </c>
      <c r="C10" s="36" t="s">
        <v>81</v>
      </c>
      <c r="D10" s="79">
        <v>1221808.51</v>
      </c>
      <c r="E10" s="68">
        <f t="shared" si="0"/>
        <v>101817.38</v>
      </c>
      <c r="F10" s="47" t="s">
        <v>96</v>
      </c>
    </row>
    <row r="11" spans="1:6" s="7" customFormat="1" ht="30" customHeight="1">
      <c r="A11" s="166" t="s">
        <v>110</v>
      </c>
      <c r="B11" s="19" t="s">
        <v>26</v>
      </c>
      <c r="C11" s="35" t="s">
        <v>28</v>
      </c>
      <c r="D11" s="78">
        <v>1052435.6200000001</v>
      </c>
      <c r="E11" s="66">
        <f t="shared" si="0"/>
        <v>87702.97</v>
      </c>
      <c r="F11" s="46"/>
    </row>
    <row r="12" spans="1:6" s="7" customFormat="1" ht="30" customHeight="1">
      <c r="A12" s="167"/>
      <c r="B12" s="12" t="s">
        <v>128</v>
      </c>
      <c r="C12" s="37" t="s">
        <v>43</v>
      </c>
      <c r="D12" s="80">
        <v>356287.45</v>
      </c>
      <c r="E12" s="67">
        <f>ROUND(D12/6,2)</f>
        <v>59381.24</v>
      </c>
      <c r="F12" s="48" t="s">
        <v>165</v>
      </c>
    </row>
    <row r="13" spans="1:6" s="7" customFormat="1" ht="30" customHeight="1">
      <c r="A13" s="167"/>
      <c r="B13" s="12" t="s">
        <v>128</v>
      </c>
      <c r="C13" s="39" t="s">
        <v>166</v>
      </c>
      <c r="D13" s="80">
        <v>1044481.03</v>
      </c>
      <c r="E13" s="67">
        <f t="shared" si="0"/>
        <v>87040.09</v>
      </c>
      <c r="F13" s="45" t="s">
        <v>71</v>
      </c>
    </row>
    <row r="14" spans="1:6" s="7" customFormat="1" ht="30" customHeight="1" thickBot="1">
      <c r="A14" s="168"/>
      <c r="B14" s="21" t="s">
        <v>129</v>
      </c>
      <c r="C14" s="38" t="s">
        <v>103</v>
      </c>
      <c r="D14" s="123">
        <v>675269.76</v>
      </c>
      <c r="E14" s="68">
        <f t="shared" si="0"/>
        <v>56272.480000000003</v>
      </c>
      <c r="F14" s="47" t="s">
        <v>71</v>
      </c>
    </row>
    <row r="15" spans="1:6" s="7" customFormat="1" ht="151.5" customHeight="1" thickBot="1">
      <c r="A15" s="134" t="s">
        <v>111</v>
      </c>
      <c r="B15" s="135" t="s">
        <v>26</v>
      </c>
      <c r="C15" s="136" t="s">
        <v>84</v>
      </c>
      <c r="D15" s="137">
        <v>881535.39</v>
      </c>
      <c r="E15" s="82">
        <f t="shared" si="0"/>
        <v>73461.279999999999</v>
      </c>
      <c r="F15" s="138"/>
    </row>
    <row r="16" spans="1:6" s="7" customFormat="1" ht="30" customHeight="1">
      <c r="A16" s="166" t="s">
        <v>112</v>
      </c>
      <c r="B16" s="19" t="s">
        <v>26</v>
      </c>
      <c r="C16" s="35" t="s">
        <v>73</v>
      </c>
      <c r="D16" s="78">
        <v>1087405.68</v>
      </c>
      <c r="E16" s="66">
        <f t="shared" si="0"/>
        <v>90617.14</v>
      </c>
      <c r="F16" s="46"/>
    </row>
    <row r="17" spans="1:6" s="7" customFormat="1" ht="48" customHeight="1">
      <c r="A17" s="167"/>
      <c r="B17" s="18" t="s">
        <v>128</v>
      </c>
      <c r="C17" s="39" t="s">
        <v>167</v>
      </c>
      <c r="D17" s="124">
        <v>411736.88</v>
      </c>
      <c r="E17" s="67">
        <f>ROUND(D17/9,2)</f>
        <v>45748.54</v>
      </c>
      <c r="F17" s="49" t="s">
        <v>171</v>
      </c>
    </row>
    <row r="18" spans="1:6" s="7" customFormat="1" ht="30" customHeight="1">
      <c r="A18" s="167"/>
      <c r="B18" s="18" t="s">
        <v>128</v>
      </c>
      <c r="C18" s="39" t="s">
        <v>168</v>
      </c>
      <c r="D18" s="80">
        <v>115494.1</v>
      </c>
      <c r="E18" s="71">
        <f>D18/1</f>
        <v>115494.1</v>
      </c>
      <c r="F18" s="45" t="s">
        <v>172</v>
      </c>
    </row>
    <row r="19" spans="1:6" s="7" customFormat="1" ht="30" customHeight="1" thickBot="1">
      <c r="A19" s="168"/>
      <c r="B19" s="21" t="s">
        <v>129</v>
      </c>
      <c r="C19" s="38" t="s">
        <v>47</v>
      </c>
      <c r="D19" s="123">
        <v>808868.88</v>
      </c>
      <c r="E19" s="68">
        <f t="shared" ref="E19:E65" si="1">ROUND(D19/12,2)</f>
        <v>67405.740000000005</v>
      </c>
      <c r="F19" s="50"/>
    </row>
    <row r="20" spans="1:6" s="7" customFormat="1" ht="84.95" customHeight="1">
      <c r="A20" s="177" t="s">
        <v>113</v>
      </c>
      <c r="B20" s="19" t="s">
        <v>26</v>
      </c>
      <c r="C20" s="35" t="s">
        <v>29</v>
      </c>
      <c r="D20" s="78">
        <v>965728.59</v>
      </c>
      <c r="E20" s="66">
        <f t="shared" si="1"/>
        <v>80477.38</v>
      </c>
      <c r="F20" s="46"/>
    </row>
    <row r="21" spans="1:6" s="7" customFormat="1" ht="84.95" customHeight="1" thickBot="1">
      <c r="A21" s="178"/>
      <c r="B21" s="20" t="s">
        <v>133</v>
      </c>
      <c r="C21" s="36" t="s">
        <v>169</v>
      </c>
      <c r="D21" s="79">
        <v>227625.83</v>
      </c>
      <c r="E21" s="68">
        <f>ROUND(D21/3,2)</f>
        <v>75875.28</v>
      </c>
      <c r="F21" s="125" t="s">
        <v>173</v>
      </c>
    </row>
    <row r="22" spans="1:6" s="7" customFormat="1" ht="54.95" customHeight="1">
      <c r="A22" s="173" t="s">
        <v>114</v>
      </c>
      <c r="B22" s="19" t="s">
        <v>26</v>
      </c>
      <c r="C22" s="40" t="s">
        <v>30</v>
      </c>
      <c r="D22" s="78">
        <v>1013998.86</v>
      </c>
      <c r="E22" s="66">
        <f t="shared" si="1"/>
        <v>84499.91</v>
      </c>
      <c r="F22" s="46"/>
    </row>
    <row r="23" spans="1:6" s="7" customFormat="1" ht="54.95" customHeight="1">
      <c r="A23" s="175"/>
      <c r="B23" s="18" t="s">
        <v>124</v>
      </c>
      <c r="C23" s="39" t="s">
        <v>44</v>
      </c>
      <c r="D23" s="80">
        <v>1031571.43</v>
      </c>
      <c r="E23" s="67">
        <f t="shared" si="1"/>
        <v>85964.29</v>
      </c>
      <c r="F23" s="48"/>
    </row>
    <row r="24" spans="1:6" s="7" customFormat="1" ht="54.95" customHeight="1" thickBot="1">
      <c r="A24" s="176"/>
      <c r="B24" s="21" t="s">
        <v>125</v>
      </c>
      <c r="C24" s="38" t="s">
        <v>45</v>
      </c>
      <c r="D24" s="79">
        <v>933994.72</v>
      </c>
      <c r="E24" s="68">
        <f>ROUND(D24/11,2)</f>
        <v>84908.61</v>
      </c>
      <c r="F24" s="51" t="s">
        <v>170</v>
      </c>
    </row>
    <row r="25" spans="1:6" s="7" customFormat="1" ht="60" customHeight="1">
      <c r="A25" s="179" t="s">
        <v>115</v>
      </c>
      <c r="B25" s="19" t="s">
        <v>26</v>
      </c>
      <c r="C25" s="42" t="s">
        <v>40</v>
      </c>
      <c r="D25" s="66">
        <v>808811.55</v>
      </c>
      <c r="E25" s="66">
        <f t="shared" si="1"/>
        <v>67400.960000000006</v>
      </c>
      <c r="F25" s="75"/>
    </row>
    <row r="26" spans="1:6" s="7" customFormat="1" ht="60" customHeight="1" thickBot="1">
      <c r="A26" s="180"/>
      <c r="B26" s="21" t="s">
        <v>130</v>
      </c>
      <c r="C26" s="36" t="s">
        <v>46</v>
      </c>
      <c r="D26" s="79">
        <v>809799.19</v>
      </c>
      <c r="E26" s="68">
        <f t="shared" si="1"/>
        <v>67483.27</v>
      </c>
      <c r="F26" s="55" t="s">
        <v>52</v>
      </c>
    </row>
    <row r="27" spans="1:6" s="7" customFormat="1" ht="30" customHeight="1">
      <c r="A27" s="166" t="s">
        <v>116</v>
      </c>
      <c r="B27" s="90" t="s">
        <v>26</v>
      </c>
      <c r="C27" s="35" t="s">
        <v>83</v>
      </c>
      <c r="D27" s="78">
        <v>1197076.47</v>
      </c>
      <c r="E27" s="66">
        <f t="shared" si="1"/>
        <v>99756.37</v>
      </c>
      <c r="F27" s="46"/>
    </row>
    <row r="28" spans="1:6" s="7" customFormat="1" ht="30" customHeight="1">
      <c r="A28" s="167"/>
      <c r="B28" s="22" t="s">
        <v>128</v>
      </c>
      <c r="C28" s="41" t="s">
        <v>95</v>
      </c>
      <c r="D28" s="81">
        <v>850970.34</v>
      </c>
      <c r="E28" s="67">
        <f t="shared" si="1"/>
        <v>70914.2</v>
      </c>
      <c r="F28" s="48" t="s">
        <v>52</v>
      </c>
    </row>
    <row r="29" spans="1:6" s="7" customFormat="1" ht="30" customHeight="1" thickBot="1">
      <c r="A29" s="168"/>
      <c r="B29" s="20" t="s">
        <v>129</v>
      </c>
      <c r="C29" s="36" t="s">
        <v>85</v>
      </c>
      <c r="D29" s="79">
        <v>830255.64</v>
      </c>
      <c r="E29" s="68">
        <f t="shared" si="1"/>
        <v>69187.97</v>
      </c>
      <c r="F29" s="50"/>
    </row>
    <row r="30" spans="1:6" s="7" customFormat="1" ht="84.95" customHeight="1">
      <c r="A30" s="173" t="s">
        <v>117</v>
      </c>
      <c r="B30" s="19" t="s">
        <v>26</v>
      </c>
      <c r="C30" s="35" t="s">
        <v>86</v>
      </c>
      <c r="D30" s="78">
        <v>1097677.42</v>
      </c>
      <c r="E30" s="66">
        <f t="shared" si="1"/>
        <v>91473.12</v>
      </c>
      <c r="F30" s="52"/>
    </row>
    <row r="31" spans="1:6" s="7" customFormat="1" ht="72.75" customHeight="1" thickBot="1">
      <c r="A31" s="174"/>
      <c r="B31" s="20" t="s">
        <v>131</v>
      </c>
      <c r="C31" s="38" t="s">
        <v>87</v>
      </c>
      <c r="D31" s="79">
        <v>815293.4</v>
      </c>
      <c r="E31" s="68">
        <f t="shared" si="1"/>
        <v>67941.119999999995</v>
      </c>
      <c r="F31" s="51" t="s">
        <v>183</v>
      </c>
    </row>
    <row r="32" spans="1:6" s="7" customFormat="1" ht="30" customHeight="1">
      <c r="A32" s="166" t="s">
        <v>141</v>
      </c>
      <c r="B32" s="139" t="s">
        <v>31</v>
      </c>
      <c r="C32" s="140" t="s">
        <v>88</v>
      </c>
      <c r="D32" s="141">
        <v>1409893.32</v>
      </c>
      <c r="E32" s="66">
        <f t="shared" si="1"/>
        <v>117491.11</v>
      </c>
      <c r="F32" s="52" t="s">
        <v>52</v>
      </c>
    </row>
    <row r="33" spans="1:6" s="7" customFormat="1" ht="30" customHeight="1">
      <c r="A33" s="167"/>
      <c r="B33" s="24" t="s">
        <v>60</v>
      </c>
      <c r="C33" s="34" t="s">
        <v>89</v>
      </c>
      <c r="D33" s="67">
        <v>1452472.24</v>
      </c>
      <c r="E33" s="67">
        <f t="shared" si="1"/>
        <v>121039.35</v>
      </c>
      <c r="F33" s="45" t="s">
        <v>52</v>
      </c>
    </row>
    <row r="34" spans="1:6" s="7" customFormat="1" ht="30" customHeight="1">
      <c r="A34" s="167"/>
      <c r="B34" s="24" t="s">
        <v>60</v>
      </c>
      <c r="C34" s="34" t="s">
        <v>90</v>
      </c>
      <c r="D34" s="67">
        <v>1475583.63</v>
      </c>
      <c r="E34" s="67">
        <f t="shared" si="1"/>
        <v>122965.3</v>
      </c>
      <c r="F34" s="54" t="s">
        <v>52</v>
      </c>
    </row>
    <row r="35" spans="1:6" s="7" customFormat="1" ht="45.75" customHeight="1">
      <c r="A35" s="167"/>
      <c r="B35" s="24" t="s">
        <v>60</v>
      </c>
      <c r="C35" s="34" t="s">
        <v>138</v>
      </c>
      <c r="D35" s="67">
        <v>1304359.3700000001</v>
      </c>
      <c r="E35" s="67">
        <f t="shared" si="1"/>
        <v>108696.61</v>
      </c>
      <c r="F35" s="54" t="s">
        <v>52</v>
      </c>
    </row>
    <row r="36" spans="1:6" s="7" customFormat="1" ht="30" customHeight="1" thickBot="1">
      <c r="A36" s="168"/>
      <c r="B36" s="142" t="s">
        <v>132</v>
      </c>
      <c r="C36" s="107" t="s">
        <v>91</v>
      </c>
      <c r="D36" s="68">
        <v>1325334.8899999999</v>
      </c>
      <c r="E36" s="68">
        <f t="shared" si="1"/>
        <v>110444.57</v>
      </c>
      <c r="F36" s="112" t="s">
        <v>52</v>
      </c>
    </row>
    <row r="37" spans="1:6" s="7" customFormat="1" ht="30" customHeight="1">
      <c r="A37" s="163" t="s">
        <v>118</v>
      </c>
      <c r="B37" s="25" t="s">
        <v>31</v>
      </c>
      <c r="C37" s="42" t="s">
        <v>6</v>
      </c>
      <c r="D37" s="66">
        <v>1120539.3700000001</v>
      </c>
      <c r="E37" s="66">
        <f t="shared" si="1"/>
        <v>93378.28</v>
      </c>
      <c r="F37" s="46"/>
    </row>
    <row r="38" spans="1:6" s="7" customFormat="1" ht="30" customHeight="1">
      <c r="A38" s="165"/>
      <c r="B38" s="18" t="s">
        <v>132</v>
      </c>
      <c r="C38" s="34" t="s">
        <v>74</v>
      </c>
      <c r="D38" s="67">
        <v>1045771.97</v>
      </c>
      <c r="E38" s="67">
        <f t="shared" si="1"/>
        <v>87147.66</v>
      </c>
      <c r="F38" s="45" t="s">
        <v>52</v>
      </c>
    </row>
    <row r="39" spans="1:6" s="7" customFormat="1" ht="45">
      <c r="A39" s="165"/>
      <c r="B39" s="26" t="s">
        <v>60</v>
      </c>
      <c r="C39" s="34" t="s">
        <v>174</v>
      </c>
      <c r="D39" s="67">
        <v>342671.35</v>
      </c>
      <c r="E39" s="67">
        <f>ROUND(D39/4,2)</f>
        <v>85667.839999999997</v>
      </c>
      <c r="F39" s="45" t="s">
        <v>184</v>
      </c>
    </row>
    <row r="40" spans="1:6" s="7" customFormat="1" ht="30" customHeight="1">
      <c r="A40" s="165"/>
      <c r="B40" s="18" t="s">
        <v>60</v>
      </c>
      <c r="C40" s="34" t="s">
        <v>62</v>
      </c>
      <c r="D40" s="67">
        <v>1291191.53</v>
      </c>
      <c r="E40" s="67">
        <f t="shared" si="1"/>
        <v>107599.29</v>
      </c>
      <c r="F40" s="45" t="s">
        <v>52</v>
      </c>
    </row>
    <row r="41" spans="1:6" s="7" customFormat="1" ht="30" customHeight="1" thickBot="1">
      <c r="A41" s="164"/>
      <c r="B41" s="106" t="s">
        <v>60</v>
      </c>
      <c r="C41" s="107" t="s">
        <v>70</v>
      </c>
      <c r="D41" s="84">
        <v>1379043.49</v>
      </c>
      <c r="E41" s="68">
        <f t="shared" si="1"/>
        <v>114920.29</v>
      </c>
      <c r="F41" s="47" t="s">
        <v>52</v>
      </c>
    </row>
    <row r="42" spans="1:6" s="7" customFormat="1" ht="30" customHeight="1">
      <c r="A42" s="166" t="s">
        <v>119</v>
      </c>
      <c r="B42" s="25" t="s">
        <v>31</v>
      </c>
      <c r="C42" s="42" t="s">
        <v>175</v>
      </c>
      <c r="D42" s="66">
        <v>1430563.72</v>
      </c>
      <c r="E42" s="66">
        <f t="shared" si="1"/>
        <v>119213.64</v>
      </c>
      <c r="F42" s="91" t="s">
        <v>52</v>
      </c>
    </row>
    <row r="43" spans="1:6" s="7" customFormat="1" ht="30" customHeight="1">
      <c r="A43" s="167"/>
      <c r="B43" s="18" t="s">
        <v>60</v>
      </c>
      <c r="C43" s="34" t="s">
        <v>34</v>
      </c>
      <c r="D43" s="67">
        <v>1414363.89</v>
      </c>
      <c r="E43" s="67">
        <f t="shared" si="1"/>
        <v>117863.66</v>
      </c>
      <c r="F43" s="45" t="s">
        <v>52</v>
      </c>
    </row>
    <row r="44" spans="1:6" s="7" customFormat="1" ht="30" customHeight="1">
      <c r="A44" s="167"/>
      <c r="B44" s="18" t="s">
        <v>60</v>
      </c>
      <c r="C44" s="34" t="s">
        <v>92</v>
      </c>
      <c r="D44" s="67">
        <v>1303418.6000000001</v>
      </c>
      <c r="E44" s="67">
        <f t="shared" si="1"/>
        <v>108618.22</v>
      </c>
      <c r="F44" s="45" t="s">
        <v>52</v>
      </c>
    </row>
    <row r="45" spans="1:6" s="7" customFormat="1" ht="30" customHeight="1">
      <c r="A45" s="167"/>
      <c r="B45" s="18" t="s">
        <v>144</v>
      </c>
      <c r="C45" s="23" t="s">
        <v>143</v>
      </c>
      <c r="D45" s="70">
        <v>1554316.62</v>
      </c>
      <c r="E45" s="67">
        <f t="shared" si="1"/>
        <v>129526.39</v>
      </c>
      <c r="F45" s="45" t="s">
        <v>52</v>
      </c>
    </row>
    <row r="46" spans="1:6" s="7" customFormat="1" ht="30" customHeight="1" thickBot="1">
      <c r="A46" s="168"/>
      <c r="B46" s="20" t="s">
        <v>126</v>
      </c>
      <c r="C46" s="43" t="s">
        <v>36</v>
      </c>
      <c r="D46" s="68">
        <v>1230943.45</v>
      </c>
      <c r="E46" s="68">
        <f t="shared" si="1"/>
        <v>102578.62</v>
      </c>
      <c r="F46" s="51" t="s">
        <v>52</v>
      </c>
    </row>
    <row r="47" spans="1:6" s="7" customFormat="1" ht="30" customHeight="1">
      <c r="A47" s="166" t="s">
        <v>120</v>
      </c>
      <c r="B47" s="25" t="s">
        <v>31</v>
      </c>
      <c r="C47" s="42" t="s">
        <v>4</v>
      </c>
      <c r="D47" s="66">
        <v>1256261.81</v>
      </c>
      <c r="E47" s="66">
        <f t="shared" si="1"/>
        <v>104688.48</v>
      </c>
      <c r="F47" s="45" t="s">
        <v>71</v>
      </c>
    </row>
    <row r="48" spans="1:6" s="7" customFormat="1" ht="30" customHeight="1">
      <c r="A48" s="167"/>
      <c r="B48" s="26" t="s">
        <v>60</v>
      </c>
      <c r="C48" s="33" t="s">
        <v>134</v>
      </c>
      <c r="D48" s="69">
        <v>1283605.08</v>
      </c>
      <c r="E48" s="67">
        <f t="shared" si="1"/>
        <v>106967.09</v>
      </c>
      <c r="F48" s="45" t="s">
        <v>71</v>
      </c>
    </row>
    <row r="49" spans="1:6" s="7" customFormat="1" ht="30" customHeight="1">
      <c r="A49" s="167"/>
      <c r="B49" s="26" t="s">
        <v>67</v>
      </c>
      <c r="C49" s="33" t="s">
        <v>101</v>
      </c>
      <c r="D49" s="67">
        <v>714896.56</v>
      </c>
      <c r="E49" s="67">
        <f t="shared" si="1"/>
        <v>59574.71</v>
      </c>
      <c r="F49" s="45"/>
    </row>
    <row r="50" spans="1:6" ht="30" customHeight="1" thickBot="1">
      <c r="A50" s="168"/>
      <c r="B50" s="20" t="s">
        <v>60</v>
      </c>
      <c r="C50" s="43" t="s">
        <v>82</v>
      </c>
      <c r="D50" s="68">
        <v>1505348.04</v>
      </c>
      <c r="E50" s="68">
        <f t="shared" si="1"/>
        <v>125445.67</v>
      </c>
      <c r="F50" s="51" t="s">
        <v>52</v>
      </c>
    </row>
    <row r="51" spans="1:6" ht="30" customHeight="1">
      <c r="A51" s="166" t="s">
        <v>122</v>
      </c>
      <c r="B51" s="143" t="s">
        <v>31</v>
      </c>
      <c r="C51" s="144" t="s">
        <v>38</v>
      </c>
      <c r="D51" s="66">
        <v>1118304.8700000001</v>
      </c>
      <c r="E51" s="66">
        <f t="shared" si="1"/>
        <v>93192.07</v>
      </c>
      <c r="F51" s="45" t="s">
        <v>71</v>
      </c>
    </row>
    <row r="52" spans="1:6" ht="113.25" customHeight="1">
      <c r="A52" s="167"/>
      <c r="B52" s="18" t="s">
        <v>60</v>
      </c>
      <c r="C52" s="34" t="s">
        <v>151</v>
      </c>
      <c r="D52" s="67">
        <v>496696.6</v>
      </c>
      <c r="E52" s="67">
        <f>ROUND(D52/5,2)</f>
        <v>99339.32</v>
      </c>
      <c r="F52" s="146" t="s">
        <v>182</v>
      </c>
    </row>
    <row r="53" spans="1:6" ht="30" customHeight="1">
      <c r="A53" s="167"/>
      <c r="B53" s="18" t="s">
        <v>60</v>
      </c>
      <c r="C53" s="34" t="s">
        <v>37</v>
      </c>
      <c r="D53" s="67">
        <v>1399850.91</v>
      </c>
      <c r="E53" s="67">
        <f t="shared" si="1"/>
        <v>116654.24</v>
      </c>
      <c r="F53" s="45" t="s">
        <v>52</v>
      </c>
    </row>
    <row r="54" spans="1:6" ht="30" customHeight="1">
      <c r="A54" s="167"/>
      <c r="B54" s="18" t="s">
        <v>60</v>
      </c>
      <c r="C54" s="34" t="s">
        <v>72</v>
      </c>
      <c r="D54" s="67">
        <v>1360648.9</v>
      </c>
      <c r="E54" s="67">
        <f t="shared" si="1"/>
        <v>113387.41</v>
      </c>
      <c r="F54" s="45" t="s">
        <v>52</v>
      </c>
    </row>
    <row r="55" spans="1:6" ht="30" customHeight="1" thickBot="1">
      <c r="A55" s="168"/>
      <c r="B55" s="20" t="s">
        <v>132</v>
      </c>
      <c r="C55" s="43" t="s">
        <v>35</v>
      </c>
      <c r="D55" s="68">
        <v>1184586.1299999999</v>
      </c>
      <c r="E55" s="68">
        <f t="shared" si="1"/>
        <v>98715.51</v>
      </c>
      <c r="F55" s="51" t="s">
        <v>52</v>
      </c>
    </row>
    <row r="56" spans="1:6" ht="31.5" customHeight="1">
      <c r="A56" s="166" t="s">
        <v>78</v>
      </c>
      <c r="B56" s="25" t="s">
        <v>31</v>
      </c>
      <c r="C56" s="42" t="s">
        <v>39</v>
      </c>
      <c r="D56" s="66">
        <v>906266.65</v>
      </c>
      <c r="E56" s="66">
        <f t="shared" si="1"/>
        <v>75522.22</v>
      </c>
      <c r="F56" s="45" t="s">
        <v>71</v>
      </c>
    </row>
    <row r="57" spans="1:6" ht="33.75" customHeight="1" thickBot="1">
      <c r="A57" s="168"/>
      <c r="B57" s="20" t="s">
        <v>60</v>
      </c>
      <c r="C57" s="43" t="s">
        <v>79</v>
      </c>
      <c r="D57" s="68">
        <v>741919.56</v>
      </c>
      <c r="E57" s="68">
        <f t="shared" si="1"/>
        <v>61826.63</v>
      </c>
      <c r="F57" s="51"/>
    </row>
    <row r="58" spans="1:6" ht="26.25" customHeight="1">
      <c r="A58" s="166" t="s">
        <v>121</v>
      </c>
      <c r="B58" s="25" t="s">
        <v>31</v>
      </c>
      <c r="C58" s="42" t="s">
        <v>5</v>
      </c>
      <c r="D58" s="66">
        <v>975660.92</v>
      </c>
      <c r="E58" s="66">
        <f t="shared" si="1"/>
        <v>81305.08</v>
      </c>
      <c r="F58" s="52"/>
    </row>
    <row r="59" spans="1:6" ht="30.75" customHeight="1">
      <c r="A59" s="167"/>
      <c r="B59" s="18" t="s">
        <v>60</v>
      </c>
      <c r="C59" s="34" t="s">
        <v>150</v>
      </c>
      <c r="D59" s="67">
        <v>945892.11</v>
      </c>
      <c r="E59" s="67">
        <f t="shared" si="1"/>
        <v>78824.34</v>
      </c>
      <c r="F59" s="45" t="s">
        <v>52</v>
      </c>
    </row>
    <row r="60" spans="1:6" ht="27.75" customHeight="1">
      <c r="A60" s="167"/>
      <c r="B60" s="18" t="s">
        <v>60</v>
      </c>
      <c r="C60" s="34" t="s">
        <v>65</v>
      </c>
      <c r="D60" s="67">
        <v>1075772.05</v>
      </c>
      <c r="E60" s="67">
        <f t="shared" si="1"/>
        <v>89647.67</v>
      </c>
      <c r="F60" s="45" t="s">
        <v>52</v>
      </c>
    </row>
    <row r="61" spans="1:6" ht="39" customHeight="1" thickBot="1">
      <c r="A61" s="168"/>
      <c r="B61" s="20" t="s">
        <v>132</v>
      </c>
      <c r="C61" s="43" t="s">
        <v>64</v>
      </c>
      <c r="D61" s="68">
        <v>962238.12</v>
      </c>
      <c r="E61" s="68">
        <f t="shared" si="1"/>
        <v>80186.509999999995</v>
      </c>
      <c r="F61" s="47"/>
    </row>
    <row r="62" spans="1:6" ht="39.75" hidden="1" customHeight="1">
      <c r="A62" s="163" t="s">
        <v>176</v>
      </c>
      <c r="B62" s="19"/>
      <c r="C62" s="42"/>
      <c r="D62" s="66"/>
      <c r="E62" s="72">
        <f t="shared" ref="E62" si="2">D62/12</f>
        <v>0</v>
      </c>
      <c r="F62" s="52"/>
    </row>
    <row r="63" spans="1:6" ht="39.950000000000003" customHeight="1" thickBot="1">
      <c r="A63" s="172"/>
      <c r="B63" s="93" t="s">
        <v>31</v>
      </c>
      <c r="C63" s="105" t="s">
        <v>149</v>
      </c>
      <c r="D63" s="84">
        <v>823509.73</v>
      </c>
      <c r="E63" s="68">
        <f t="shared" si="1"/>
        <v>68625.81</v>
      </c>
      <c r="F63" s="50"/>
    </row>
    <row r="64" spans="1:6" ht="39.950000000000003" customHeight="1">
      <c r="A64" s="163" t="s">
        <v>142</v>
      </c>
      <c r="B64" s="127" t="s">
        <v>97</v>
      </c>
      <c r="C64" s="42" t="s">
        <v>3</v>
      </c>
      <c r="D64" s="66">
        <v>735327.28</v>
      </c>
      <c r="E64" s="66">
        <f>ROUND(D64/8,2)</f>
        <v>91915.91</v>
      </c>
      <c r="F64" s="46" t="s">
        <v>179</v>
      </c>
    </row>
    <row r="65" spans="1:6" ht="38.25" customHeight="1" thickBot="1">
      <c r="A65" s="164"/>
      <c r="B65" s="126" t="s">
        <v>178</v>
      </c>
      <c r="C65" s="107" t="s">
        <v>177</v>
      </c>
      <c r="D65" s="84">
        <v>930212.42</v>
      </c>
      <c r="E65" s="68">
        <f t="shared" si="1"/>
        <v>77517.7</v>
      </c>
      <c r="F65" s="47" t="s">
        <v>180</v>
      </c>
    </row>
    <row r="67" spans="1:6">
      <c r="A67" s="1" t="s">
        <v>99</v>
      </c>
    </row>
  </sheetData>
  <mergeCells count="20">
    <mergeCell ref="A2:F2"/>
    <mergeCell ref="A9:A10"/>
    <mergeCell ref="A30:A31"/>
    <mergeCell ref="A11:A14"/>
    <mergeCell ref="A22:A24"/>
    <mergeCell ref="A16:A19"/>
    <mergeCell ref="A27:A29"/>
    <mergeCell ref="A20:A21"/>
    <mergeCell ref="A25:A26"/>
    <mergeCell ref="A64:A65"/>
    <mergeCell ref="A37:A41"/>
    <mergeCell ref="A58:A61"/>
    <mergeCell ref="A32:A36"/>
    <mergeCell ref="A5:F5"/>
    <mergeCell ref="A6:A8"/>
    <mergeCell ref="A42:A46"/>
    <mergeCell ref="A51:A55"/>
    <mergeCell ref="A47:A50"/>
    <mergeCell ref="A56:A57"/>
    <mergeCell ref="A62:A63"/>
  </mergeCells>
  <phoneticPr fontId="1" type="noConversion"/>
  <pageMargins left="0.51181102362204722" right="0.31496062992125984" top="0.74803149606299213" bottom="0.74803149606299213" header="0.31496062992125984" footer="0.31496062992125984"/>
  <pageSetup paperSize="9" scale="63" fitToHeight="100" orientation="portrait" r:id="rId1"/>
  <rowBreaks count="2" manualBreakCount="2">
    <brk id="19" max="10" man="1"/>
    <brk id="4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культура</vt:lpstr>
      <vt:lpstr>спорт</vt:lpstr>
      <vt:lpstr>мску</vt:lpstr>
      <vt:lpstr>образование</vt:lpstr>
      <vt:lpstr>культура!Область_печати</vt:lpstr>
      <vt:lpstr>образование!Область_печати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2026-03-04T09:10:16Z</dcterms:modified>
</cp:coreProperties>
</file>