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4640" activeTab="2"/>
  </bookViews>
  <sheets>
    <sheet name="7 показатели " sheetId="1" r:id="rId1"/>
    <sheet name="8 средства по кодам" sheetId="13" r:id="rId2"/>
    <sheet name="9 средства бюджет" sheetId="12" r:id="rId3"/>
  </sheets>
  <definedNames>
    <definedName name="_xlnm.Print_Area" localSheetId="0">'7 показатели '!$A$1:$V$35</definedName>
    <definedName name="_xlnm.Print_Area" localSheetId="1">'8 средства по кодам'!$A$1:$Y$105</definedName>
    <definedName name="_xlnm.Print_Area" localSheetId="2">'9 средства бюджет'!$A$1:$U$91</definedName>
  </definedNames>
  <calcPr calcId="191029"/>
</workbook>
</file>

<file path=xl/calcChain.xml><?xml version="1.0" encoding="utf-8"?>
<calcChain xmlns="http://schemas.openxmlformats.org/spreadsheetml/2006/main">
  <c r="N29" i="12" l="1"/>
  <c r="J20" i="12" l="1"/>
  <c r="K20" i="12"/>
  <c r="L20" i="12"/>
  <c r="M20" i="12"/>
  <c r="L66" i="12"/>
  <c r="L73" i="12"/>
  <c r="M73" i="12"/>
  <c r="L71" i="12"/>
  <c r="M71" i="12"/>
  <c r="L69" i="12"/>
  <c r="M69" i="12"/>
  <c r="M66" i="12" s="1"/>
  <c r="L45" i="12"/>
  <c r="M45" i="12"/>
  <c r="L57" i="12"/>
  <c r="L43" i="12" s="1"/>
  <c r="L38" i="12" s="1"/>
  <c r="M57" i="12"/>
  <c r="M43" i="12" s="1"/>
  <c r="M38" i="12" s="1"/>
  <c r="L36" i="12"/>
  <c r="M36" i="12"/>
  <c r="M31" i="12"/>
  <c r="L29" i="12"/>
  <c r="L24" i="12" s="1"/>
  <c r="M29" i="12"/>
  <c r="M24" i="12" s="1"/>
  <c r="Q14" i="13"/>
  <c r="Q73" i="13"/>
  <c r="Q28" i="13"/>
  <c r="Q12" i="13" l="1"/>
  <c r="M52" i="12"/>
  <c r="M22" i="12"/>
  <c r="M15" i="12" s="1"/>
  <c r="M10" i="12" s="1"/>
  <c r="L22" i="12"/>
  <c r="L15" i="12" s="1"/>
  <c r="L10" i="12" s="1"/>
  <c r="L52" i="12"/>
  <c r="L31" i="12"/>
  <c r="P78" i="13"/>
  <c r="Q78" i="13"/>
  <c r="P80" i="13"/>
  <c r="Q80" i="13"/>
  <c r="P66" i="13"/>
  <c r="Q66" i="13"/>
  <c r="Q62" i="13" s="1"/>
  <c r="P73" i="13"/>
  <c r="P28" i="13"/>
  <c r="L17" i="12" l="1"/>
  <c r="M17" i="12"/>
  <c r="Q10" i="13"/>
  <c r="P62" i="13"/>
  <c r="P14" i="13"/>
  <c r="P12" i="13" s="1"/>
  <c r="P10" i="13" l="1"/>
  <c r="K29" i="12"/>
  <c r="J29" i="12"/>
  <c r="J45" i="12"/>
  <c r="K45" i="12"/>
  <c r="J66" i="12"/>
  <c r="J69" i="12"/>
  <c r="J13" i="12" s="1"/>
  <c r="K69" i="12"/>
  <c r="K13" i="12" s="1"/>
  <c r="J71" i="12"/>
  <c r="K71" i="12"/>
  <c r="K66" i="12" s="1"/>
  <c r="J73" i="12"/>
  <c r="K73" i="12"/>
  <c r="J57" i="12"/>
  <c r="J52" i="12" s="1"/>
  <c r="K57" i="12"/>
  <c r="K43" i="12" s="1"/>
  <c r="K38" i="12" s="1"/>
  <c r="K36" i="12"/>
  <c r="K31" i="12" s="1"/>
  <c r="J36" i="12"/>
  <c r="J31" i="12" s="1"/>
  <c r="N78" i="13"/>
  <c r="O78" i="13"/>
  <c r="N80" i="13"/>
  <c r="O80" i="13"/>
  <c r="N66" i="13"/>
  <c r="O66" i="13"/>
  <c r="N73" i="13"/>
  <c r="O73" i="13"/>
  <c r="O28" i="13"/>
  <c r="N28" i="13"/>
  <c r="O14" i="13"/>
  <c r="N14" i="13"/>
  <c r="L28" i="13"/>
  <c r="M28" i="13"/>
  <c r="N12" i="13" l="1"/>
  <c r="O62" i="13"/>
  <c r="N62" i="13"/>
  <c r="N10" i="13" s="1"/>
  <c r="K22" i="12"/>
  <c r="K15" i="12" s="1"/>
  <c r="K10" i="12" s="1"/>
  <c r="J43" i="12"/>
  <c r="J38" i="12" s="1"/>
  <c r="K24" i="12"/>
  <c r="K52" i="12"/>
  <c r="J22" i="12"/>
  <c r="J17" i="12" s="1"/>
  <c r="J24" i="12"/>
  <c r="O12" i="13"/>
  <c r="O10" i="13" s="1"/>
  <c r="L19" i="1"/>
  <c r="K19" i="1"/>
  <c r="J15" i="12" l="1"/>
  <c r="J10" i="12" s="1"/>
  <c r="K17" i="12"/>
  <c r="N57" i="12"/>
  <c r="N43" i="12" s="1"/>
  <c r="N38" i="12" s="1"/>
  <c r="N45" i="12"/>
  <c r="N27" i="12"/>
  <c r="N24" i="12" s="1"/>
  <c r="R80" i="13"/>
  <c r="R78" i="13" s="1"/>
  <c r="R66" i="13"/>
  <c r="R28" i="13"/>
  <c r="R14" i="13"/>
  <c r="N52" i="12" l="1"/>
  <c r="N22" i="12"/>
  <c r="N15" i="12" s="1"/>
  <c r="R12" i="13"/>
  <c r="R10" i="13" s="1"/>
  <c r="N31" i="12"/>
  <c r="N20" i="12"/>
  <c r="N13" i="12" l="1"/>
  <c r="N10" i="12" s="1"/>
  <c r="N17" i="12"/>
  <c r="G78" i="12"/>
  <c r="G71" i="12" s="1"/>
  <c r="F78" i="12"/>
  <c r="F71" i="12" s="1"/>
  <c r="G57" i="12"/>
  <c r="G43" i="12" s="1"/>
  <c r="G38" i="12" s="1"/>
  <c r="F57" i="12"/>
  <c r="F43" i="12" s="1"/>
  <c r="F38" i="12" s="1"/>
  <c r="G36" i="12"/>
  <c r="G34" i="12"/>
  <c r="G31" i="12" s="1"/>
  <c r="F36" i="12"/>
  <c r="F34" i="12"/>
  <c r="G29" i="12"/>
  <c r="F29" i="12"/>
  <c r="G27" i="12"/>
  <c r="F27" i="12"/>
  <c r="L14" i="13"/>
  <c r="L12" i="13" s="1"/>
  <c r="M14" i="13"/>
  <c r="M12" i="13" s="1"/>
  <c r="L78" i="13"/>
  <c r="M78" i="13"/>
  <c r="L80" i="13"/>
  <c r="M80" i="13"/>
  <c r="L66" i="13"/>
  <c r="M66" i="13"/>
  <c r="L73" i="13"/>
  <c r="M73" i="13"/>
  <c r="F31" i="12" l="1"/>
  <c r="G22" i="12"/>
  <c r="M62" i="13"/>
  <c r="L62" i="13"/>
  <c r="L10" i="13" s="1"/>
  <c r="M10" i="13"/>
  <c r="F20" i="12"/>
  <c r="G24" i="12"/>
  <c r="F22" i="12"/>
  <c r="G15" i="12"/>
  <c r="F24" i="12"/>
  <c r="G20" i="12"/>
  <c r="K80" i="13"/>
  <c r="J80" i="13"/>
  <c r="K78" i="13"/>
  <c r="J78" i="13"/>
  <c r="K73" i="13"/>
  <c r="J73" i="13"/>
  <c r="K66" i="13"/>
  <c r="J66" i="13"/>
  <c r="K28" i="13"/>
  <c r="J28" i="13"/>
  <c r="K14" i="13"/>
  <c r="J14" i="13"/>
  <c r="F17" i="12" l="1"/>
  <c r="K62" i="13"/>
  <c r="J12" i="13"/>
  <c r="F13" i="12"/>
  <c r="F10" i="12" s="1"/>
  <c r="K12" i="13"/>
  <c r="K10" i="13" s="1"/>
  <c r="J62" i="13"/>
  <c r="G17" i="12"/>
  <c r="G13" i="12"/>
  <c r="G10" i="12" s="1"/>
  <c r="Q78" i="12"/>
  <c r="Q71" i="12" s="1"/>
  <c r="P78" i="12"/>
  <c r="P71" i="12" s="1"/>
  <c r="J10" i="13" l="1"/>
  <c r="Q73" i="12"/>
  <c r="P73" i="12"/>
  <c r="R20" i="12"/>
  <c r="S20" i="12"/>
  <c r="T20" i="12"/>
  <c r="R29" i="12"/>
  <c r="S29" i="12"/>
  <c r="R36" i="12"/>
  <c r="R31" i="12" s="1"/>
  <c r="S36" i="12"/>
  <c r="S31" i="12" s="1"/>
  <c r="T31" i="12"/>
  <c r="R45" i="12"/>
  <c r="S45" i="12"/>
  <c r="T45" i="12"/>
  <c r="R57" i="12"/>
  <c r="R52" i="12" s="1"/>
  <c r="S57" i="12"/>
  <c r="S52" i="12" s="1"/>
  <c r="T52" i="12"/>
  <c r="R59" i="12"/>
  <c r="S59" i="12"/>
  <c r="T59" i="12"/>
  <c r="R66" i="12"/>
  <c r="S66" i="12"/>
  <c r="T66" i="12"/>
  <c r="T28" i="13"/>
  <c r="X14" i="13"/>
  <c r="X28" i="13"/>
  <c r="V28" i="13"/>
  <c r="V73" i="13"/>
  <c r="W73" i="13"/>
  <c r="X73" i="13"/>
  <c r="V80" i="13"/>
  <c r="V78" i="13" s="1"/>
  <c r="W80" i="13"/>
  <c r="W78" i="13" s="1"/>
  <c r="X80" i="13"/>
  <c r="X78" i="13" s="1"/>
  <c r="V66" i="13"/>
  <c r="W66" i="13"/>
  <c r="W62" i="13" s="1"/>
  <c r="X66" i="13"/>
  <c r="X62" i="13" s="1"/>
  <c r="V14" i="13"/>
  <c r="V12" i="13" s="1"/>
  <c r="W14" i="13"/>
  <c r="R22" i="12" l="1"/>
  <c r="V62" i="13"/>
  <c r="V10" i="13" s="1"/>
  <c r="X12" i="13"/>
  <c r="X10" i="13" s="1"/>
  <c r="W12" i="13"/>
  <c r="T43" i="12"/>
  <c r="T38" i="12" s="1"/>
  <c r="S43" i="12"/>
  <c r="S38" i="12" s="1"/>
  <c r="T22" i="12"/>
  <c r="T17" i="12" s="1"/>
  <c r="R43" i="12"/>
  <c r="R38" i="12" s="1"/>
  <c r="S22" i="12"/>
  <c r="S17" i="12" s="1"/>
  <c r="R17" i="12"/>
  <c r="T24" i="12"/>
  <c r="S24" i="12"/>
  <c r="R24" i="12"/>
  <c r="U80" i="13"/>
  <c r="T15" i="12" l="1"/>
  <c r="T10" i="12" s="1"/>
  <c r="S15" i="12"/>
  <c r="S10" i="12" s="1"/>
  <c r="R15" i="12"/>
  <c r="R10" i="12" s="1"/>
  <c r="Q20" i="12"/>
  <c r="P20" i="12"/>
  <c r="Q66" i="12"/>
  <c r="P66" i="12"/>
  <c r="Q59" i="12"/>
  <c r="P59" i="12"/>
  <c r="Q57" i="12"/>
  <c r="Q43" i="12" s="1"/>
  <c r="Q38" i="12" s="1"/>
  <c r="P57" i="12"/>
  <c r="P43" i="12" s="1"/>
  <c r="P38" i="12" s="1"/>
  <c r="Q45" i="12"/>
  <c r="P45" i="12"/>
  <c r="Q31" i="12"/>
  <c r="P31" i="12"/>
  <c r="Q24" i="12"/>
  <c r="P24" i="12"/>
  <c r="H66" i="12"/>
  <c r="I71" i="12"/>
  <c r="I69" i="12"/>
  <c r="H69" i="12"/>
  <c r="H71" i="12"/>
  <c r="I73" i="12"/>
  <c r="H73" i="12"/>
  <c r="I45" i="12"/>
  <c r="H45" i="12"/>
  <c r="I57" i="12"/>
  <c r="I52" i="12" s="1"/>
  <c r="H57" i="12"/>
  <c r="H52" i="12" s="1"/>
  <c r="I31" i="12"/>
  <c r="H31" i="12"/>
  <c r="I20" i="12"/>
  <c r="I13" i="12" s="1"/>
  <c r="H20" i="12"/>
  <c r="I29" i="12"/>
  <c r="I22" i="12" s="1"/>
  <c r="H29" i="12"/>
  <c r="H22" i="12" s="1"/>
  <c r="G73" i="12"/>
  <c r="F73" i="12"/>
  <c r="G59" i="12"/>
  <c r="F59" i="12"/>
  <c r="G52" i="12"/>
  <c r="F52" i="12"/>
  <c r="I66" i="12" l="1"/>
  <c r="H43" i="12"/>
  <c r="H38" i="12" s="1"/>
  <c r="P52" i="12"/>
  <c r="I43" i="12"/>
  <c r="I38" i="12" s="1"/>
  <c r="I15" i="12"/>
  <c r="I10" i="12" s="1"/>
  <c r="H24" i="12"/>
  <c r="H17" i="12"/>
  <c r="Q22" i="12"/>
  <c r="Q15" i="12" s="1"/>
  <c r="Q10" i="12" s="1"/>
  <c r="I24" i="12"/>
  <c r="H15" i="12"/>
  <c r="Q52" i="12"/>
  <c r="H13" i="12"/>
  <c r="P22" i="12"/>
  <c r="P15" i="12" s="1"/>
  <c r="P10" i="12" s="1"/>
  <c r="I17" i="12"/>
  <c r="H10" i="12" l="1"/>
  <c r="Q17" i="12"/>
  <c r="P17" i="12"/>
  <c r="U66" i="13" l="1"/>
  <c r="T66" i="13"/>
  <c r="T80" i="13" l="1"/>
  <c r="T78" i="13" s="1"/>
  <c r="U78" i="13"/>
  <c r="U14" i="13" l="1"/>
  <c r="T14" i="13"/>
  <c r="T12" i="13" l="1"/>
  <c r="U12" i="13"/>
  <c r="U10" i="13" l="1"/>
  <c r="T10" i="13"/>
</calcChain>
</file>

<file path=xl/sharedStrings.xml><?xml version="1.0" encoding="utf-8"?>
<sst xmlns="http://schemas.openxmlformats.org/spreadsheetml/2006/main" count="878" uniqueCount="187">
  <si>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</si>
  <si>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</si>
  <si>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</si>
  <si>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</si>
  <si>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</si>
  <si>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</si>
  <si>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тыс. рублей</t>
  </si>
  <si>
    <t>федеральный бюджет</t>
  </si>
  <si>
    <t>январь - июнь</t>
  </si>
  <si>
    <t>январь-сентябрь</t>
  </si>
  <si>
    <t>Весовой критерий</t>
  </si>
  <si>
    <t>значение на конец года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</si>
  <si>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</si>
  <si>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</si>
  <si>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</si>
  <si>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</si>
  <si>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</si>
  <si>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</si>
  <si>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</si>
  <si>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</si>
  <si>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</si>
  <si>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</si>
  <si>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</si>
  <si>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</si>
  <si>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</si>
  <si>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</si>
  <si>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 xml:space="preserve">федеральный бюджет    </t>
  </si>
  <si>
    <t xml:space="preserve">федеральный бюджет 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</si>
  <si>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</si>
  <si>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</si>
  <si>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</si>
  <si>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</si>
  <si>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</si>
  <si>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(подпись)</t>
  </si>
  <si>
    <t>(ФИО)</t>
  </si>
  <si>
    <t>______________________</t>
  </si>
  <si>
    <t>___________________</t>
  </si>
  <si>
    <t>январь - сентябрь</t>
  </si>
  <si>
    <t>_______________________</t>
  </si>
  <si>
    <t>Примечание (оценка рисков невыполнения показателей по программе, причины                       невыполнения, выбор действий по преодолению)</t>
  </si>
  <si>
    <t>Приложение № 7</t>
  </si>
  <si>
    <r>
      <t>Информация об использовании бюджетных средств местного бюджета и иных средств на реализацию отдельных мероприятий программы и подпрограмм с указанием плановых и фактических значений</t>
    </r>
    <r>
      <rPr>
        <b/>
        <sz val="11"/>
        <color indexed="8"/>
        <rFont val="Times New Roman"/>
        <family val="1"/>
        <charset val="204"/>
      </rPr>
      <t xml:space="preserve"> (с расшифровкой по распорядителям бюджетных средств, подпрограммам, отдельным мероприятиям программы, а также по годам реализации программы)</t>
    </r>
  </si>
  <si>
    <t>Статус (муниципальная программа, подпрограмма)</t>
  </si>
  <si>
    <t>Муниципальная программа</t>
  </si>
  <si>
    <t>Наименовние РБС</t>
  </si>
  <si>
    <t>в том числе по РБС:</t>
  </si>
  <si>
    <t>РБС</t>
  </si>
  <si>
    <t>к Порядку принятия решений о разработке муниципальных программ города Дивногорска, их формировании и реализации</t>
  </si>
  <si>
    <t xml:space="preserve">Информация об использовании бюджетных средств местного бюджета и иных средств на реализацию программы с указанием плановых и фактических значений </t>
  </si>
  <si>
    <t>Наименованиемуниципальной программы, подпрограммы муниципальной программы</t>
  </si>
  <si>
    <t>бюджет муниципального образования</t>
  </si>
  <si>
    <t>Протяженность автомобильных дорог общего пользования местного значения</t>
  </si>
  <si>
    <t>Протяженность автомобильных дорог, работы по содержанию которых выполняются в объеме действующих нормативов</t>
  </si>
  <si>
    <t>Количество внедренных перспективных технологий в области строительства, ремонта и содержания автомобильных дорог и объектов дорожного сервиса</t>
  </si>
  <si>
    <t>Протяженность автомобильных дорог общего пользования местного значения, на которых произведен ремонт</t>
  </si>
  <si>
    <t xml:space="preserve">Подпрограмма 2. «Пассажирские перевозки» </t>
  </si>
  <si>
    <t xml:space="preserve">Доля охвата льготных категорий граждан на территории муниципального образования город Дивногорск </t>
  </si>
  <si>
    <t xml:space="preserve">Задача 3. Создание условий для безопасного и бесперебойного движения по автомобильным дорогам в муниципальном образовании город Дивногорск                             </t>
  </si>
  <si>
    <t xml:space="preserve">Подпрограмма 3. «Безопасность дорожного движения» </t>
  </si>
  <si>
    <t xml:space="preserve">Количество нанесенной разметки на  автомобильных дорогах общего пользования местного  значения             
</t>
  </si>
  <si>
    <t>Подпрограмма 1. "Содержание, ремонт и модернизация автомобильных дорог на территории муниципального образования город Дивногорск"</t>
  </si>
  <si>
    <t>км</t>
  </si>
  <si>
    <t>шт</t>
  </si>
  <si>
    <t>%</t>
  </si>
  <si>
    <t>"Транспортная система муниципального образования город Дивногорск"</t>
  </si>
  <si>
    <t>Информация о целевых показателях и показателях результативности муниципальной программы "Транспортная система муниципального образования город Дивногорск"</t>
  </si>
  <si>
    <t>"Содержание, ремонт и модернизация автомобильных дорог на территории муниципального образования город Дивногорск"</t>
  </si>
  <si>
    <t>Мероприятие 1</t>
  </si>
  <si>
    <t>Выполнение работ по содержанию автомобильных дорог в муниципальном образовании город Дивногорск</t>
  </si>
  <si>
    <t>Мероприятие 2</t>
  </si>
  <si>
    <t>Выполнение работ по ремонту автомобильных дорог в муниципальном образовании город Дивногорск</t>
  </si>
  <si>
    <t>0409</t>
  </si>
  <si>
    <t>0717508</t>
  </si>
  <si>
    <t>244</t>
  </si>
  <si>
    <t>931</t>
  </si>
  <si>
    <t>0718508</t>
  </si>
  <si>
    <t>0717743</t>
  </si>
  <si>
    <t>934</t>
  </si>
  <si>
    <t>0718509</t>
  </si>
  <si>
    <t>0718902</t>
  </si>
  <si>
    <t>Х</t>
  </si>
  <si>
    <t>Подпрограмма 2</t>
  </si>
  <si>
    <t>"Пассажирские перевозки"</t>
  </si>
  <si>
    <t>Проведение конкурсов на осуществление транспортного обслуживания пассажиров в соответствии с действующим законодательством</t>
  </si>
  <si>
    <t>Предоставление субсидии из местного бюджета транспортным организациям на возмещение убытков (потерь в доходах) по убыточным маршрутам</t>
  </si>
  <si>
    <t>0408</t>
  </si>
  <si>
    <t>Подпрограмма 3</t>
  </si>
  <si>
    <t>"Безопасность дорожного движения"</t>
  </si>
  <si>
    <t xml:space="preserve">Мероприятие 2 </t>
  </si>
  <si>
    <t>Разработка проектов организации дорожного движения на автомобильные дороги города Дивногорска</t>
  </si>
  <si>
    <t>0737491</t>
  </si>
  <si>
    <t>0738491</t>
  </si>
  <si>
    <t xml:space="preserve"> - </t>
  </si>
  <si>
    <t xml:space="preserve"> -</t>
  </si>
  <si>
    <t>0717594</t>
  </si>
  <si>
    <t xml:space="preserve">  -</t>
  </si>
  <si>
    <t>0737492</t>
  </si>
  <si>
    <t>0730084920</t>
  </si>
  <si>
    <t>0738910</t>
  </si>
  <si>
    <t>0718861</t>
  </si>
  <si>
    <t>0710088070</t>
  </si>
  <si>
    <t xml:space="preserve">  - </t>
  </si>
  <si>
    <t>0710073930</t>
  </si>
  <si>
    <t>07100S3930</t>
  </si>
  <si>
    <t>0720088060</t>
  </si>
  <si>
    <t>0710073940</t>
  </si>
  <si>
    <t>07100S3940</t>
  </si>
  <si>
    <t>0710089020</t>
  </si>
  <si>
    <t>0730074920</t>
  </si>
  <si>
    <t>07300S4920</t>
  </si>
  <si>
    <t>тыс. руб.</t>
  </si>
  <si>
    <t>тыс. чел.</t>
  </si>
  <si>
    <t>Ед. измерения</t>
  </si>
  <si>
    <t>0710089040</t>
  </si>
  <si>
    <t>-</t>
  </si>
  <si>
    <t>0710088620</t>
  </si>
  <si>
    <t>0710088630</t>
  </si>
  <si>
    <t>О730089200</t>
  </si>
  <si>
    <t>О730089300</t>
  </si>
  <si>
    <t>0710075080</t>
  </si>
  <si>
    <t>07100S5080</t>
  </si>
  <si>
    <t>0710075090</t>
  </si>
  <si>
    <t>07100S5090</t>
  </si>
  <si>
    <t>0710086080</t>
  </si>
  <si>
    <t>0710089180</t>
  </si>
  <si>
    <t>О730089400</t>
  </si>
  <si>
    <t>О730089310</t>
  </si>
  <si>
    <t>О730089600</t>
  </si>
  <si>
    <t>О730089500</t>
  </si>
  <si>
    <t>240</t>
  </si>
  <si>
    <t>0710089190</t>
  </si>
  <si>
    <t>073R374920</t>
  </si>
  <si>
    <t>0710088170</t>
  </si>
  <si>
    <t>073R374270</t>
  </si>
  <si>
    <t>Мероприятие 3</t>
  </si>
  <si>
    <t>Расходы, связанные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маршрутом,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</t>
  </si>
  <si>
    <t>О720074020</t>
  </si>
  <si>
    <t>811</t>
  </si>
  <si>
    <t>073R310601</t>
  </si>
  <si>
    <t>X</t>
  </si>
  <si>
    <t>Приобретение и установка знаков, приобретение прожекторов, нанесение дорожной разметки</t>
  </si>
  <si>
    <t xml:space="preserve">Приобретение и установка знаков, приобретение прожекторов, нанесение дорожной разметки </t>
  </si>
  <si>
    <t>Задача 1. Обеспечение сохранности, модернизация и развитие сети автомобильных дорог муниципального образования город Дивногорск</t>
  </si>
  <si>
    <t>Доля протяженности автомобильных дорог общего пользования местного значения, отвечающих нормативным требованиям, в общей протяженности</t>
  </si>
  <si>
    <t>к Порядку принятия решений                                   о разработке муниципальных программ города Дивногорска, их формировании и реализации</t>
  </si>
  <si>
    <t>Цель 1. Развитие современной и эффективной транспортной инфраструктуры</t>
  </si>
  <si>
    <t>Цель 2.  Повышение доступности транспортных услуг для населения</t>
  </si>
  <si>
    <t>Количество перевезенных пассажиров по субсидируемым перевозкам</t>
  </si>
  <si>
    <t>Доля протяженности автомобильных дорог общего пользования местного значения, на которых произведен ремонт</t>
  </si>
  <si>
    <t>Задача 2.  Обеспечение потребности населения в перевозках</t>
  </si>
  <si>
    <t>Субсидии на компенсацию расходов, возникающих в результате небольшой интенсивности пассажиропотоков</t>
  </si>
  <si>
    <t>Пробег с пассажирами</t>
  </si>
  <si>
    <t>Цель 3. Повышение комплексной безопасности дорожного движения</t>
  </si>
  <si>
    <t>Приобретение и установка дорожных знаков</t>
  </si>
  <si>
    <t>Количество пешеходных переходов оборудованных в соответствии с ГОСТ</t>
  </si>
  <si>
    <t xml:space="preserve">Ликвидация очагов аварийности на автомобильных дорогах общего пользования  местного значения             </t>
  </si>
  <si>
    <t>О710078400</t>
  </si>
  <si>
    <t>О7100S8400</t>
  </si>
  <si>
    <t>0710075070</t>
  </si>
  <si>
    <t>071007S5070</t>
  </si>
  <si>
    <t>0730089510</t>
  </si>
  <si>
    <t>906</t>
  </si>
  <si>
    <t>938</t>
  </si>
  <si>
    <t>0710073950</t>
  </si>
  <si>
    <t>07100S3950</t>
  </si>
  <si>
    <t>414</t>
  </si>
  <si>
    <t>0710089080</t>
  </si>
  <si>
    <t>0710089090</t>
  </si>
  <si>
    <t>Отчетный период (за два предшествущих года)</t>
  </si>
  <si>
    <t>0710083210</t>
  </si>
  <si>
    <t>0710085080</t>
  </si>
  <si>
    <t>0710089070</t>
  </si>
  <si>
    <t>20 169,40</t>
  </si>
  <si>
    <t>0710089370</t>
  </si>
  <si>
    <t>Исполняющий обязанности директора МКУ "УСГХ"</t>
  </si>
  <si>
    <t>Е.В.Мороз</t>
  </si>
  <si>
    <t>0710089360</t>
  </si>
  <si>
    <t>А.Н.Алешкин</t>
  </si>
  <si>
    <t xml:space="preserve"> </t>
  </si>
  <si>
    <t>х</t>
  </si>
  <si>
    <t>О710088170</t>
  </si>
  <si>
    <t>за  4 кв. 2023 год</t>
  </si>
  <si>
    <t>за 4 кв. 2023 год</t>
  </si>
  <si>
    <t xml:space="preserve"> И.о.директора МКУ "УСГХ"</t>
  </si>
  <si>
    <t>Исполнитель:М.В.Харькевич, тел3-89-93</t>
  </si>
  <si>
    <t>И.о.директора МКУ "УСГХ"</t>
  </si>
  <si>
    <t xml:space="preserve">   Исполнитель:М.В.Харькевич, тел.3-89-93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</si>
</sst>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0.0"/>
    <numFmt numFmtId="165" formatCode="0.000"/>
    <numFmt numFmtId="166" formatCode="#,##0.00_ ;\-#,##0.00\ "/>
    <numFmt numFmtId="167" formatCode="#,##0.0_ ;\-#,##0.0\ "/>
    <numFmt numFmtId="168" formatCode="_-* #,##0.0\ _₽_-;\-* #,##0.0\ _₽_-;_-* &quot;-&quot;?\ _₽_-;_-@_-"/>
    <numFmt numFmtId="169" formatCode="_-* #,##0.0\ _₽_-;\-* #,##0.0\ _₽_-;_-* &quot;-&quot;??\ _₽_-;_-@_-"/>
    <numFmt numFmtId="170" formatCode="_-* #,##0.000\ _₽_-;\-* #,##0.000\ _₽_-;_-* &quot;-&quot;???\ _₽_-;_-@_-"/>
    <numFmt numFmtId="171" formatCode="_-* #,##0.00\ _₽_-;\-* #,##0.00\ _₽_-;_-* &quot;-&quot;?\ _₽_-;_-@_-"/>
    <numFmt numFmtId="172" formatCode="#,##0.00\ _₽"/>
  </numFmts>
  <fonts count="20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8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49" fontId="2" fillId="0" borderId="0" xfId="0" applyNumberFormat="1" applyFont="1" applyAlignment="1">
      <alignment horizontal="left" wrapText="1"/>
    </xf>
    <xf numFmtId="0" fontId="7" fillId="0" borderId="0" xfId="0" applyFont="1"/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0" fontId="8" fillId="0" borderId="0" xfId="0" applyFont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wrapText="1"/>
    </xf>
    <xf numFmtId="0" fontId="9" fillId="0" borderId="4" xfId="0" applyFont="1" applyBorder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/>
    <xf numFmtId="2" fontId="2" fillId="2" borderId="1" xfId="0" applyNumberFormat="1" applyFont="1" applyFill="1" applyBorder="1"/>
    <xf numFmtId="2" fontId="2" fillId="0" borderId="1" xfId="0" applyNumberFormat="1" applyFont="1" applyBorder="1"/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49" fontId="11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164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/>
    <xf numFmtId="43" fontId="11" fillId="0" borderId="1" xfId="0" applyNumberFormat="1" applyFont="1" applyBorder="1" applyAlignment="1">
      <alignment horizontal="center"/>
    </xf>
    <xf numFmtId="43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167" fontId="2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68" fontId="8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14" fillId="0" borderId="6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43" fontId="1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wrapText="1"/>
    </xf>
    <xf numFmtId="43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170" fontId="2" fillId="0" borderId="1" xfId="0" applyNumberFormat="1" applyFont="1" applyBorder="1" applyAlignment="1">
      <alignment horizontal="center" vertical="center"/>
    </xf>
    <xf numFmtId="39" fontId="3" fillId="0" borderId="1" xfId="0" applyNumberFormat="1" applyFont="1" applyBorder="1" applyAlignment="1">
      <alignment horizontal="center" vertical="center" wrapText="1"/>
    </xf>
    <xf numFmtId="39" fontId="3" fillId="0" borderId="1" xfId="0" applyNumberFormat="1" applyFont="1" applyBorder="1" applyAlignment="1">
      <alignment horizontal="center" vertical="center"/>
    </xf>
    <xf numFmtId="43" fontId="2" fillId="2" borderId="1" xfId="0" applyNumberFormat="1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/>
    <xf numFmtId="43" fontId="2" fillId="2" borderId="1" xfId="0" applyNumberFormat="1" applyFont="1" applyFill="1" applyBorder="1"/>
    <xf numFmtId="43" fontId="2" fillId="0" borderId="1" xfId="0" applyNumberFormat="1" applyFont="1" applyBorder="1"/>
    <xf numFmtId="43" fontId="3" fillId="0" borderId="1" xfId="0" applyNumberFormat="1" applyFont="1" applyBorder="1"/>
    <xf numFmtId="43" fontId="2" fillId="2" borderId="1" xfId="0" applyNumberFormat="1" applyFont="1" applyFill="1" applyBorder="1" applyAlignment="1">
      <alignment wrapText="1"/>
    </xf>
    <xf numFmtId="166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8" fontId="8" fillId="0" borderId="6" xfId="0" applyNumberFormat="1" applyFont="1" applyBorder="1" applyAlignment="1">
      <alignment horizontal="center" vertical="center"/>
    </xf>
    <xf numFmtId="168" fontId="8" fillId="0" borderId="10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2" fontId="0" fillId="0" borderId="0" xfId="0" applyNumberFormat="1"/>
    <xf numFmtId="2" fontId="8" fillId="0" borderId="1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wrapText="1"/>
    </xf>
    <xf numFmtId="2" fontId="2" fillId="0" borderId="0" xfId="0" applyNumberFormat="1" applyFont="1" applyAlignment="1">
      <alignment wrapText="1"/>
    </xf>
    <xf numFmtId="0" fontId="15" fillId="0" borderId="0" xfId="0" applyFont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39" fontId="11" fillId="0" borderId="1" xfId="0" applyNumberFormat="1" applyFont="1" applyBorder="1" applyAlignment="1">
      <alignment horizontal="center" vertical="center"/>
    </xf>
    <xf numFmtId="172" fontId="3" fillId="0" borderId="1" xfId="0" applyNumberFormat="1" applyFont="1" applyBorder="1" applyAlignment="1">
      <alignment horizontal="center" vertical="center" wrapText="1"/>
    </xf>
    <xf numFmtId="172" fontId="0" fillId="0" borderId="0" xfId="0" applyNumberFormat="1"/>
    <xf numFmtId="172" fontId="2" fillId="0" borderId="1" xfId="0" applyNumberFormat="1" applyFont="1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 wrapText="1"/>
    </xf>
    <xf numFmtId="39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wrapText="1"/>
    </xf>
    <xf numFmtId="167" fontId="2" fillId="2" borderId="1" xfId="0" applyNumberFormat="1" applyFont="1" applyFill="1" applyBorder="1" applyAlignment="1">
      <alignment horizontal="center" vertical="center" wrapText="1"/>
    </xf>
    <xf numFmtId="39" fontId="8" fillId="0" borderId="1" xfId="0" applyNumberFormat="1" applyFont="1" applyBorder="1" applyAlignment="1">
      <alignment horizontal="center" vertical="center"/>
    </xf>
    <xf numFmtId="171" fontId="8" fillId="0" borderId="1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10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3" fontId="19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43" fontId="18" fillId="0" borderId="1" xfId="0" applyNumberFormat="1" applyFont="1" applyBorder="1" applyAlignment="1">
      <alignment horizontal="center"/>
    </xf>
    <xf numFmtId="43" fontId="1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1" fontId="8" fillId="0" borderId="6" xfId="0" applyNumberFormat="1" applyFont="1" applyBorder="1" applyAlignment="1">
      <alignment horizontal="center" vertical="center"/>
    </xf>
    <xf numFmtId="171" fontId="8" fillId="0" borderId="9" xfId="0" applyNumberFormat="1" applyFont="1" applyBorder="1" applyAlignment="1">
      <alignment horizontal="center" vertical="center"/>
    </xf>
    <xf numFmtId="171" fontId="8" fillId="0" borderId="10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43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6" fontId="8" fillId="0" borderId="6" xfId="0" applyNumberFormat="1" applyFont="1" applyBorder="1" applyAlignment="1">
      <alignment horizontal="center" vertical="center"/>
    </xf>
    <xf numFmtId="166" fontId="8" fillId="0" borderId="10" xfId="0" applyNumberFormat="1" applyFont="1" applyBorder="1" applyAlignment="1">
      <alignment horizontal="center" vertical="center"/>
    </xf>
    <xf numFmtId="43" fontId="8" fillId="0" borderId="6" xfId="0" applyNumberFormat="1" applyFont="1" applyBorder="1" applyAlignment="1">
      <alignment horizontal="center" vertical="center"/>
    </xf>
    <xf numFmtId="43" fontId="8" fillId="0" borderId="10" xfId="0" applyNumberFormat="1" applyFont="1" applyBorder="1" applyAlignment="1">
      <alignment horizontal="center" vertical="center"/>
    </xf>
    <xf numFmtId="168" fontId="8" fillId="0" borderId="6" xfId="0" applyNumberFormat="1" applyFont="1" applyBorder="1" applyAlignment="1">
      <alignment horizontal="center" vertical="center"/>
    </xf>
    <xf numFmtId="168" fontId="8" fillId="0" borderId="9" xfId="0" applyNumberFormat="1" applyFont="1" applyBorder="1" applyAlignment="1">
      <alignment horizontal="center" vertical="center"/>
    </xf>
    <xf numFmtId="168" fontId="8" fillId="0" borderId="1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9" xfId="0" applyNumberFormat="1" applyFont="1" applyBorder="1" applyAlignment="1">
      <alignment horizontal="center" vertical="center"/>
    </xf>
    <xf numFmtId="43" fontId="11" fillId="0" borderId="10" xfId="0" applyNumberFormat="1" applyFont="1" applyBorder="1" applyAlignment="1">
      <alignment horizontal="center" vertical="center"/>
    </xf>
    <xf numFmtId="39" fontId="11" fillId="0" borderId="1" xfId="0" applyNumberFormat="1" applyFont="1" applyBorder="1" applyAlignment="1">
      <alignment horizontal="center" vertical="center"/>
    </xf>
    <xf numFmtId="39" fontId="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43" fontId="8" fillId="0" borderId="9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view="pageBreakPreview" topLeftCell="A13" zoomScaleNormal="100" zoomScaleSheetLayoutView="100" workbookViewId="0">
      <selection activeCell="V35" sqref="V35"/>
    </sheetView>
  </sheetViews>
  <sheetFormatPr defaultColWidth="9.140625" defaultRowHeight="12" x14ac:dyDescent="0.2"/>
  <cols>
    <col min="1" max="1" width="4" style="1" customWidth="1"/>
    <col min="2" max="2" width="38" style="1" customWidth="1"/>
    <col min="3" max="3" width="7.85546875" style="21" customWidth="1"/>
    <col min="4" max="4" width="8" style="21" customWidth="1"/>
    <col min="5" max="8" width="7.28515625" style="1" customWidth="1"/>
    <col min="9" max="9" width="6.28515625" style="1" customWidth="1"/>
    <col min="10" max="10" width="7" style="1" customWidth="1"/>
    <col min="11" max="11" width="7.5703125" style="1" customWidth="1"/>
    <col min="12" max="12" width="7.42578125" style="1" customWidth="1"/>
    <col min="13" max="13" width="7.140625" style="1" customWidth="1"/>
    <col min="14" max="14" width="7.7109375" style="1" customWidth="1"/>
    <col min="15" max="15" width="7.42578125" style="1" customWidth="1"/>
    <col min="16" max="16" width="7.5703125" style="1" customWidth="1"/>
    <col min="17" max="17" width="7.140625" style="1" customWidth="1"/>
    <col min="18" max="18" width="7.42578125" style="1" bestFit="1" customWidth="1"/>
    <col min="19" max="19" width="6.5703125" style="1" hidden="1" customWidth="1"/>
    <col min="20" max="21" width="7.7109375" style="1" hidden="1" customWidth="1"/>
    <col min="22" max="22" width="17.42578125" style="1" customWidth="1"/>
    <col min="23" max="16384" width="9.140625" style="1"/>
  </cols>
  <sheetData>
    <row r="1" spans="1:22" ht="15.75" x14ac:dyDescent="0.25">
      <c r="Q1" s="181" t="s">
        <v>40</v>
      </c>
      <c r="R1" s="181"/>
      <c r="S1" s="181"/>
      <c r="T1" s="181"/>
      <c r="U1" s="181"/>
      <c r="V1" s="181"/>
    </row>
    <row r="2" spans="1:22" ht="81" customHeight="1" x14ac:dyDescent="0.2">
      <c r="Q2" s="182" t="s">
        <v>144</v>
      </c>
      <c r="R2" s="182"/>
      <c r="S2" s="182"/>
      <c r="T2" s="182"/>
      <c r="U2" s="182"/>
      <c r="V2" s="182"/>
    </row>
    <row r="3" spans="1:22" ht="15.75" customHeight="1" x14ac:dyDescent="0.25">
      <c r="Q3" s="8"/>
      <c r="R3" s="8"/>
      <c r="S3" s="8"/>
      <c r="T3" s="8"/>
      <c r="U3" s="8"/>
      <c r="V3" s="8"/>
    </row>
    <row r="4" spans="1:22" ht="31.5" customHeight="1" x14ac:dyDescent="0.2">
      <c r="A4" s="174" t="s">
        <v>65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</row>
    <row r="5" spans="1:22" ht="16.5" customHeight="1" x14ac:dyDescent="0.2"/>
    <row r="6" spans="1:22" s="17" customFormat="1" ht="36.75" customHeight="1" x14ac:dyDescent="0.2">
      <c r="A6" s="159" t="s">
        <v>0</v>
      </c>
      <c r="B6" s="159" t="s">
        <v>1</v>
      </c>
      <c r="C6" s="160" t="s">
        <v>112</v>
      </c>
      <c r="D6" s="160" t="s">
        <v>10</v>
      </c>
      <c r="E6" s="165" t="s">
        <v>168</v>
      </c>
      <c r="F6" s="166"/>
      <c r="G6" s="166"/>
      <c r="H6" s="167"/>
      <c r="I6" s="163">
        <v>2023</v>
      </c>
      <c r="J6" s="173"/>
      <c r="K6" s="173"/>
      <c r="L6" s="173"/>
      <c r="M6" s="173"/>
      <c r="N6" s="173"/>
      <c r="O6" s="173"/>
      <c r="P6" s="164"/>
      <c r="Q6" s="165" t="s">
        <v>2</v>
      </c>
      <c r="R6" s="166"/>
      <c r="S6" s="166"/>
      <c r="T6" s="166"/>
      <c r="U6" s="167"/>
      <c r="V6" s="183" t="s">
        <v>39</v>
      </c>
    </row>
    <row r="7" spans="1:22" s="17" customFormat="1" ht="24.75" customHeight="1" x14ac:dyDescent="0.2">
      <c r="A7" s="159"/>
      <c r="B7" s="159"/>
      <c r="C7" s="161"/>
      <c r="D7" s="161"/>
      <c r="E7" s="163">
        <v>2021</v>
      </c>
      <c r="F7" s="164"/>
      <c r="G7" s="163">
        <v>2022</v>
      </c>
      <c r="H7" s="164"/>
      <c r="I7" s="159" t="s">
        <v>5</v>
      </c>
      <c r="J7" s="159"/>
      <c r="K7" s="159" t="s">
        <v>8</v>
      </c>
      <c r="L7" s="159"/>
      <c r="M7" s="159" t="s">
        <v>37</v>
      </c>
      <c r="N7" s="159"/>
      <c r="O7" s="159" t="s">
        <v>11</v>
      </c>
      <c r="P7" s="159"/>
      <c r="Q7" s="184">
        <v>2024</v>
      </c>
      <c r="R7" s="184">
        <v>2025</v>
      </c>
      <c r="S7" s="175">
        <v>2023</v>
      </c>
      <c r="T7" s="175">
        <v>2024</v>
      </c>
      <c r="U7" s="175">
        <v>2025</v>
      </c>
      <c r="V7" s="183"/>
    </row>
    <row r="8" spans="1:22" s="17" customFormat="1" ht="24" customHeight="1" x14ac:dyDescent="0.2">
      <c r="A8" s="159"/>
      <c r="B8" s="159"/>
      <c r="C8" s="162"/>
      <c r="D8" s="162"/>
      <c r="E8" s="9" t="s">
        <v>3</v>
      </c>
      <c r="F8" s="9" t="s">
        <v>4</v>
      </c>
      <c r="G8" s="9" t="s">
        <v>3</v>
      </c>
      <c r="H8" s="9" t="s">
        <v>4</v>
      </c>
      <c r="I8" s="9" t="s">
        <v>3</v>
      </c>
      <c r="J8" s="9" t="s">
        <v>4</v>
      </c>
      <c r="K8" s="9" t="s">
        <v>3</v>
      </c>
      <c r="L8" s="9" t="s">
        <v>4</v>
      </c>
      <c r="M8" s="9" t="s">
        <v>3</v>
      </c>
      <c r="N8" s="9" t="s">
        <v>4</v>
      </c>
      <c r="O8" s="9" t="s">
        <v>3</v>
      </c>
      <c r="P8" s="9" t="s">
        <v>4</v>
      </c>
      <c r="Q8" s="184"/>
      <c r="R8" s="184"/>
      <c r="S8" s="176"/>
      <c r="T8" s="176"/>
      <c r="U8" s="176"/>
      <c r="V8" s="183"/>
    </row>
    <row r="9" spans="1:22" ht="12.75" customHeight="1" x14ac:dyDescent="0.2">
      <c r="A9" s="178" t="s">
        <v>145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80"/>
    </row>
    <row r="10" spans="1:22" ht="26.25" customHeight="1" x14ac:dyDescent="0.2">
      <c r="A10" s="2"/>
      <c r="B10" s="19" t="s">
        <v>51</v>
      </c>
      <c r="C10" s="9" t="s">
        <v>61</v>
      </c>
      <c r="D10" s="9" t="s">
        <v>80</v>
      </c>
      <c r="E10" s="51">
        <v>160.547</v>
      </c>
      <c r="F10" s="51">
        <v>160.547</v>
      </c>
      <c r="G10" s="51">
        <v>160.547</v>
      </c>
      <c r="H10" s="51">
        <v>160.547</v>
      </c>
      <c r="I10" s="51">
        <v>160.547</v>
      </c>
      <c r="J10" s="51">
        <v>160.547</v>
      </c>
      <c r="K10" s="9">
        <v>160.547</v>
      </c>
      <c r="L10" s="9">
        <v>160.547</v>
      </c>
      <c r="M10" s="51">
        <v>160.547</v>
      </c>
      <c r="N10" s="51">
        <v>160.547</v>
      </c>
      <c r="O10" s="51"/>
      <c r="P10" s="51"/>
      <c r="Q10" s="51">
        <v>160.547</v>
      </c>
      <c r="R10" s="51">
        <v>160.57</v>
      </c>
      <c r="S10" s="51">
        <v>160.547</v>
      </c>
      <c r="T10" s="51">
        <v>160.547</v>
      </c>
      <c r="U10" s="51">
        <v>160.547</v>
      </c>
      <c r="V10" s="2"/>
    </row>
    <row r="11" spans="1:22" ht="11.25" customHeight="1" x14ac:dyDescent="0.2">
      <c r="A11" s="163" t="s">
        <v>142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64"/>
    </row>
    <row r="12" spans="1:22" ht="12" customHeight="1" x14ac:dyDescent="0.2">
      <c r="A12" s="163" t="s">
        <v>60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64"/>
    </row>
    <row r="13" spans="1:22" ht="38.25" customHeight="1" x14ac:dyDescent="0.2">
      <c r="A13" s="2"/>
      <c r="B13" s="25" t="s">
        <v>52</v>
      </c>
      <c r="C13" s="9" t="s">
        <v>61</v>
      </c>
      <c r="D13" s="9">
        <v>0.1</v>
      </c>
      <c r="E13" s="9">
        <v>160.547</v>
      </c>
      <c r="F13" s="9">
        <v>160.547</v>
      </c>
      <c r="G13" s="51">
        <v>160.547</v>
      </c>
      <c r="H13" s="51">
        <v>160.547</v>
      </c>
      <c r="I13" s="9">
        <v>160.547</v>
      </c>
      <c r="J13" s="9">
        <v>160.547</v>
      </c>
      <c r="K13" s="9">
        <v>160.547</v>
      </c>
      <c r="L13" s="9">
        <v>160.547</v>
      </c>
      <c r="M13" s="51">
        <v>160.547</v>
      </c>
      <c r="N13" s="51">
        <v>160.547</v>
      </c>
      <c r="O13" s="51"/>
      <c r="P13" s="51"/>
      <c r="Q13" s="51">
        <v>160.547</v>
      </c>
      <c r="R13" s="51">
        <v>160.547</v>
      </c>
      <c r="S13" s="51">
        <v>160.547</v>
      </c>
      <c r="T13" s="51">
        <v>160.547</v>
      </c>
      <c r="U13" s="51">
        <v>160.547</v>
      </c>
      <c r="V13" s="2"/>
    </row>
    <row r="14" spans="1:22" ht="38.25" customHeight="1" x14ac:dyDescent="0.2">
      <c r="A14" s="2"/>
      <c r="B14" s="25" t="s">
        <v>143</v>
      </c>
      <c r="C14" s="9" t="s">
        <v>63</v>
      </c>
      <c r="D14" s="9">
        <v>0.1</v>
      </c>
      <c r="E14" s="9">
        <v>100</v>
      </c>
      <c r="F14" s="9">
        <v>100</v>
      </c>
      <c r="G14" s="9">
        <v>100</v>
      </c>
      <c r="H14" s="9">
        <v>100</v>
      </c>
      <c r="I14" s="9">
        <v>100</v>
      </c>
      <c r="J14" s="9">
        <v>100</v>
      </c>
      <c r="K14" s="9">
        <v>100</v>
      </c>
      <c r="L14" s="9">
        <v>97.2</v>
      </c>
      <c r="M14" s="9">
        <v>100</v>
      </c>
      <c r="N14" s="9">
        <v>97.2</v>
      </c>
      <c r="O14" s="9"/>
      <c r="P14" s="9"/>
      <c r="Q14" s="9">
        <v>100</v>
      </c>
      <c r="R14" s="9">
        <v>100</v>
      </c>
      <c r="S14" s="9">
        <v>100</v>
      </c>
      <c r="T14" s="9">
        <v>100</v>
      </c>
      <c r="U14" s="9">
        <v>100</v>
      </c>
      <c r="V14" s="2"/>
    </row>
    <row r="15" spans="1:22" ht="45" customHeight="1" x14ac:dyDescent="0.2">
      <c r="A15" s="2"/>
      <c r="B15" s="88" t="s">
        <v>53</v>
      </c>
      <c r="C15" s="9" t="s">
        <v>62</v>
      </c>
      <c r="D15" s="9">
        <v>0.1</v>
      </c>
      <c r="E15" s="9">
        <v>1</v>
      </c>
      <c r="F15" s="9">
        <v>2</v>
      </c>
      <c r="G15" s="9">
        <v>1</v>
      </c>
      <c r="H15" s="9">
        <v>1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/>
      <c r="P15" s="9"/>
      <c r="Q15" s="9">
        <v>1</v>
      </c>
      <c r="R15" s="9">
        <v>1</v>
      </c>
      <c r="S15" s="9">
        <v>2</v>
      </c>
      <c r="T15" s="9">
        <v>1</v>
      </c>
      <c r="U15" s="9">
        <v>1</v>
      </c>
      <c r="V15" s="9"/>
    </row>
    <row r="16" spans="1:22" ht="39.75" customHeight="1" x14ac:dyDescent="0.2">
      <c r="A16" s="168"/>
      <c r="B16" s="25" t="s">
        <v>54</v>
      </c>
      <c r="C16" s="9" t="s">
        <v>61</v>
      </c>
      <c r="D16" s="9">
        <v>0.1</v>
      </c>
      <c r="E16" s="30">
        <v>3.34</v>
      </c>
      <c r="F16" s="30">
        <v>3.34</v>
      </c>
      <c r="G16" s="9">
        <v>5.27</v>
      </c>
      <c r="H16" s="30">
        <v>6.0490000000000004</v>
      </c>
      <c r="I16" s="9">
        <v>0</v>
      </c>
      <c r="J16" s="9">
        <v>0</v>
      </c>
      <c r="K16" s="9">
        <v>0</v>
      </c>
      <c r="L16" s="9">
        <v>0</v>
      </c>
      <c r="M16" s="30">
        <v>4.7</v>
      </c>
      <c r="N16" s="30">
        <v>6.68</v>
      </c>
      <c r="O16" s="9"/>
      <c r="P16" s="30"/>
      <c r="Q16" s="9">
        <v>5.27</v>
      </c>
      <c r="R16" s="9">
        <v>5.27</v>
      </c>
      <c r="S16" s="9">
        <v>0.76</v>
      </c>
      <c r="T16" s="9">
        <v>0.76</v>
      </c>
      <c r="U16" s="9">
        <v>5.27</v>
      </c>
      <c r="V16" s="2"/>
    </row>
    <row r="17" spans="1:22" ht="39.75" customHeight="1" x14ac:dyDescent="0.2">
      <c r="A17" s="169"/>
      <c r="B17" s="25" t="s">
        <v>148</v>
      </c>
      <c r="C17" s="9" t="s">
        <v>63</v>
      </c>
      <c r="D17" s="9">
        <v>0.1</v>
      </c>
      <c r="E17" s="30">
        <v>2.08</v>
      </c>
      <c r="F17" s="30">
        <v>2.08</v>
      </c>
      <c r="G17" s="9">
        <v>3.28</v>
      </c>
      <c r="H17" s="30">
        <v>3.79</v>
      </c>
      <c r="I17" s="9">
        <v>0</v>
      </c>
      <c r="J17" s="9">
        <v>0</v>
      </c>
      <c r="K17" s="9">
        <v>0</v>
      </c>
      <c r="L17" s="9">
        <v>0</v>
      </c>
      <c r="M17" s="30">
        <v>2.93</v>
      </c>
      <c r="N17" s="30">
        <v>4.16</v>
      </c>
      <c r="O17" s="9"/>
      <c r="P17" s="30"/>
      <c r="Q17" s="9">
        <v>3.28</v>
      </c>
      <c r="R17" s="9">
        <v>3.28</v>
      </c>
      <c r="S17" s="9">
        <v>0.47</v>
      </c>
      <c r="T17" s="9">
        <v>0.47</v>
      </c>
      <c r="U17" s="9">
        <v>3.28</v>
      </c>
      <c r="V17" s="2"/>
    </row>
    <row r="18" spans="1:22" ht="12" customHeight="1" x14ac:dyDescent="0.2">
      <c r="A18" s="170" t="s">
        <v>146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2"/>
    </row>
    <row r="19" spans="1:22" ht="24.75" customHeight="1" x14ac:dyDescent="0.2">
      <c r="A19" s="2"/>
      <c r="B19" s="19" t="s">
        <v>147</v>
      </c>
      <c r="C19" s="9" t="s">
        <v>111</v>
      </c>
      <c r="D19" s="9" t="s">
        <v>80</v>
      </c>
      <c r="E19" s="30">
        <v>839.84</v>
      </c>
      <c r="F19" s="30">
        <v>775.83</v>
      </c>
      <c r="G19" s="9">
        <v>846.58</v>
      </c>
      <c r="H19" s="30">
        <v>962</v>
      </c>
      <c r="I19" s="9">
        <v>178.05</v>
      </c>
      <c r="J19" s="30">
        <v>172.1</v>
      </c>
      <c r="K19" s="9">
        <f>I19+187.48</f>
        <v>365.53</v>
      </c>
      <c r="L19" s="30">
        <f>176.42+J19</f>
        <v>348.52</v>
      </c>
      <c r="M19" s="30">
        <v>529.07000000000005</v>
      </c>
      <c r="N19" s="30">
        <v>513.21</v>
      </c>
      <c r="O19" s="9"/>
      <c r="P19" s="30"/>
      <c r="Q19" s="9">
        <v>846.58</v>
      </c>
      <c r="R19" s="9">
        <v>846.58</v>
      </c>
      <c r="S19" s="9">
        <v>839.84</v>
      </c>
      <c r="T19" s="9">
        <v>839.84</v>
      </c>
      <c r="U19" s="9">
        <v>846.58</v>
      </c>
      <c r="V19" s="2"/>
    </row>
    <row r="20" spans="1:22" ht="12" customHeight="1" x14ac:dyDescent="0.2">
      <c r="A20" s="163" t="s">
        <v>149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64"/>
    </row>
    <row r="21" spans="1:22" ht="13.15" customHeight="1" x14ac:dyDescent="0.2">
      <c r="A21" s="163" t="s">
        <v>55</v>
      </c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64"/>
    </row>
    <row r="22" spans="1:22" ht="36" x14ac:dyDescent="0.2">
      <c r="A22" s="20"/>
      <c r="B22" s="14" t="s">
        <v>150</v>
      </c>
      <c r="C22" s="22" t="s">
        <v>110</v>
      </c>
      <c r="D22" s="9">
        <v>0.1</v>
      </c>
      <c r="E22" s="30">
        <v>13377.5</v>
      </c>
      <c r="F22" s="30">
        <v>19904.48</v>
      </c>
      <c r="G22" s="131" t="s">
        <v>172</v>
      </c>
      <c r="H22" s="30">
        <v>20104.18</v>
      </c>
      <c r="I22" s="30">
        <v>6487.65</v>
      </c>
      <c r="J22" s="9">
        <v>6360.67</v>
      </c>
      <c r="K22" s="30">
        <v>11483.44</v>
      </c>
      <c r="L22" s="9">
        <v>10941.82</v>
      </c>
      <c r="M22" s="30">
        <v>18698.349999999999</v>
      </c>
      <c r="N22" s="30">
        <v>18422.02</v>
      </c>
      <c r="O22" s="131"/>
      <c r="P22" s="30"/>
      <c r="Q22" s="30">
        <v>21258.7</v>
      </c>
      <c r="R22" s="30">
        <v>21258.7</v>
      </c>
      <c r="S22" s="27">
        <v>19915</v>
      </c>
      <c r="T22" s="30">
        <v>13377.5</v>
      </c>
      <c r="U22" s="30">
        <v>20169.400000000001</v>
      </c>
      <c r="V22" s="14"/>
    </row>
    <row r="23" spans="1:22" ht="22.9" customHeight="1" x14ac:dyDescent="0.2">
      <c r="A23" s="20"/>
      <c r="B23" s="14" t="s">
        <v>151</v>
      </c>
      <c r="C23" s="22" t="s">
        <v>111</v>
      </c>
      <c r="D23" s="9">
        <v>0.1</v>
      </c>
      <c r="E23" s="9">
        <v>916.5</v>
      </c>
      <c r="F23" s="9">
        <v>514.08000000000004</v>
      </c>
      <c r="G23" s="9">
        <v>534.54</v>
      </c>
      <c r="H23" s="9">
        <v>414.02</v>
      </c>
      <c r="I23" s="9">
        <v>154.76</v>
      </c>
      <c r="J23" s="9">
        <v>153.01</v>
      </c>
      <c r="K23" s="9">
        <v>257.04000000000002</v>
      </c>
      <c r="L23" s="9">
        <v>245.97</v>
      </c>
      <c r="M23" s="9">
        <v>479.38</v>
      </c>
      <c r="N23" s="9">
        <v>476.38</v>
      </c>
      <c r="O23" s="9"/>
      <c r="P23" s="9"/>
      <c r="Q23" s="9">
        <v>534.54</v>
      </c>
      <c r="R23" s="9">
        <v>534.54</v>
      </c>
      <c r="S23" s="9">
        <v>916.5</v>
      </c>
      <c r="T23" s="9">
        <v>916.5</v>
      </c>
      <c r="U23" s="9">
        <v>534.54</v>
      </c>
      <c r="V23" s="14"/>
    </row>
    <row r="24" spans="1:22" ht="37.5" customHeight="1" x14ac:dyDescent="0.2">
      <c r="A24" s="20"/>
      <c r="B24" s="14" t="s">
        <v>56</v>
      </c>
      <c r="C24" s="22" t="s">
        <v>63</v>
      </c>
      <c r="D24" s="9">
        <v>0.05</v>
      </c>
      <c r="E24" s="9">
        <v>62</v>
      </c>
      <c r="F24" s="9">
        <v>64</v>
      </c>
      <c r="G24" s="9">
        <v>65</v>
      </c>
      <c r="H24" s="9">
        <v>68</v>
      </c>
      <c r="I24" s="9">
        <v>36</v>
      </c>
      <c r="J24" s="9">
        <v>36</v>
      </c>
      <c r="K24" s="9">
        <v>50</v>
      </c>
      <c r="L24" s="9">
        <v>55</v>
      </c>
      <c r="M24" s="9">
        <v>60</v>
      </c>
      <c r="N24" s="9">
        <v>60</v>
      </c>
      <c r="O24" s="9"/>
      <c r="P24" s="9"/>
      <c r="Q24" s="9">
        <v>62</v>
      </c>
      <c r="R24" s="9">
        <v>62</v>
      </c>
      <c r="S24" s="9">
        <v>62</v>
      </c>
      <c r="T24" s="9">
        <v>62</v>
      </c>
      <c r="U24" s="9">
        <v>62</v>
      </c>
      <c r="V24" s="2"/>
    </row>
    <row r="25" spans="1:22" ht="12" customHeight="1" x14ac:dyDescent="0.2">
      <c r="A25" s="170" t="s">
        <v>152</v>
      </c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2"/>
    </row>
    <row r="26" spans="1:22" ht="31.5" customHeight="1" x14ac:dyDescent="0.2">
      <c r="A26" s="2"/>
      <c r="B26" s="88" t="s">
        <v>155</v>
      </c>
      <c r="C26" s="9" t="s">
        <v>62</v>
      </c>
      <c r="D26" s="9" t="s">
        <v>80</v>
      </c>
      <c r="E26" s="9">
        <v>1</v>
      </c>
      <c r="F26" s="9">
        <v>1</v>
      </c>
      <c r="G26" s="9">
        <v>1</v>
      </c>
      <c r="H26" s="9">
        <v>1</v>
      </c>
      <c r="I26" s="9">
        <v>0</v>
      </c>
      <c r="J26" s="9">
        <v>0</v>
      </c>
      <c r="K26" s="9">
        <v>0</v>
      </c>
      <c r="L26" s="9">
        <v>0</v>
      </c>
      <c r="M26" s="9">
        <v>1</v>
      </c>
      <c r="N26" s="9">
        <v>1</v>
      </c>
      <c r="O26" s="9"/>
      <c r="P26" s="9"/>
      <c r="Q26" s="9">
        <v>1</v>
      </c>
      <c r="R26" s="9">
        <v>1</v>
      </c>
      <c r="S26" s="9">
        <v>1</v>
      </c>
      <c r="T26" s="9">
        <v>1</v>
      </c>
      <c r="U26" s="9">
        <v>1</v>
      </c>
      <c r="V26" s="2"/>
    </row>
    <row r="27" spans="1:22" ht="13.5" customHeight="1" x14ac:dyDescent="0.2">
      <c r="A27" s="163" t="s">
        <v>57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64"/>
    </row>
    <row r="28" spans="1:22" ht="12.75" customHeight="1" x14ac:dyDescent="0.2">
      <c r="A28" s="163" t="s">
        <v>58</v>
      </c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64"/>
    </row>
    <row r="29" spans="1:22" ht="24.75" customHeight="1" x14ac:dyDescent="0.2">
      <c r="A29" s="2"/>
      <c r="B29" s="49" t="s">
        <v>59</v>
      </c>
      <c r="C29" s="9" t="s">
        <v>61</v>
      </c>
      <c r="D29" s="9">
        <v>0.1</v>
      </c>
      <c r="E29" s="30">
        <v>50.44</v>
      </c>
      <c r="F29" s="30">
        <v>50.44</v>
      </c>
      <c r="G29" s="9">
        <v>50.44</v>
      </c>
      <c r="H29" s="9">
        <v>50.44</v>
      </c>
      <c r="I29" s="9">
        <v>0</v>
      </c>
      <c r="J29" s="9">
        <v>0</v>
      </c>
      <c r="K29" s="9">
        <v>50.44</v>
      </c>
      <c r="L29" s="9">
        <v>45.11</v>
      </c>
      <c r="M29" s="9">
        <v>50.44</v>
      </c>
      <c r="N29" s="9">
        <v>45.11</v>
      </c>
      <c r="O29" s="9"/>
      <c r="P29" s="9"/>
      <c r="Q29" s="9">
        <v>50.44</v>
      </c>
      <c r="R29" s="9">
        <v>50.44</v>
      </c>
      <c r="S29" s="9">
        <v>50.44</v>
      </c>
      <c r="T29" s="9">
        <v>50.44</v>
      </c>
      <c r="U29" s="9">
        <v>50.44</v>
      </c>
      <c r="V29" s="2"/>
    </row>
    <row r="30" spans="1:22" ht="25.5" customHeight="1" x14ac:dyDescent="0.2">
      <c r="A30" s="2"/>
      <c r="B30" s="31" t="s">
        <v>153</v>
      </c>
      <c r="C30" s="9" t="s">
        <v>62</v>
      </c>
      <c r="D30" s="9">
        <v>0.05</v>
      </c>
      <c r="E30" s="9">
        <v>85</v>
      </c>
      <c r="F30" s="9">
        <v>85</v>
      </c>
      <c r="G30" s="9">
        <v>85</v>
      </c>
      <c r="H30" s="9">
        <v>85</v>
      </c>
      <c r="I30" s="9">
        <v>0</v>
      </c>
      <c r="J30" s="9">
        <v>0</v>
      </c>
      <c r="K30" s="9">
        <v>10</v>
      </c>
      <c r="L30" s="9">
        <v>10</v>
      </c>
      <c r="M30" s="9">
        <v>30</v>
      </c>
      <c r="N30" s="9">
        <v>30</v>
      </c>
      <c r="O30" s="9"/>
      <c r="P30" s="9"/>
      <c r="Q30" s="9">
        <v>50</v>
      </c>
      <c r="R30" s="9">
        <v>50</v>
      </c>
      <c r="S30" s="9">
        <v>6</v>
      </c>
      <c r="T30" s="9">
        <v>85</v>
      </c>
      <c r="U30" s="9">
        <v>50</v>
      </c>
      <c r="V30" s="2"/>
    </row>
    <row r="31" spans="1:22" ht="25.5" customHeight="1" x14ac:dyDescent="0.2">
      <c r="A31" s="2"/>
      <c r="B31" s="2" t="s">
        <v>154</v>
      </c>
      <c r="C31" s="9" t="s">
        <v>62</v>
      </c>
      <c r="D31" s="9">
        <v>0.1</v>
      </c>
      <c r="E31" s="9">
        <v>3</v>
      </c>
      <c r="F31" s="9">
        <v>3</v>
      </c>
      <c r="G31" s="9">
        <v>1</v>
      </c>
      <c r="H31" s="9">
        <v>2</v>
      </c>
      <c r="I31" s="9">
        <v>0</v>
      </c>
      <c r="J31" s="9">
        <v>0</v>
      </c>
      <c r="K31" s="9">
        <v>0</v>
      </c>
      <c r="L31" s="9">
        <v>0</v>
      </c>
      <c r="M31" s="9">
        <v>1</v>
      </c>
      <c r="N31" s="9">
        <v>1</v>
      </c>
      <c r="O31" s="9"/>
      <c r="P31" s="9"/>
      <c r="Q31" s="9">
        <v>1</v>
      </c>
      <c r="R31" s="9">
        <v>1</v>
      </c>
      <c r="S31" s="9">
        <v>3</v>
      </c>
      <c r="T31" s="9">
        <v>3</v>
      </c>
      <c r="U31" s="9">
        <v>3</v>
      </c>
      <c r="V31" s="2"/>
    </row>
    <row r="32" spans="1:22" ht="12" customHeight="1" x14ac:dyDescent="0.3">
      <c r="A32" s="4"/>
      <c r="B32" s="5"/>
      <c r="C32" s="23"/>
      <c r="D32" s="23"/>
      <c r="E32" s="5"/>
      <c r="F32" s="5"/>
      <c r="G32" s="5"/>
      <c r="H32" s="5"/>
      <c r="I32" s="5"/>
      <c r="J32" s="5"/>
    </row>
    <row r="33" spans="1:22" s="3" customFormat="1" ht="14.45" customHeight="1" x14ac:dyDescent="0.25">
      <c r="C33" s="24"/>
      <c r="D33" s="24"/>
    </row>
    <row r="34" spans="1:22" s="3" customFormat="1" ht="15.6" customHeight="1" x14ac:dyDescent="0.25">
      <c r="B34" s="95" t="s">
        <v>174</v>
      </c>
      <c r="C34" s="24"/>
      <c r="D34" s="24"/>
      <c r="J34" s="177" t="s">
        <v>35</v>
      </c>
      <c r="K34" s="177"/>
      <c r="L34" s="177"/>
      <c r="M34" s="177"/>
      <c r="V34" s="35" t="s">
        <v>175</v>
      </c>
    </row>
    <row r="35" spans="1:22" ht="24.6" customHeight="1" x14ac:dyDescent="0.25">
      <c r="A35" s="3"/>
      <c r="K35" s="158" t="s">
        <v>33</v>
      </c>
      <c r="L35" s="158"/>
      <c r="V35" s="17" t="s">
        <v>34</v>
      </c>
    </row>
  </sheetData>
  <mergeCells count="34">
    <mergeCell ref="Q1:V1"/>
    <mergeCell ref="Q2:V2"/>
    <mergeCell ref="I6:P6"/>
    <mergeCell ref="V6:V8"/>
    <mergeCell ref="O7:P7"/>
    <mergeCell ref="Q7:Q8"/>
    <mergeCell ref="R7:R8"/>
    <mergeCell ref="M7:N7"/>
    <mergeCell ref="I7:J7"/>
    <mergeCell ref="K7:L7"/>
    <mergeCell ref="T7:T8"/>
    <mergeCell ref="S7:S8"/>
    <mergeCell ref="A4:V4"/>
    <mergeCell ref="U7:U8"/>
    <mergeCell ref="J34:M34"/>
    <mergeCell ref="A28:V28"/>
    <mergeCell ref="Q6:U6"/>
    <mergeCell ref="G7:H7"/>
    <mergeCell ref="A9:V9"/>
    <mergeCell ref="A27:V27"/>
    <mergeCell ref="A11:V11"/>
    <mergeCell ref="A12:V12"/>
    <mergeCell ref="K35:L35"/>
    <mergeCell ref="A6:A8"/>
    <mergeCell ref="D6:D8"/>
    <mergeCell ref="C6:C8"/>
    <mergeCell ref="B6:B8"/>
    <mergeCell ref="E7:F7"/>
    <mergeCell ref="E6:H6"/>
    <mergeCell ref="A16:A17"/>
    <mergeCell ref="A18:V18"/>
    <mergeCell ref="A20:V20"/>
    <mergeCell ref="A21:V21"/>
    <mergeCell ref="A25:V25"/>
  </mergeCells>
  <phoneticPr fontId="1" type="noConversion"/>
  <pageMargins left="0.59055118110236227" right="0.23622047244094491" top="0.78740157480314965" bottom="0.39370078740157483" header="0.51181102362204722" footer="0.35433070866141736"/>
  <pageSetup paperSize="9" scale="7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5"/>
  <sheetViews>
    <sheetView view="pageBreakPreview" topLeftCell="A78" zoomScale="80" zoomScaleNormal="80" zoomScaleSheetLayoutView="80" workbookViewId="0">
      <selection sqref="A1:Y105"/>
    </sheetView>
  </sheetViews>
  <sheetFormatPr defaultRowHeight="12.75" x14ac:dyDescent="0.2"/>
  <cols>
    <col min="1" max="1" width="15.42578125" customWidth="1"/>
    <col min="2" max="2" width="25.85546875" customWidth="1"/>
    <col min="3" max="3" width="20.42578125" customWidth="1"/>
    <col min="4" max="5" width="5.85546875" customWidth="1"/>
    <col min="6" max="6" width="13.140625" customWidth="1"/>
    <col min="7" max="7" width="5.85546875" customWidth="1"/>
    <col min="8" max="8" width="12.42578125" customWidth="1"/>
    <col min="9" max="9" width="12.85546875" customWidth="1"/>
    <col min="10" max="11" width="13.85546875" bestFit="1" customWidth="1"/>
    <col min="12" max="12" width="11.7109375" bestFit="1" customWidth="1"/>
    <col min="13" max="13" width="12.28515625" customWidth="1"/>
    <col min="14" max="14" width="13.85546875" customWidth="1"/>
    <col min="15" max="15" width="12.85546875" bestFit="1" customWidth="1"/>
    <col min="16" max="16" width="13.7109375" style="119" customWidth="1"/>
    <col min="17" max="17" width="14.5703125" style="126" customWidth="1"/>
    <col min="18" max="19" width="14.42578125" customWidth="1"/>
    <col min="20" max="20" width="13.7109375" customWidth="1"/>
    <col min="21" max="21" width="14.42578125" customWidth="1"/>
    <col min="22" max="22" width="2.28515625" hidden="1" customWidth="1"/>
    <col min="23" max="23" width="13.7109375" customWidth="1"/>
    <col min="24" max="24" width="1.5703125" customWidth="1"/>
    <col min="25" max="25" width="7.42578125" customWidth="1"/>
  </cols>
  <sheetData>
    <row r="1" spans="1:25" ht="17.25" customHeight="1" x14ac:dyDescent="0.2">
      <c r="R1" s="224" t="s">
        <v>23</v>
      </c>
      <c r="S1" s="224"/>
      <c r="T1" s="224"/>
      <c r="U1" s="224"/>
      <c r="V1" s="224"/>
      <c r="W1" s="224"/>
      <c r="X1" s="224"/>
      <c r="Y1" s="224"/>
    </row>
    <row r="2" spans="1:25" ht="59.25" customHeight="1" x14ac:dyDescent="0.2">
      <c r="R2" s="224" t="s">
        <v>47</v>
      </c>
      <c r="S2" s="224"/>
      <c r="T2" s="224"/>
      <c r="U2" s="224"/>
      <c r="V2" s="224"/>
      <c r="W2" s="224"/>
      <c r="X2" s="224"/>
      <c r="Y2" s="224"/>
    </row>
    <row r="3" spans="1:25" ht="29.25" customHeight="1" x14ac:dyDescent="0.2">
      <c r="R3" s="36"/>
      <c r="S3" s="36"/>
      <c r="T3" s="36"/>
      <c r="U3" s="36"/>
      <c r="V3" s="36"/>
      <c r="W3" s="36"/>
      <c r="X3" s="36"/>
      <c r="Y3" s="36"/>
    </row>
    <row r="4" spans="1:25" ht="31.5" customHeight="1" x14ac:dyDescent="0.2">
      <c r="A4" s="225" t="s">
        <v>41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</row>
    <row r="5" spans="1:25" ht="17.25" customHeight="1" x14ac:dyDescent="0.2">
      <c r="A5" s="50"/>
      <c r="B5" s="225" t="s">
        <v>181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</row>
    <row r="6" spans="1:25" s="10" customFormat="1" ht="25.9" customHeight="1" x14ac:dyDescent="0.2">
      <c r="A6" s="228" t="s">
        <v>42</v>
      </c>
      <c r="B6" s="226" t="s">
        <v>32</v>
      </c>
      <c r="C6" s="226" t="s">
        <v>44</v>
      </c>
      <c r="D6" s="226" t="s">
        <v>17</v>
      </c>
      <c r="E6" s="226"/>
      <c r="F6" s="226"/>
      <c r="G6" s="226"/>
      <c r="H6" s="230" t="s">
        <v>21</v>
      </c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2"/>
      <c r="T6" s="185" t="s">
        <v>2</v>
      </c>
      <c r="U6" s="186"/>
      <c r="V6" s="186"/>
      <c r="W6" s="186"/>
      <c r="X6" s="187"/>
      <c r="Y6" s="226" t="s">
        <v>28</v>
      </c>
    </row>
    <row r="7" spans="1:25" s="10" customFormat="1" ht="15.75" customHeight="1" x14ac:dyDescent="0.2">
      <c r="A7" s="228"/>
      <c r="B7" s="226"/>
      <c r="C7" s="226"/>
      <c r="D7" s="226" t="s">
        <v>46</v>
      </c>
      <c r="E7" s="226" t="s">
        <v>22</v>
      </c>
      <c r="F7" s="226" t="s">
        <v>18</v>
      </c>
      <c r="G7" s="226" t="s">
        <v>19</v>
      </c>
      <c r="H7" s="229">
        <v>2021</v>
      </c>
      <c r="I7" s="229"/>
      <c r="J7" s="235">
        <v>2022</v>
      </c>
      <c r="K7" s="236"/>
      <c r="L7" s="239">
        <v>2023</v>
      </c>
      <c r="M7" s="240"/>
      <c r="N7" s="240"/>
      <c r="O7" s="240"/>
      <c r="P7" s="240"/>
      <c r="Q7" s="240"/>
      <c r="R7" s="240"/>
      <c r="S7" s="241"/>
      <c r="T7" s="188"/>
      <c r="U7" s="189"/>
      <c r="V7" s="189"/>
      <c r="W7" s="189"/>
      <c r="X7" s="190"/>
      <c r="Y7" s="226"/>
    </row>
    <row r="8" spans="1:25" s="10" customFormat="1" ht="26.45" customHeight="1" x14ac:dyDescent="0.2">
      <c r="A8" s="228"/>
      <c r="B8" s="226"/>
      <c r="C8" s="226"/>
      <c r="D8" s="226"/>
      <c r="E8" s="226"/>
      <c r="F8" s="226"/>
      <c r="G8" s="226"/>
      <c r="H8" s="229"/>
      <c r="I8" s="229"/>
      <c r="J8" s="237"/>
      <c r="K8" s="238"/>
      <c r="L8" s="226" t="s">
        <v>5</v>
      </c>
      <c r="M8" s="226"/>
      <c r="N8" s="226" t="s">
        <v>8</v>
      </c>
      <c r="O8" s="226"/>
      <c r="P8" s="226" t="s">
        <v>9</v>
      </c>
      <c r="Q8" s="226"/>
      <c r="R8" s="226" t="s">
        <v>11</v>
      </c>
      <c r="S8" s="226"/>
      <c r="T8" s="191"/>
      <c r="U8" s="192"/>
      <c r="V8" s="192"/>
      <c r="W8" s="192"/>
      <c r="X8" s="193"/>
      <c r="Y8" s="226"/>
    </row>
    <row r="9" spans="1:25" s="10" customFormat="1" ht="21.6" customHeight="1" x14ac:dyDescent="0.2">
      <c r="A9" s="228"/>
      <c r="B9" s="226"/>
      <c r="C9" s="226"/>
      <c r="D9" s="226"/>
      <c r="E9" s="226"/>
      <c r="F9" s="226"/>
      <c r="G9" s="226"/>
      <c r="H9" s="81" t="s">
        <v>3</v>
      </c>
      <c r="I9" s="81" t="s">
        <v>4</v>
      </c>
      <c r="J9" s="81" t="s">
        <v>3</v>
      </c>
      <c r="K9" s="81" t="s">
        <v>4</v>
      </c>
      <c r="L9" s="81" t="s">
        <v>3</v>
      </c>
      <c r="M9" s="81" t="s">
        <v>4</v>
      </c>
      <c r="N9" s="81" t="s">
        <v>3</v>
      </c>
      <c r="O9" s="81" t="s">
        <v>4</v>
      </c>
      <c r="P9" s="120" t="s">
        <v>3</v>
      </c>
      <c r="Q9" s="127" t="s">
        <v>4</v>
      </c>
      <c r="R9" s="81" t="s">
        <v>3</v>
      </c>
      <c r="S9" s="81" t="s">
        <v>4</v>
      </c>
      <c r="T9" s="89">
        <v>2024</v>
      </c>
      <c r="U9" s="89">
        <v>2025</v>
      </c>
      <c r="V9" s="89">
        <v>2024</v>
      </c>
      <c r="W9" s="89">
        <v>2026</v>
      </c>
      <c r="X9" s="89">
        <v>2025</v>
      </c>
      <c r="Y9" s="226"/>
    </row>
    <row r="10" spans="1:25" s="10" customFormat="1" ht="25.5" customHeight="1" x14ac:dyDescent="0.2">
      <c r="A10" s="233" t="s">
        <v>43</v>
      </c>
      <c r="B10" s="234" t="s">
        <v>64</v>
      </c>
      <c r="C10" s="48" t="s">
        <v>20</v>
      </c>
      <c r="D10" s="77" t="s">
        <v>80</v>
      </c>
      <c r="E10" s="77" t="s">
        <v>80</v>
      </c>
      <c r="F10" s="77" t="s">
        <v>80</v>
      </c>
      <c r="G10" s="77" t="s">
        <v>80</v>
      </c>
      <c r="H10" s="121">
        <v>106798.06999999999</v>
      </c>
      <c r="I10" s="121">
        <v>104174.20300000001</v>
      </c>
      <c r="J10" s="121">
        <f>J12+J62+J78+0.01</f>
        <v>169073.19000000003</v>
      </c>
      <c r="K10" s="121">
        <f t="shared" ref="K10:R10" si="0">K12+K62+K78</f>
        <v>166608.71</v>
      </c>
      <c r="L10" s="121">
        <f t="shared" si="0"/>
        <v>12717.14</v>
      </c>
      <c r="M10" s="121">
        <f t="shared" si="0"/>
        <v>2340.17</v>
      </c>
      <c r="N10" s="121">
        <f t="shared" si="0"/>
        <v>29938.800000000003</v>
      </c>
      <c r="O10" s="121">
        <f t="shared" si="0"/>
        <v>27756.559999999998</v>
      </c>
      <c r="P10" s="153">
        <f t="shared" si="0"/>
        <v>42473.612000000001</v>
      </c>
      <c r="Q10" s="153">
        <f t="shared" si="0"/>
        <v>41810.138999999996</v>
      </c>
      <c r="R10" s="153">
        <f t="shared" si="0"/>
        <v>199722.49999999997</v>
      </c>
      <c r="S10" s="153">
        <v>189609.8</v>
      </c>
      <c r="T10" s="153">
        <f>T12+T62+T78</f>
        <v>60694.100000000006</v>
      </c>
      <c r="U10" s="153">
        <f>U12+U62+U78</f>
        <v>59945.7</v>
      </c>
      <c r="V10" s="121">
        <f>V12+V62+V78</f>
        <v>43584.4</v>
      </c>
      <c r="W10" s="121">
        <v>59983.6</v>
      </c>
      <c r="X10" s="121">
        <f>X12+X62+X78</f>
        <v>54638.899999999994</v>
      </c>
      <c r="Y10" s="84"/>
    </row>
    <row r="11" spans="1:25" s="10" customFormat="1" ht="23.45" customHeight="1" x14ac:dyDescent="0.2">
      <c r="A11" s="233"/>
      <c r="B11" s="234"/>
      <c r="C11" s="48" t="s">
        <v>45</v>
      </c>
      <c r="D11" s="77" t="s">
        <v>80</v>
      </c>
      <c r="E11" s="77" t="s">
        <v>80</v>
      </c>
      <c r="F11" s="77" t="s">
        <v>80</v>
      </c>
      <c r="G11" s="77" t="s">
        <v>80</v>
      </c>
      <c r="H11" s="87" t="s">
        <v>80</v>
      </c>
      <c r="I11" s="87" t="s">
        <v>80</v>
      </c>
      <c r="J11" s="87" t="s">
        <v>80</v>
      </c>
      <c r="K11" s="87" t="s">
        <v>80</v>
      </c>
      <c r="L11" s="87"/>
      <c r="M11" s="87"/>
      <c r="N11" s="87"/>
      <c r="O11" s="87"/>
      <c r="P11" s="154"/>
      <c r="Q11" s="155"/>
      <c r="R11" s="152"/>
      <c r="S11" s="152"/>
      <c r="T11" s="152" t="s">
        <v>80</v>
      </c>
      <c r="U11" s="152" t="s">
        <v>80</v>
      </c>
      <c r="V11" s="77" t="s">
        <v>139</v>
      </c>
      <c r="W11" s="77"/>
      <c r="X11" s="77"/>
      <c r="Y11" s="85"/>
    </row>
    <row r="12" spans="1:25" s="10" customFormat="1" ht="25.5" x14ac:dyDescent="0.2">
      <c r="A12" s="243" t="s">
        <v>25</v>
      </c>
      <c r="B12" s="227" t="s">
        <v>66</v>
      </c>
      <c r="C12" s="48" t="s">
        <v>20</v>
      </c>
      <c r="D12" s="77" t="s">
        <v>80</v>
      </c>
      <c r="E12" s="77" t="s">
        <v>80</v>
      </c>
      <c r="F12" s="77" t="s">
        <v>80</v>
      </c>
      <c r="G12" s="77" t="s">
        <v>80</v>
      </c>
      <c r="H12" s="121">
        <v>83141.710000000006</v>
      </c>
      <c r="I12" s="121">
        <v>81193.53</v>
      </c>
      <c r="J12" s="121">
        <f>J14+J28</f>
        <v>145378.47000000003</v>
      </c>
      <c r="K12" s="121">
        <f>K14+K28</f>
        <v>142979.32</v>
      </c>
      <c r="L12" s="121">
        <f t="shared" ref="L12:P12" si="1">L14+L28</f>
        <v>6229.49</v>
      </c>
      <c r="M12" s="121">
        <f t="shared" si="1"/>
        <v>2340.17</v>
      </c>
      <c r="N12" s="121">
        <f t="shared" si="1"/>
        <v>18455.36</v>
      </c>
      <c r="O12" s="121">
        <f t="shared" si="1"/>
        <v>16814.739999999998</v>
      </c>
      <c r="P12" s="153">
        <f t="shared" si="1"/>
        <v>23775.262000000002</v>
      </c>
      <c r="Q12" s="153">
        <f>Q14+Q28</f>
        <v>23388.118999999999</v>
      </c>
      <c r="R12" s="153">
        <f>R14+R28</f>
        <v>177000.09999999998</v>
      </c>
      <c r="S12" s="153">
        <v>166949.4</v>
      </c>
      <c r="T12" s="153">
        <f t="shared" ref="T12:X12" si="2">T14+T28</f>
        <v>35634.800000000003</v>
      </c>
      <c r="U12" s="153">
        <f t="shared" si="2"/>
        <v>34886.400000000001</v>
      </c>
      <c r="V12" s="121">
        <f t="shared" si="2"/>
        <v>23259.8</v>
      </c>
      <c r="W12" s="121">
        <f t="shared" si="2"/>
        <v>34924.300000000003</v>
      </c>
      <c r="X12" s="121">
        <f t="shared" si="2"/>
        <v>33380.1</v>
      </c>
      <c r="Y12" s="85"/>
    </row>
    <row r="13" spans="1:25" s="10" customFormat="1" ht="46.5" customHeight="1" x14ac:dyDescent="0.2">
      <c r="A13" s="243"/>
      <c r="B13" s="227"/>
      <c r="C13" s="48" t="s">
        <v>45</v>
      </c>
      <c r="D13" s="77" t="s">
        <v>80</v>
      </c>
      <c r="E13" s="77" t="s">
        <v>80</v>
      </c>
      <c r="F13" s="77" t="s">
        <v>80</v>
      </c>
      <c r="G13" s="77" t="s">
        <v>80</v>
      </c>
      <c r="H13" s="87" t="s">
        <v>80</v>
      </c>
      <c r="I13" s="87" t="s">
        <v>80</v>
      </c>
      <c r="J13" s="87" t="s">
        <v>80</v>
      </c>
      <c r="K13" s="87" t="s">
        <v>80</v>
      </c>
      <c r="L13" s="87"/>
      <c r="M13" s="87"/>
      <c r="N13" s="87"/>
      <c r="O13" s="87"/>
      <c r="P13" s="154"/>
      <c r="Q13" s="155"/>
      <c r="R13" s="152"/>
      <c r="S13" s="152"/>
      <c r="T13" s="152" t="s">
        <v>80</v>
      </c>
      <c r="U13" s="152" t="s">
        <v>80</v>
      </c>
      <c r="V13" s="77" t="s">
        <v>80</v>
      </c>
      <c r="W13" s="77"/>
      <c r="X13" s="77"/>
      <c r="Y13" s="77"/>
    </row>
    <row r="14" spans="1:25" s="10" customFormat="1" ht="13.5" customHeight="1" x14ac:dyDescent="0.2">
      <c r="A14" s="244" t="s">
        <v>67</v>
      </c>
      <c r="B14" s="228" t="s">
        <v>68</v>
      </c>
      <c r="C14" s="48" t="s">
        <v>20</v>
      </c>
      <c r="D14" s="77" t="s">
        <v>80</v>
      </c>
      <c r="E14" s="77" t="s">
        <v>80</v>
      </c>
      <c r="F14" s="77" t="s">
        <v>80</v>
      </c>
      <c r="G14" s="77" t="s">
        <v>80</v>
      </c>
      <c r="H14" s="86">
        <v>28737.7</v>
      </c>
      <c r="I14" s="86">
        <v>28195.590000000004</v>
      </c>
      <c r="J14" s="86">
        <f>J17+J18+J19</f>
        <v>28333.15</v>
      </c>
      <c r="K14" s="86">
        <f>K18+K19+K17</f>
        <v>28238.91</v>
      </c>
      <c r="L14" s="86">
        <f t="shared" ref="L14:M14" si="3">L18+L19+L17</f>
        <v>6229.49</v>
      </c>
      <c r="M14" s="86">
        <f t="shared" si="3"/>
        <v>2340.17</v>
      </c>
      <c r="N14" s="86">
        <f>N18+N19+N17+N16</f>
        <v>17855.36</v>
      </c>
      <c r="O14" s="86">
        <f>O18+O19+O17+O16</f>
        <v>16215.74</v>
      </c>
      <c r="P14" s="156">
        <f t="shared" ref="P14" si="4">P18+P19+P17+P16</f>
        <v>23175.262000000002</v>
      </c>
      <c r="Q14" s="156">
        <f>Q18+Q19+Q17+Q16</f>
        <v>22788.218999999997</v>
      </c>
      <c r="R14" s="156">
        <f>R16+R19</f>
        <v>32881.199999999997</v>
      </c>
      <c r="S14" s="156">
        <v>32774.6</v>
      </c>
      <c r="T14" s="157">
        <f>SUM(T15:T27)</f>
        <v>35555.5</v>
      </c>
      <c r="U14" s="157">
        <f>SUM(U15:U27)</f>
        <v>34807.1</v>
      </c>
      <c r="V14" s="98">
        <f t="shared" ref="V14:W14" si="5">SUM(V15:V27)</f>
        <v>22985.899999999998</v>
      </c>
      <c r="W14" s="98">
        <f t="shared" si="5"/>
        <v>34845</v>
      </c>
      <c r="X14" s="98">
        <f>SUM(X15:X27)</f>
        <v>29066.400000000001</v>
      </c>
      <c r="Y14" s="85"/>
    </row>
    <row r="15" spans="1:25" s="10" customFormat="1" ht="13.5" customHeight="1" x14ac:dyDescent="0.2">
      <c r="A15" s="244"/>
      <c r="B15" s="228"/>
      <c r="C15" s="48" t="s">
        <v>45</v>
      </c>
      <c r="D15" s="151" t="s">
        <v>74</v>
      </c>
      <c r="E15" s="75" t="s">
        <v>71</v>
      </c>
      <c r="F15" s="75" t="s">
        <v>100</v>
      </c>
      <c r="G15" s="75">
        <v>244</v>
      </c>
      <c r="H15" s="87">
        <v>1527</v>
      </c>
      <c r="I15" s="87">
        <v>1526.99</v>
      </c>
      <c r="J15" s="87">
        <v>0</v>
      </c>
      <c r="K15" s="87">
        <v>0</v>
      </c>
      <c r="L15" s="87"/>
      <c r="M15" s="87"/>
      <c r="N15" s="87"/>
      <c r="O15" s="87"/>
      <c r="P15" s="154"/>
      <c r="Q15" s="155"/>
      <c r="R15" s="152"/>
      <c r="S15" s="152"/>
      <c r="T15" s="152" t="s">
        <v>95</v>
      </c>
      <c r="U15" s="152" t="s">
        <v>95</v>
      </c>
      <c r="V15" s="87" t="s">
        <v>95</v>
      </c>
      <c r="W15" s="87" t="s">
        <v>95</v>
      </c>
      <c r="X15" s="87" t="s">
        <v>95</v>
      </c>
      <c r="Y15" s="85"/>
    </row>
    <row r="16" spans="1:25" s="10" customFormat="1" ht="21.75" customHeight="1" x14ac:dyDescent="0.2">
      <c r="A16" s="244"/>
      <c r="B16" s="228"/>
      <c r="C16" s="228"/>
      <c r="D16" s="150" t="s">
        <v>162</v>
      </c>
      <c r="E16" s="75" t="s">
        <v>71</v>
      </c>
      <c r="F16" s="75" t="s">
        <v>100</v>
      </c>
      <c r="G16" s="75" t="s">
        <v>73</v>
      </c>
      <c r="H16" s="87"/>
      <c r="I16" s="87" t="s">
        <v>178</v>
      </c>
      <c r="J16" s="87">
        <v>0</v>
      </c>
      <c r="K16" s="87">
        <v>0</v>
      </c>
      <c r="L16" s="87"/>
      <c r="M16" s="87"/>
      <c r="N16" s="87">
        <v>4287.08</v>
      </c>
      <c r="O16" s="87">
        <v>3181.9</v>
      </c>
      <c r="P16" s="154">
        <v>4287.0820000000003</v>
      </c>
      <c r="Q16" s="155">
        <v>4287.0789999999997</v>
      </c>
      <c r="R16" s="152">
        <v>4287.1000000000004</v>
      </c>
      <c r="S16" s="152">
        <v>4287.1000000000004</v>
      </c>
      <c r="T16" s="152">
        <v>4489.1000000000004</v>
      </c>
      <c r="U16" s="152">
        <v>3740.7</v>
      </c>
      <c r="V16" s="92">
        <v>1641.1</v>
      </c>
      <c r="W16" s="92">
        <v>3778.6</v>
      </c>
      <c r="X16" s="87" t="s">
        <v>95</v>
      </c>
      <c r="Y16" s="242"/>
    </row>
    <row r="17" spans="1:25" s="10" customFormat="1" ht="13.5" customHeight="1" x14ac:dyDescent="0.2">
      <c r="A17" s="244"/>
      <c r="B17" s="228"/>
      <c r="C17" s="228"/>
      <c r="D17" s="75" t="s">
        <v>74</v>
      </c>
      <c r="E17" s="75" t="s">
        <v>71</v>
      </c>
      <c r="F17" s="75" t="s">
        <v>119</v>
      </c>
      <c r="G17" s="75" t="s">
        <v>73</v>
      </c>
      <c r="H17" s="87">
        <v>19734.400000000001</v>
      </c>
      <c r="I17" s="87">
        <v>19734.400000000001</v>
      </c>
      <c r="J17" s="87">
        <v>3653.9</v>
      </c>
      <c r="K17" s="87">
        <v>3559.66</v>
      </c>
      <c r="L17" s="87"/>
      <c r="M17" s="87"/>
      <c r="N17" s="87"/>
      <c r="O17" s="87"/>
      <c r="P17" s="154"/>
      <c r="Q17" s="155"/>
      <c r="R17" s="152"/>
      <c r="S17" s="152"/>
      <c r="T17" s="152" t="s">
        <v>114</v>
      </c>
      <c r="U17" s="152" t="s">
        <v>114</v>
      </c>
      <c r="V17" s="92">
        <v>21344.799999999999</v>
      </c>
      <c r="W17" s="92" t="s">
        <v>178</v>
      </c>
      <c r="X17" s="87" t="s">
        <v>95</v>
      </c>
      <c r="Y17" s="242"/>
    </row>
    <row r="18" spans="1:25" s="10" customFormat="1" ht="13.5" customHeight="1" x14ac:dyDescent="0.2">
      <c r="A18" s="244"/>
      <c r="B18" s="228"/>
      <c r="C18" s="228"/>
      <c r="D18" s="75" t="s">
        <v>74</v>
      </c>
      <c r="E18" s="75" t="s">
        <v>71</v>
      </c>
      <c r="F18" s="75" t="s">
        <v>169</v>
      </c>
      <c r="G18" s="75" t="s">
        <v>73</v>
      </c>
      <c r="H18" s="87">
        <v>0</v>
      </c>
      <c r="I18" s="87">
        <v>0</v>
      </c>
      <c r="J18" s="87">
        <v>80</v>
      </c>
      <c r="K18" s="87">
        <v>80</v>
      </c>
      <c r="L18" s="87"/>
      <c r="M18" s="87"/>
      <c r="N18" s="87"/>
      <c r="O18" s="87"/>
      <c r="P18" s="154"/>
      <c r="Q18" s="155"/>
      <c r="R18" s="152"/>
      <c r="S18" s="152"/>
      <c r="T18" s="152" t="s">
        <v>114</v>
      </c>
      <c r="U18" s="152" t="s">
        <v>114</v>
      </c>
      <c r="V18" s="92"/>
      <c r="W18" s="92"/>
      <c r="X18" s="87" t="s">
        <v>95</v>
      </c>
      <c r="Y18" s="242"/>
    </row>
    <row r="19" spans="1:25" s="10" customFormat="1" ht="13.5" customHeight="1" x14ac:dyDescent="0.2">
      <c r="A19" s="244"/>
      <c r="B19" s="228"/>
      <c r="C19" s="228"/>
      <c r="D19" s="150" t="s">
        <v>162</v>
      </c>
      <c r="E19" s="75" t="s">
        <v>71</v>
      </c>
      <c r="F19" s="75" t="s">
        <v>170</v>
      </c>
      <c r="G19" s="75" t="s">
        <v>73</v>
      </c>
      <c r="H19" s="87">
        <v>0</v>
      </c>
      <c r="I19" s="87">
        <v>0</v>
      </c>
      <c r="J19" s="87">
        <v>24599.25</v>
      </c>
      <c r="K19" s="87">
        <v>24599.25</v>
      </c>
      <c r="L19" s="87">
        <v>6229.49</v>
      </c>
      <c r="M19" s="87">
        <v>2340.17</v>
      </c>
      <c r="N19" s="87">
        <v>13568.28</v>
      </c>
      <c r="O19" s="87">
        <v>13033.84</v>
      </c>
      <c r="P19" s="154">
        <v>18888.18</v>
      </c>
      <c r="Q19" s="155">
        <v>18501.14</v>
      </c>
      <c r="R19" s="152">
        <v>28594.1</v>
      </c>
      <c r="S19" s="152">
        <v>28487.5</v>
      </c>
      <c r="T19" s="152">
        <v>31066.400000000001</v>
      </c>
      <c r="U19" s="152">
        <v>31066.400000000001</v>
      </c>
      <c r="V19" s="92"/>
      <c r="W19" s="92">
        <v>31066.400000000001</v>
      </c>
      <c r="X19" s="92">
        <v>29066.400000000001</v>
      </c>
      <c r="Y19" s="242"/>
    </row>
    <row r="20" spans="1:25" s="10" customFormat="1" x14ac:dyDescent="0.2">
      <c r="A20" s="244"/>
      <c r="B20" s="228"/>
      <c r="C20" s="228"/>
      <c r="D20" s="75" t="s">
        <v>74</v>
      </c>
      <c r="E20" s="75" t="s">
        <v>71</v>
      </c>
      <c r="F20" s="75" t="s">
        <v>120</v>
      </c>
      <c r="G20" s="75" t="s">
        <v>73</v>
      </c>
      <c r="H20" s="87">
        <v>2276.3000000000002</v>
      </c>
      <c r="I20" s="87">
        <v>2276.3000000000002</v>
      </c>
      <c r="J20" s="87">
        <v>0</v>
      </c>
      <c r="K20" s="87">
        <v>0</v>
      </c>
      <c r="L20" s="87"/>
      <c r="M20" s="87"/>
      <c r="N20" s="87"/>
      <c r="O20" s="87"/>
      <c r="P20" s="154"/>
      <c r="Q20" s="155"/>
      <c r="R20" s="152"/>
      <c r="S20" s="152"/>
      <c r="T20" s="152" t="s">
        <v>114</v>
      </c>
      <c r="U20" s="152" t="s">
        <v>114</v>
      </c>
      <c r="V20" s="87" t="s">
        <v>114</v>
      </c>
      <c r="W20" s="87" t="s">
        <v>114</v>
      </c>
      <c r="X20" s="87" t="s">
        <v>114</v>
      </c>
      <c r="Y20" s="242"/>
    </row>
    <row r="21" spans="1:25" s="10" customFormat="1" x14ac:dyDescent="0.2">
      <c r="A21" s="244"/>
      <c r="B21" s="228"/>
      <c r="C21" s="228"/>
      <c r="D21" s="75" t="s">
        <v>161</v>
      </c>
      <c r="E21" s="75" t="s">
        <v>71</v>
      </c>
      <c r="F21" s="75" t="s">
        <v>156</v>
      </c>
      <c r="G21" s="75" t="s">
        <v>73</v>
      </c>
      <c r="H21" s="87">
        <v>4758</v>
      </c>
      <c r="I21" s="87">
        <v>4262</v>
      </c>
      <c r="J21" s="87">
        <v>0</v>
      </c>
      <c r="K21" s="87">
        <v>0</v>
      </c>
      <c r="L21" s="87"/>
      <c r="M21" s="87"/>
      <c r="N21" s="87"/>
      <c r="O21" s="87"/>
      <c r="P21" s="154"/>
      <c r="Q21" s="155"/>
      <c r="R21" s="152"/>
      <c r="S21" s="152"/>
      <c r="T21" s="152" t="s">
        <v>114</v>
      </c>
      <c r="U21" s="152" t="s">
        <v>114</v>
      </c>
      <c r="V21" s="87" t="s">
        <v>114</v>
      </c>
      <c r="W21" s="87" t="s">
        <v>114</v>
      </c>
      <c r="X21" s="87" t="s">
        <v>114</v>
      </c>
      <c r="Y21" s="247"/>
    </row>
    <row r="22" spans="1:25" s="10" customFormat="1" x14ac:dyDescent="0.2">
      <c r="A22" s="244"/>
      <c r="B22" s="228"/>
      <c r="C22" s="228"/>
      <c r="D22" s="75" t="s">
        <v>161</v>
      </c>
      <c r="E22" s="75" t="s">
        <v>71</v>
      </c>
      <c r="F22" s="75" t="s">
        <v>157</v>
      </c>
      <c r="G22" s="75" t="s">
        <v>73</v>
      </c>
      <c r="H22" s="87">
        <v>442</v>
      </c>
      <c r="I22" s="87">
        <v>395.9</v>
      </c>
      <c r="J22" s="87">
        <v>0</v>
      </c>
      <c r="K22" s="87">
        <v>0</v>
      </c>
      <c r="L22" s="87"/>
      <c r="M22" s="87"/>
      <c r="N22" s="87"/>
      <c r="O22" s="87"/>
      <c r="P22" s="154"/>
      <c r="Q22" s="155"/>
      <c r="R22" s="152"/>
      <c r="S22" s="152"/>
      <c r="T22" s="152" t="s">
        <v>114</v>
      </c>
      <c r="U22" s="152" t="s">
        <v>114</v>
      </c>
      <c r="V22" s="87" t="s">
        <v>114</v>
      </c>
      <c r="W22" s="87" t="s">
        <v>114</v>
      </c>
      <c r="X22" s="87" t="s">
        <v>114</v>
      </c>
      <c r="Y22" s="248"/>
    </row>
    <row r="23" spans="1:25" s="10" customFormat="1" ht="14.25" customHeight="1" x14ac:dyDescent="0.2">
      <c r="A23" s="244"/>
      <c r="B23" s="228"/>
      <c r="C23" s="228"/>
      <c r="D23" s="75">
        <v>931</v>
      </c>
      <c r="E23" s="75" t="s">
        <v>71</v>
      </c>
      <c r="F23" s="75" t="s">
        <v>72</v>
      </c>
      <c r="G23" s="75" t="s">
        <v>73</v>
      </c>
      <c r="H23" s="87">
        <v>0</v>
      </c>
      <c r="I23" s="87">
        <v>0</v>
      </c>
      <c r="J23" s="87">
        <v>0</v>
      </c>
      <c r="K23" s="87">
        <v>0</v>
      </c>
      <c r="L23" s="87"/>
      <c r="M23" s="87"/>
      <c r="N23" s="87"/>
      <c r="O23" s="87"/>
      <c r="P23" s="154"/>
      <c r="Q23" s="155"/>
      <c r="R23" s="152"/>
      <c r="S23" s="152"/>
      <c r="T23" s="152" t="s">
        <v>92</v>
      </c>
      <c r="U23" s="152" t="s">
        <v>114</v>
      </c>
      <c r="V23" s="87" t="s">
        <v>114</v>
      </c>
      <c r="W23" s="87" t="s">
        <v>114</v>
      </c>
      <c r="X23" s="87" t="s">
        <v>114</v>
      </c>
      <c r="Y23" s="85"/>
    </row>
    <row r="24" spans="1:25" s="10" customFormat="1" ht="14.25" customHeight="1" x14ac:dyDescent="0.2">
      <c r="A24" s="244"/>
      <c r="B24" s="228"/>
      <c r="C24" s="228"/>
      <c r="D24" s="75" t="s">
        <v>74</v>
      </c>
      <c r="E24" s="75" t="s">
        <v>71</v>
      </c>
      <c r="F24" s="75" t="s">
        <v>102</v>
      </c>
      <c r="G24" s="75" t="s">
        <v>73</v>
      </c>
      <c r="H24" s="87">
        <v>0</v>
      </c>
      <c r="I24" s="87">
        <v>0</v>
      </c>
      <c r="J24" s="87">
        <v>0</v>
      </c>
      <c r="K24" s="87">
        <v>0</v>
      </c>
      <c r="L24" s="87"/>
      <c r="M24" s="87"/>
      <c r="N24" s="87"/>
      <c r="O24" s="87"/>
      <c r="P24" s="154"/>
      <c r="Q24" s="155"/>
      <c r="R24" s="152"/>
      <c r="S24" s="152"/>
      <c r="T24" s="152" t="s">
        <v>92</v>
      </c>
      <c r="U24" s="152" t="s">
        <v>114</v>
      </c>
      <c r="V24" s="87" t="s">
        <v>114</v>
      </c>
      <c r="W24" s="87" t="s">
        <v>114</v>
      </c>
      <c r="X24" s="87" t="s">
        <v>114</v>
      </c>
      <c r="Y24" s="85"/>
    </row>
    <row r="25" spans="1:25" s="10" customFormat="1" ht="13.5" customHeight="1" x14ac:dyDescent="0.2">
      <c r="A25" s="244"/>
      <c r="B25" s="228"/>
      <c r="C25" s="228"/>
      <c r="D25" s="75" t="s">
        <v>74</v>
      </c>
      <c r="E25" s="75" t="s">
        <v>71</v>
      </c>
      <c r="F25" s="75" t="s">
        <v>75</v>
      </c>
      <c r="G25" s="75" t="s">
        <v>73</v>
      </c>
      <c r="H25" s="87">
        <v>0</v>
      </c>
      <c r="I25" s="87">
        <v>0</v>
      </c>
      <c r="J25" s="87">
        <v>0</v>
      </c>
      <c r="K25" s="87">
        <v>0</v>
      </c>
      <c r="L25" s="87"/>
      <c r="M25" s="87"/>
      <c r="N25" s="87"/>
      <c r="O25" s="87"/>
      <c r="P25" s="154"/>
      <c r="Q25" s="155"/>
      <c r="R25" s="152"/>
      <c r="S25" s="152"/>
      <c r="T25" s="152" t="s">
        <v>92</v>
      </c>
      <c r="U25" s="152" t="s">
        <v>114</v>
      </c>
      <c r="V25" s="87" t="s">
        <v>114</v>
      </c>
      <c r="W25" s="87" t="s">
        <v>114</v>
      </c>
      <c r="X25" s="87" t="s">
        <v>114</v>
      </c>
      <c r="Y25" s="88"/>
    </row>
    <row r="26" spans="1:25" s="10" customFormat="1" ht="13.5" customHeight="1" x14ac:dyDescent="0.2">
      <c r="A26" s="244"/>
      <c r="B26" s="228"/>
      <c r="C26" s="228"/>
      <c r="D26" s="75" t="s">
        <v>74</v>
      </c>
      <c r="E26" s="75" t="s">
        <v>71</v>
      </c>
      <c r="F26" s="75" t="s">
        <v>103</v>
      </c>
      <c r="G26" s="75" t="s">
        <v>73</v>
      </c>
      <c r="H26" s="87">
        <v>0</v>
      </c>
      <c r="I26" s="87">
        <v>0</v>
      </c>
      <c r="J26" s="87">
        <v>0</v>
      </c>
      <c r="K26" s="87">
        <v>0</v>
      </c>
      <c r="L26" s="87"/>
      <c r="M26" s="87"/>
      <c r="N26" s="87"/>
      <c r="O26" s="87"/>
      <c r="P26" s="154"/>
      <c r="Q26" s="155"/>
      <c r="R26" s="152"/>
      <c r="S26" s="152"/>
      <c r="T26" s="152" t="s">
        <v>95</v>
      </c>
      <c r="U26" s="152" t="s">
        <v>114</v>
      </c>
      <c r="V26" s="87" t="s">
        <v>114</v>
      </c>
      <c r="W26" s="87" t="s">
        <v>114</v>
      </c>
      <c r="X26" s="87" t="s">
        <v>114</v>
      </c>
      <c r="Y26" s="88"/>
    </row>
    <row r="27" spans="1:25" s="10" customFormat="1" ht="13.5" customHeight="1" x14ac:dyDescent="0.2">
      <c r="A27" s="244"/>
      <c r="B27" s="228"/>
      <c r="C27" s="228"/>
      <c r="D27" s="75" t="s">
        <v>74</v>
      </c>
      <c r="E27" s="75" t="s">
        <v>71</v>
      </c>
      <c r="F27" s="75" t="s">
        <v>113</v>
      </c>
      <c r="G27" s="75" t="s">
        <v>73</v>
      </c>
      <c r="H27" s="87">
        <v>0</v>
      </c>
      <c r="I27" s="87">
        <v>0</v>
      </c>
      <c r="J27" s="87">
        <v>0</v>
      </c>
      <c r="K27" s="87">
        <v>0</v>
      </c>
      <c r="L27" s="87"/>
      <c r="M27" s="87"/>
      <c r="N27" s="87"/>
      <c r="O27" s="87"/>
      <c r="P27" s="122"/>
      <c r="Q27" s="92"/>
      <c r="R27" s="87"/>
      <c r="S27" s="87"/>
      <c r="T27" s="87" t="s">
        <v>101</v>
      </c>
      <c r="U27" s="87" t="s">
        <v>114</v>
      </c>
      <c r="V27" s="87" t="s">
        <v>114</v>
      </c>
      <c r="W27" s="87" t="s">
        <v>114</v>
      </c>
      <c r="X27" s="87" t="s">
        <v>114</v>
      </c>
      <c r="Y27" s="88"/>
    </row>
    <row r="28" spans="1:25" s="10" customFormat="1" ht="15" customHeight="1" x14ac:dyDescent="0.2">
      <c r="A28" s="244" t="s">
        <v>69</v>
      </c>
      <c r="B28" s="244" t="s">
        <v>70</v>
      </c>
      <c r="C28" s="48" t="s">
        <v>20</v>
      </c>
      <c r="D28" s="78" t="s">
        <v>80</v>
      </c>
      <c r="E28" s="78" t="s">
        <v>80</v>
      </c>
      <c r="F28" s="78" t="s">
        <v>80</v>
      </c>
      <c r="G28" s="78" t="s">
        <v>80</v>
      </c>
      <c r="H28" s="98">
        <v>54404.010000000009</v>
      </c>
      <c r="I28" s="98">
        <v>52997.94</v>
      </c>
      <c r="J28" s="98">
        <f>J35+J36+J38+J39+J41+J42+J52</f>
        <v>117045.32000000002</v>
      </c>
      <c r="K28" s="98">
        <f>K35+K36+K38+K39+K41+K42+K52</f>
        <v>114740.41000000002</v>
      </c>
      <c r="L28" s="118">
        <f t="shared" ref="L28:M28" si="6">L35+L36+L38+L39+L41+L42+L52</f>
        <v>0</v>
      </c>
      <c r="M28" s="118">
        <f t="shared" si="6"/>
        <v>0</v>
      </c>
      <c r="N28" s="98">
        <f>SUM(N29:N61)</f>
        <v>600</v>
      </c>
      <c r="O28" s="98">
        <f>SUM(O29:O61)</f>
        <v>599</v>
      </c>
      <c r="P28" s="98">
        <f t="shared" ref="P28" si="7">SUM(P29:P61)</f>
        <v>600</v>
      </c>
      <c r="Q28" s="98">
        <f>SUM(Q29:Q61)</f>
        <v>599.9</v>
      </c>
      <c r="R28" s="98">
        <f>SUM(R29:R61)</f>
        <v>144118.9</v>
      </c>
      <c r="S28" s="98">
        <v>134174.79999999999</v>
      </c>
      <c r="T28" s="98">
        <f>SUM(T29:T61)</f>
        <v>79.3</v>
      </c>
      <c r="U28" s="98">
        <v>79.3</v>
      </c>
      <c r="V28" s="98">
        <f t="shared" ref="V28" si="8">V39+V41</f>
        <v>273.89999999999998</v>
      </c>
      <c r="W28" s="98">
        <v>79.3</v>
      </c>
      <c r="X28" s="98">
        <f>SUM(X29:X61)</f>
        <v>4313.7</v>
      </c>
      <c r="Y28" s="85"/>
    </row>
    <row r="29" spans="1:25" s="10" customFormat="1" ht="15" customHeight="1" x14ac:dyDescent="0.2">
      <c r="A29" s="244"/>
      <c r="B29" s="244"/>
      <c r="C29" s="48" t="s">
        <v>45</v>
      </c>
      <c r="D29" s="75" t="s">
        <v>74</v>
      </c>
      <c r="E29" s="75" t="s">
        <v>71</v>
      </c>
      <c r="F29" s="75" t="s">
        <v>76</v>
      </c>
      <c r="G29" s="75" t="s">
        <v>73</v>
      </c>
      <c r="H29" s="87">
        <v>0</v>
      </c>
      <c r="I29" s="87">
        <v>0</v>
      </c>
      <c r="J29" s="87">
        <v>0</v>
      </c>
      <c r="K29" s="87">
        <v>0</v>
      </c>
      <c r="L29" s="87"/>
      <c r="M29" s="87"/>
      <c r="N29" s="87"/>
      <c r="O29" s="87"/>
      <c r="P29" s="122"/>
      <c r="Q29" s="92"/>
      <c r="R29" s="87"/>
      <c r="S29" s="87"/>
      <c r="T29" s="87" t="s">
        <v>93</v>
      </c>
      <c r="U29" s="87" t="s">
        <v>93</v>
      </c>
      <c r="V29" s="76" t="s">
        <v>93</v>
      </c>
      <c r="W29" s="94">
        <v>0</v>
      </c>
      <c r="X29" s="94">
        <v>0</v>
      </c>
      <c r="Y29" s="85"/>
    </row>
    <row r="30" spans="1:25" s="10" customFormat="1" ht="15" customHeight="1" x14ac:dyDescent="0.2">
      <c r="A30" s="244"/>
      <c r="B30" s="244"/>
      <c r="C30" s="228"/>
      <c r="D30" s="75" t="s">
        <v>77</v>
      </c>
      <c r="E30" s="75" t="s">
        <v>71</v>
      </c>
      <c r="F30" s="75" t="s">
        <v>78</v>
      </c>
      <c r="G30" s="75" t="s">
        <v>73</v>
      </c>
      <c r="H30" s="87">
        <v>0</v>
      </c>
      <c r="I30" s="87">
        <v>0</v>
      </c>
      <c r="J30" s="87">
        <v>0</v>
      </c>
      <c r="K30" s="87">
        <v>0</v>
      </c>
      <c r="L30" s="87"/>
      <c r="M30" s="87"/>
      <c r="N30" s="87"/>
      <c r="O30" s="87"/>
      <c r="P30" s="122"/>
      <c r="Q30" s="92"/>
      <c r="R30" s="87"/>
      <c r="S30" s="87"/>
      <c r="T30" s="87" t="s">
        <v>93</v>
      </c>
      <c r="U30" s="87" t="s">
        <v>93</v>
      </c>
      <c r="V30" s="76" t="s">
        <v>93</v>
      </c>
      <c r="W30" s="94">
        <v>0</v>
      </c>
      <c r="X30" s="94">
        <v>0</v>
      </c>
      <c r="Y30" s="85"/>
    </row>
    <row r="31" spans="1:25" s="10" customFormat="1" ht="16.5" customHeight="1" x14ac:dyDescent="0.2">
      <c r="A31" s="244"/>
      <c r="B31" s="244"/>
      <c r="C31" s="228"/>
      <c r="D31" s="75" t="s">
        <v>74</v>
      </c>
      <c r="E31" s="75" t="s">
        <v>71</v>
      </c>
      <c r="F31" s="75" t="s">
        <v>79</v>
      </c>
      <c r="G31" s="75" t="s">
        <v>73</v>
      </c>
      <c r="H31" s="87">
        <v>0</v>
      </c>
      <c r="I31" s="87">
        <v>0</v>
      </c>
      <c r="J31" s="87">
        <v>0</v>
      </c>
      <c r="K31" s="87">
        <v>0</v>
      </c>
      <c r="L31" s="87"/>
      <c r="M31" s="87"/>
      <c r="N31" s="87"/>
      <c r="O31" s="87"/>
      <c r="P31" s="122"/>
      <c r="Q31" s="92"/>
      <c r="R31" s="87"/>
      <c r="S31" s="87"/>
      <c r="T31" s="87" t="s">
        <v>93</v>
      </c>
      <c r="U31" s="87" t="s">
        <v>93</v>
      </c>
      <c r="V31" s="76" t="s">
        <v>93</v>
      </c>
      <c r="W31" s="94">
        <v>0</v>
      </c>
      <c r="X31" s="94">
        <v>0</v>
      </c>
      <c r="Y31" s="85"/>
    </row>
    <row r="32" spans="1:25" s="10" customFormat="1" ht="15.75" customHeight="1" x14ac:dyDescent="0.2">
      <c r="A32" s="244"/>
      <c r="B32" s="244"/>
      <c r="C32" s="228"/>
      <c r="D32" s="150" t="s">
        <v>162</v>
      </c>
      <c r="E32" s="75" t="s">
        <v>71</v>
      </c>
      <c r="F32" s="150" t="s">
        <v>100</v>
      </c>
      <c r="G32" s="75" t="s">
        <v>73</v>
      </c>
      <c r="H32" s="87">
        <v>0</v>
      </c>
      <c r="I32" s="87">
        <v>0</v>
      </c>
      <c r="J32" s="87">
        <v>0</v>
      </c>
      <c r="K32" s="87">
        <v>0</v>
      </c>
      <c r="L32" s="87"/>
      <c r="M32" s="87"/>
      <c r="N32" s="87"/>
      <c r="O32" s="87"/>
      <c r="P32" s="122"/>
      <c r="Q32" s="92"/>
      <c r="R32" s="87"/>
      <c r="S32" s="87"/>
      <c r="T32" s="87" t="s">
        <v>95</v>
      </c>
      <c r="U32" s="87" t="s">
        <v>93</v>
      </c>
      <c r="V32" s="76" t="s">
        <v>93</v>
      </c>
      <c r="W32" s="94">
        <v>0</v>
      </c>
      <c r="X32" s="94">
        <v>0</v>
      </c>
      <c r="Y32" s="84"/>
    </row>
    <row r="33" spans="1:25" s="10" customFormat="1" ht="15.75" customHeight="1" x14ac:dyDescent="0.2">
      <c r="A33" s="244"/>
      <c r="B33" s="244"/>
      <c r="C33" s="228"/>
      <c r="D33" s="75" t="s">
        <v>74</v>
      </c>
      <c r="E33" s="75" t="s">
        <v>71</v>
      </c>
      <c r="F33" s="75" t="s">
        <v>158</v>
      </c>
      <c r="G33" s="75" t="s">
        <v>73</v>
      </c>
      <c r="H33" s="87">
        <v>16272.3</v>
      </c>
      <c r="I33" s="87">
        <v>16272.3</v>
      </c>
      <c r="J33" s="87">
        <v>0</v>
      </c>
      <c r="K33" s="87">
        <v>0</v>
      </c>
      <c r="L33" s="87"/>
      <c r="M33" s="87"/>
      <c r="N33" s="87"/>
      <c r="O33" s="87"/>
      <c r="P33" s="122"/>
      <c r="Q33" s="92"/>
      <c r="R33" s="87"/>
      <c r="S33" s="87"/>
      <c r="T33" s="87" t="s">
        <v>95</v>
      </c>
      <c r="U33" s="87" t="s">
        <v>93</v>
      </c>
      <c r="V33" s="76" t="s">
        <v>93</v>
      </c>
      <c r="W33" s="94">
        <v>0</v>
      </c>
      <c r="X33" s="94">
        <v>0</v>
      </c>
      <c r="Y33" s="84"/>
    </row>
    <row r="34" spans="1:25" s="10" customFormat="1" ht="15.75" customHeight="1" x14ac:dyDescent="0.2">
      <c r="A34" s="244"/>
      <c r="B34" s="244"/>
      <c r="C34" s="228"/>
      <c r="D34" s="75" t="s">
        <v>74</v>
      </c>
      <c r="E34" s="75" t="s">
        <v>71</v>
      </c>
      <c r="F34" s="75" t="s">
        <v>159</v>
      </c>
      <c r="G34" s="75" t="s">
        <v>73</v>
      </c>
      <c r="H34" s="87">
        <v>32.61</v>
      </c>
      <c r="I34" s="87">
        <v>32.61</v>
      </c>
      <c r="J34" s="87">
        <v>0</v>
      </c>
      <c r="K34" s="87">
        <v>0</v>
      </c>
      <c r="L34" s="87"/>
      <c r="M34" s="87"/>
      <c r="N34" s="87"/>
      <c r="O34" s="87"/>
      <c r="P34" s="122"/>
      <c r="Q34" s="92"/>
      <c r="R34" s="152"/>
      <c r="S34" s="152"/>
      <c r="T34" s="152" t="s">
        <v>114</v>
      </c>
      <c r="U34" s="152" t="s">
        <v>93</v>
      </c>
      <c r="V34" s="76" t="s">
        <v>93</v>
      </c>
      <c r="W34" s="87">
        <v>0</v>
      </c>
      <c r="X34" s="87">
        <v>0</v>
      </c>
      <c r="Y34" s="84"/>
    </row>
    <row r="35" spans="1:25" s="10" customFormat="1" ht="15.75" customHeight="1" x14ac:dyDescent="0.2">
      <c r="A35" s="244"/>
      <c r="B35" s="244"/>
      <c r="C35" s="228"/>
      <c r="D35" s="75" t="s">
        <v>162</v>
      </c>
      <c r="E35" s="75" t="s">
        <v>71</v>
      </c>
      <c r="F35" s="75" t="s">
        <v>163</v>
      </c>
      <c r="G35" s="75" t="s">
        <v>73</v>
      </c>
      <c r="H35" s="87">
        <v>0</v>
      </c>
      <c r="I35" s="87">
        <v>0</v>
      </c>
      <c r="J35" s="87">
        <v>70000</v>
      </c>
      <c r="K35" s="87">
        <v>67943.66</v>
      </c>
      <c r="L35" s="87"/>
      <c r="M35" s="87"/>
      <c r="N35" s="87"/>
      <c r="O35" s="87"/>
      <c r="P35" s="122"/>
      <c r="Q35" s="92"/>
      <c r="R35" s="152">
        <v>108400</v>
      </c>
      <c r="S35" s="152">
        <v>98524.5</v>
      </c>
      <c r="T35" s="152">
        <v>0</v>
      </c>
      <c r="U35" s="152">
        <v>0</v>
      </c>
      <c r="V35" s="76"/>
      <c r="W35" s="87"/>
      <c r="X35" s="87">
        <v>0</v>
      </c>
      <c r="Y35" s="84"/>
    </row>
    <row r="36" spans="1:25" s="10" customFormat="1" ht="15.75" customHeight="1" x14ac:dyDescent="0.2">
      <c r="A36" s="244"/>
      <c r="B36" s="244"/>
      <c r="C36" s="228"/>
      <c r="D36" s="75" t="s">
        <v>162</v>
      </c>
      <c r="E36" s="75" t="s">
        <v>71</v>
      </c>
      <c r="F36" s="75" t="s">
        <v>164</v>
      </c>
      <c r="G36" s="75" t="s">
        <v>73</v>
      </c>
      <c r="H36" s="87">
        <v>0</v>
      </c>
      <c r="I36" s="87">
        <v>0</v>
      </c>
      <c r="J36" s="87">
        <v>142.91</v>
      </c>
      <c r="K36" s="87">
        <v>138.72</v>
      </c>
      <c r="L36" s="87"/>
      <c r="M36" s="87"/>
      <c r="N36" s="87"/>
      <c r="O36" s="87"/>
      <c r="P36" s="122"/>
      <c r="Q36" s="92"/>
      <c r="R36" s="152">
        <v>230.3</v>
      </c>
      <c r="S36" s="152">
        <v>200.2</v>
      </c>
      <c r="T36" s="152">
        <v>0</v>
      </c>
      <c r="U36" s="152">
        <v>0</v>
      </c>
      <c r="V36" s="76"/>
      <c r="W36" s="87"/>
      <c r="X36" s="87">
        <v>0</v>
      </c>
      <c r="Y36" s="84"/>
    </row>
    <row r="37" spans="1:25" s="10" customFormat="1" ht="15.75" customHeight="1" x14ac:dyDescent="0.2">
      <c r="A37" s="244"/>
      <c r="B37" s="244"/>
      <c r="C37" s="228"/>
      <c r="D37" s="150" t="s">
        <v>162</v>
      </c>
      <c r="E37" s="75" t="s">
        <v>71</v>
      </c>
      <c r="F37" s="150" t="s">
        <v>121</v>
      </c>
      <c r="G37" s="75" t="s">
        <v>73</v>
      </c>
      <c r="H37" s="87"/>
      <c r="I37" s="87"/>
      <c r="J37" s="87"/>
      <c r="K37" s="87"/>
      <c r="L37" s="87"/>
      <c r="M37" s="87"/>
      <c r="N37" s="87"/>
      <c r="O37" s="87"/>
      <c r="P37" s="122"/>
      <c r="Q37" s="92"/>
      <c r="R37" s="152">
        <v>33842.6</v>
      </c>
      <c r="S37" s="152">
        <v>33805.4</v>
      </c>
      <c r="T37" s="152"/>
      <c r="U37" s="152"/>
      <c r="V37" s="76"/>
      <c r="W37" s="87"/>
      <c r="X37" s="87"/>
      <c r="Y37" s="84"/>
    </row>
    <row r="38" spans="1:25" s="10" customFormat="1" ht="15.75" customHeight="1" x14ac:dyDescent="0.2">
      <c r="A38" s="244"/>
      <c r="B38" s="244"/>
      <c r="C38" s="228"/>
      <c r="D38" s="75" t="s">
        <v>74</v>
      </c>
      <c r="E38" s="75" t="s">
        <v>71</v>
      </c>
      <c r="F38" s="75" t="s">
        <v>121</v>
      </c>
      <c r="G38" s="75" t="s">
        <v>73</v>
      </c>
      <c r="H38" s="87">
        <v>13699.7</v>
      </c>
      <c r="I38" s="87">
        <v>13699.7</v>
      </c>
      <c r="J38" s="87">
        <v>42129.599999999999</v>
      </c>
      <c r="K38" s="87">
        <v>42129.599999999999</v>
      </c>
      <c r="L38" s="87"/>
      <c r="M38" s="87"/>
      <c r="N38" s="87"/>
      <c r="O38" s="87"/>
      <c r="P38" s="122"/>
      <c r="Q38" s="92"/>
      <c r="R38" s="152">
        <v>0</v>
      </c>
      <c r="S38" s="152"/>
      <c r="T38" s="152" t="s">
        <v>114</v>
      </c>
      <c r="U38" s="152" t="s">
        <v>114</v>
      </c>
      <c r="V38" s="92">
        <v>13699.7</v>
      </c>
      <c r="W38" s="92" t="s">
        <v>178</v>
      </c>
      <c r="X38" s="87">
        <v>0</v>
      </c>
      <c r="Y38" s="84"/>
    </row>
    <row r="39" spans="1:25" s="10" customFormat="1" x14ac:dyDescent="0.2">
      <c r="A39" s="244"/>
      <c r="B39" s="244"/>
      <c r="C39" s="228"/>
      <c r="D39" s="75" t="s">
        <v>74</v>
      </c>
      <c r="E39" s="75" t="s">
        <v>71</v>
      </c>
      <c r="F39" s="75" t="s">
        <v>122</v>
      </c>
      <c r="G39" s="75" t="s">
        <v>73</v>
      </c>
      <c r="H39" s="87">
        <v>273.89999999999998</v>
      </c>
      <c r="I39" s="87">
        <v>273.89999999999998</v>
      </c>
      <c r="J39" s="87">
        <v>84.99</v>
      </c>
      <c r="K39" s="87">
        <v>84.92</v>
      </c>
      <c r="L39" s="87"/>
      <c r="M39" s="87"/>
      <c r="N39" s="87"/>
      <c r="O39" s="87"/>
      <c r="P39" s="122"/>
      <c r="Q39" s="92"/>
      <c r="R39" s="152" t="s">
        <v>178</v>
      </c>
      <c r="S39" s="152"/>
      <c r="T39" s="152" t="s">
        <v>178</v>
      </c>
      <c r="U39" s="152" t="s">
        <v>178</v>
      </c>
      <c r="V39" s="92">
        <v>273.89999999999998</v>
      </c>
      <c r="W39" s="92"/>
      <c r="X39" s="92">
        <v>273.89999999999998</v>
      </c>
      <c r="Y39" s="93"/>
    </row>
    <row r="40" spans="1:25" s="10" customFormat="1" ht="15.75" customHeight="1" x14ac:dyDescent="0.2">
      <c r="A40" s="244"/>
      <c r="B40" s="244"/>
      <c r="C40" s="228"/>
      <c r="D40" s="150" t="s">
        <v>162</v>
      </c>
      <c r="E40" s="75" t="s">
        <v>71</v>
      </c>
      <c r="F40" s="150" t="s">
        <v>180</v>
      </c>
      <c r="G40" s="75" t="s">
        <v>73</v>
      </c>
      <c r="H40" s="87">
        <v>0</v>
      </c>
      <c r="I40" s="87">
        <v>0</v>
      </c>
      <c r="J40" s="87">
        <v>0</v>
      </c>
      <c r="K40" s="87">
        <v>0</v>
      </c>
      <c r="L40" s="87"/>
      <c r="M40" s="87"/>
      <c r="N40" s="87"/>
      <c r="O40" s="87"/>
      <c r="P40" s="122"/>
      <c r="Q40" s="92"/>
      <c r="R40" s="152">
        <v>472.1</v>
      </c>
      <c r="S40" s="152">
        <v>472.1</v>
      </c>
      <c r="T40" s="152" t="s">
        <v>114</v>
      </c>
      <c r="U40" s="152" t="s">
        <v>114</v>
      </c>
      <c r="V40" s="76" t="s">
        <v>114</v>
      </c>
      <c r="W40" s="94">
        <v>0</v>
      </c>
      <c r="X40" s="94">
        <v>0</v>
      </c>
      <c r="Y40" s="84"/>
    </row>
    <row r="41" spans="1:25" s="10" customFormat="1" ht="15.75" customHeight="1" x14ac:dyDescent="0.2">
      <c r="A41" s="244"/>
      <c r="B41" s="244"/>
      <c r="C41" s="228"/>
      <c r="D41" s="75" t="s">
        <v>162</v>
      </c>
      <c r="E41" s="75" t="s">
        <v>71</v>
      </c>
      <c r="F41" s="75" t="s">
        <v>100</v>
      </c>
      <c r="G41" s="75" t="s">
        <v>73</v>
      </c>
      <c r="H41" s="87">
        <v>0</v>
      </c>
      <c r="I41" s="87">
        <v>0</v>
      </c>
      <c r="J41" s="87">
        <v>3176.5</v>
      </c>
      <c r="K41" s="87">
        <v>2952.55</v>
      </c>
      <c r="L41" s="87"/>
      <c r="M41" s="87"/>
      <c r="N41" s="87"/>
      <c r="O41" s="87"/>
      <c r="P41" s="122"/>
      <c r="Q41" s="122"/>
      <c r="R41" s="152"/>
      <c r="S41" s="152"/>
      <c r="T41" s="152" t="s">
        <v>178</v>
      </c>
      <c r="U41" s="152" t="s">
        <v>178</v>
      </c>
      <c r="V41" s="76"/>
      <c r="W41" s="94"/>
      <c r="X41" s="94">
        <v>4039.8</v>
      </c>
      <c r="Y41" s="84"/>
    </row>
    <row r="42" spans="1:25" s="10" customFormat="1" ht="15.75" customHeight="1" x14ac:dyDescent="0.2">
      <c r="A42" s="244"/>
      <c r="B42" s="244"/>
      <c r="C42" s="228"/>
      <c r="D42" s="75" t="s">
        <v>74</v>
      </c>
      <c r="E42" s="75" t="s">
        <v>71</v>
      </c>
      <c r="F42" s="75" t="s">
        <v>132</v>
      </c>
      <c r="G42" s="75" t="s">
        <v>73</v>
      </c>
      <c r="H42" s="87">
        <v>50</v>
      </c>
      <c r="I42" s="87">
        <v>17.03</v>
      </c>
      <c r="J42" s="87">
        <v>311.32</v>
      </c>
      <c r="K42" s="87">
        <v>292.95999999999998</v>
      </c>
      <c r="L42" s="87"/>
      <c r="M42" s="87"/>
      <c r="N42" s="87"/>
      <c r="O42" s="87"/>
      <c r="P42" s="122"/>
      <c r="Q42" s="122"/>
      <c r="R42" s="152" t="s">
        <v>178</v>
      </c>
      <c r="S42" s="152"/>
      <c r="T42" s="152" t="s">
        <v>114</v>
      </c>
      <c r="U42" s="152" t="s">
        <v>114</v>
      </c>
      <c r="V42" s="76" t="s">
        <v>114</v>
      </c>
      <c r="W42" s="94">
        <v>0</v>
      </c>
      <c r="X42" s="94">
        <v>0</v>
      </c>
      <c r="Y42" s="84"/>
    </row>
    <row r="43" spans="1:25" s="10" customFormat="1" ht="15.75" customHeight="1" x14ac:dyDescent="0.2">
      <c r="A43" s="244"/>
      <c r="B43" s="244"/>
      <c r="C43" s="228"/>
      <c r="D43" s="150" t="s">
        <v>162</v>
      </c>
      <c r="E43" s="75" t="s">
        <v>71</v>
      </c>
      <c r="F43" s="150" t="s">
        <v>122</v>
      </c>
      <c r="G43" s="75" t="s">
        <v>73</v>
      </c>
      <c r="H43" s="87">
        <v>0</v>
      </c>
      <c r="I43" s="87">
        <v>0</v>
      </c>
      <c r="J43" s="87">
        <v>0</v>
      </c>
      <c r="K43" s="87">
        <v>0</v>
      </c>
      <c r="L43" s="87"/>
      <c r="M43" s="87"/>
      <c r="N43" s="87"/>
      <c r="O43" s="87"/>
      <c r="P43" s="122"/>
      <c r="Q43" s="122"/>
      <c r="R43" s="152">
        <v>273.89999999999998</v>
      </c>
      <c r="S43" s="152">
        <v>273.60000000000002</v>
      </c>
      <c r="T43" s="152">
        <v>79.3</v>
      </c>
      <c r="U43" s="152">
        <v>79.3</v>
      </c>
      <c r="V43" s="76" t="s">
        <v>114</v>
      </c>
      <c r="W43" s="94">
        <v>79.3</v>
      </c>
      <c r="X43" s="94">
        <v>0</v>
      </c>
      <c r="Y43" s="84"/>
    </row>
    <row r="44" spans="1:25" s="10" customFormat="1" ht="15.75" customHeight="1" x14ac:dyDescent="0.2">
      <c r="A44" s="244"/>
      <c r="B44" s="244"/>
      <c r="C44" s="228"/>
      <c r="D44" s="75" t="s">
        <v>74</v>
      </c>
      <c r="E44" s="75" t="s">
        <v>71</v>
      </c>
      <c r="F44" s="75" t="s">
        <v>94</v>
      </c>
      <c r="G44" s="75" t="s">
        <v>73</v>
      </c>
      <c r="H44" s="87">
        <v>0</v>
      </c>
      <c r="I44" s="87">
        <v>0</v>
      </c>
      <c r="J44" s="87">
        <v>0</v>
      </c>
      <c r="K44" s="87">
        <v>0</v>
      </c>
      <c r="L44" s="87"/>
      <c r="M44" s="87"/>
      <c r="N44" s="87"/>
      <c r="O44" s="87"/>
      <c r="P44" s="122"/>
      <c r="Q44" s="122"/>
      <c r="R44" s="152"/>
      <c r="S44" s="152"/>
      <c r="T44" s="152" t="s">
        <v>95</v>
      </c>
      <c r="U44" s="152" t="s">
        <v>114</v>
      </c>
      <c r="V44" s="76" t="s">
        <v>114</v>
      </c>
      <c r="W44" s="94">
        <v>0</v>
      </c>
      <c r="X44" s="94">
        <v>0</v>
      </c>
      <c r="Y44" s="84"/>
    </row>
    <row r="45" spans="1:25" s="10" customFormat="1" ht="16.5" customHeight="1" x14ac:dyDescent="0.2">
      <c r="A45" s="244"/>
      <c r="B45" s="244"/>
      <c r="C45" s="228"/>
      <c r="D45" s="75" t="s">
        <v>74</v>
      </c>
      <c r="E45" s="75" t="s">
        <v>71</v>
      </c>
      <c r="F45" s="75" t="s">
        <v>102</v>
      </c>
      <c r="G45" s="75" t="s">
        <v>73</v>
      </c>
      <c r="H45" s="87">
        <v>0</v>
      </c>
      <c r="I45" s="87">
        <v>0</v>
      </c>
      <c r="J45" s="87">
        <v>0</v>
      </c>
      <c r="K45" s="87">
        <v>0</v>
      </c>
      <c r="L45" s="87"/>
      <c r="M45" s="87"/>
      <c r="N45" s="87"/>
      <c r="O45" s="87"/>
      <c r="P45" s="122"/>
      <c r="Q45" s="122"/>
      <c r="R45" s="152"/>
      <c r="S45" s="152"/>
      <c r="T45" s="152" t="s">
        <v>95</v>
      </c>
      <c r="U45" s="152" t="s">
        <v>114</v>
      </c>
      <c r="V45" s="76" t="s">
        <v>114</v>
      </c>
      <c r="W45" s="94">
        <v>0</v>
      </c>
      <c r="X45" s="94">
        <v>0</v>
      </c>
      <c r="Y45" s="84"/>
    </row>
    <row r="46" spans="1:25" s="10" customFormat="1" ht="18.75" customHeight="1" x14ac:dyDescent="0.2">
      <c r="A46" s="244"/>
      <c r="B46" s="244"/>
      <c r="C46" s="228"/>
      <c r="D46" s="75" t="s">
        <v>74</v>
      </c>
      <c r="E46" s="75" t="s">
        <v>71</v>
      </c>
      <c r="F46" s="75" t="s">
        <v>105</v>
      </c>
      <c r="G46" s="75" t="s">
        <v>73</v>
      </c>
      <c r="H46" s="87">
        <v>0</v>
      </c>
      <c r="I46" s="87">
        <v>0</v>
      </c>
      <c r="J46" s="87">
        <v>0</v>
      </c>
      <c r="K46" s="87">
        <v>0</v>
      </c>
      <c r="L46" s="87"/>
      <c r="M46" s="87"/>
      <c r="N46" s="87"/>
      <c r="O46" s="87"/>
      <c r="P46" s="122"/>
      <c r="Q46" s="122"/>
      <c r="R46" s="87"/>
      <c r="S46" s="87"/>
      <c r="T46" s="87" t="s">
        <v>95</v>
      </c>
      <c r="U46" s="87" t="s">
        <v>114</v>
      </c>
      <c r="V46" s="76" t="s">
        <v>114</v>
      </c>
      <c r="W46" s="94">
        <v>0</v>
      </c>
      <c r="X46" s="94">
        <v>0</v>
      </c>
      <c r="Y46" s="84"/>
    </row>
    <row r="47" spans="1:25" s="10" customFormat="1" ht="17.25" customHeight="1" x14ac:dyDescent="0.2">
      <c r="A47" s="244"/>
      <c r="B47" s="244"/>
      <c r="C47" s="228"/>
      <c r="D47" s="75" t="s">
        <v>74</v>
      </c>
      <c r="E47" s="75" t="s">
        <v>71</v>
      </c>
      <c r="F47" s="75" t="s">
        <v>106</v>
      </c>
      <c r="G47" s="75" t="s">
        <v>73</v>
      </c>
      <c r="H47" s="87">
        <v>0</v>
      </c>
      <c r="I47" s="87">
        <v>0</v>
      </c>
      <c r="J47" s="87">
        <v>0</v>
      </c>
      <c r="K47" s="87">
        <v>0</v>
      </c>
      <c r="L47" s="87"/>
      <c r="M47" s="87"/>
      <c r="N47" s="87"/>
      <c r="O47" s="87"/>
      <c r="P47" s="122"/>
      <c r="Q47" s="122"/>
      <c r="R47" s="87"/>
      <c r="S47" s="87"/>
      <c r="T47" s="87" t="s">
        <v>95</v>
      </c>
      <c r="U47" s="87" t="s">
        <v>114</v>
      </c>
      <c r="V47" s="76" t="s">
        <v>114</v>
      </c>
      <c r="W47" s="94">
        <v>0</v>
      </c>
      <c r="X47" s="94">
        <v>0</v>
      </c>
      <c r="Y47" s="84"/>
    </row>
    <row r="48" spans="1:25" s="10" customFormat="1" ht="17.25" customHeight="1" x14ac:dyDescent="0.2">
      <c r="A48" s="244"/>
      <c r="B48" s="244"/>
      <c r="C48" s="228"/>
      <c r="D48" s="75" t="s">
        <v>74</v>
      </c>
      <c r="E48" s="75" t="s">
        <v>71</v>
      </c>
      <c r="F48" s="75" t="s">
        <v>123</v>
      </c>
      <c r="G48" s="75" t="s">
        <v>73</v>
      </c>
      <c r="H48" s="87">
        <v>0</v>
      </c>
      <c r="I48" s="87">
        <v>0</v>
      </c>
      <c r="J48" s="87">
        <v>0</v>
      </c>
      <c r="K48" s="87">
        <v>0</v>
      </c>
      <c r="L48" s="87"/>
      <c r="M48" s="87"/>
      <c r="N48" s="87"/>
      <c r="O48" s="87"/>
      <c r="P48" s="122"/>
      <c r="Q48" s="122"/>
      <c r="R48" s="87"/>
      <c r="S48" s="87"/>
      <c r="T48" s="87" t="s">
        <v>95</v>
      </c>
      <c r="U48" s="87" t="s">
        <v>114</v>
      </c>
      <c r="V48" s="76" t="s">
        <v>114</v>
      </c>
      <c r="W48" s="94">
        <v>0</v>
      </c>
      <c r="X48" s="94">
        <v>0</v>
      </c>
      <c r="Y48" s="84"/>
    </row>
    <row r="49" spans="1:25" s="10" customFormat="1" ht="15" customHeight="1" x14ac:dyDescent="0.2">
      <c r="A49" s="244"/>
      <c r="B49" s="244"/>
      <c r="C49" s="228"/>
      <c r="D49" s="75" t="s">
        <v>162</v>
      </c>
      <c r="E49" s="75" t="s">
        <v>71</v>
      </c>
      <c r="F49" s="75" t="s">
        <v>163</v>
      </c>
      <c r="G49" s="75" t="s">
        <v>165</v>
      </c>
      <c r="H49" s="87">
        <v>18894.7</v>
      </c>
      <c r="I49" s="87">
        <v>17606.04</v>
      </c>
      <c r="J49" s="87">
        <v>0</v>
      </c>
      <c r="K49" s="87">
        <v>0</v>
      </c>
      <c r="L49" s="87"/>
      <c r="M49" s="87"/>
      <c r="N49" s="87"/>
      <c r="O49" s="87"/>
      <c r="P49" s="122"/>
      <c r="Q49" s="122"/>
      <c r="R49" s="87"/>
      <c r="S49" s="87"/>
      <c r="T49" s="87" t="s">
        <v>114</v>
      </c>
      <c r="U49" s="87" t="s">
        <v>114</v>
      </c>
      <c r="V49" s="76"/>
      <c r="W49" s="94">
        <v>0</v>
      </c>
      <c r="X49" s="116">
        <v>0</v>
      </c>
      <c r="Y49" s="96"/>
    </row>
    <row r="50" spans="1:25" s="10" customFormat="1" ht="16.5" customHeight="1" x14ac:dyDescent="0.2">
      <c r="A50" s="244"/>
      <c r="B50" s="244"/>
      <c r="C50" s="228"/>
      <c r="D50" s="75" t="s">
        <v>162</v>
      </c>
      <c r="E50" s="75" t="s">
        <v>71</v>
      </c>
      <c r="F50" s="75" t="s">
        <v>164</v>
      </c>
      <c r="G50" s="75" t="s">
        <v>165</v>
      </c>
      <c r="H50" s="87">
        <v>944.8</v>
      </c>
      <c r="I50" s="87">
        <v>880.36</v>
      </c>
      <c r="J50" s="87">
        <v>0</v>
      </c>
      <c r="K50" s="87">
        <v>0</v>
      </c>
      <c r="L50" s="87"/>
      <c r="M50" s="87"/>
      <c r="N50" s="87"/>
      <c r="O50" s="87"/>
      <c r="P50" s="122"/>
      <c r="Q50" s="122"/>
      <c r="R50" s="87"/>
      <c r="S50" s="87"/>
      <c r="T50" s="87" t="s">
        <v>114</v>
      </c>
      <c r="U50" s="87" t="s">
        <v>114</v>
      </c>
      <c r="V50" s="76"/>
      <c r="W50" s="94">
        <v>0</v>
      </c>
      <c r="X50" s="117">
        <v>0</v>
      </c>
      <c r="Y50" s="97"/>
    </row>
    <row r="51" spans="1:25" s="10" customFormat="1" ht="15.75" customHeight="1" x14ac:dyDescent="0.2">
      <c r="A51" s="244"/>
      <c r="B51" s="244"/>
      <c r="C51" s="228"/>
      <c r="D51" s="75" t="s">
        <v>74</v>
      </c>
      <c r="E51" s="75" t="s">
        <v>71</v>
      </c>
      <c r="F51" s="75" t="s">
        <v>107</v>
      </c>
      <c r="G51" s="75" t="s">
        <v>73</v>
      </c>
      <c r="H51" s="87">
        <v>4000</v>
      </c>
      <c r="I51" s="87">
        <v>3980</v>
      </c>
      <c r="J51" s="87">
        <v>0</v>
      </c>
      <c r="K51" s="87">
        <v>0</v>
      </c>
      <c r="L51" s="87"/>
      <c r="M51" s="87"/>
      <c r="N51" s="87"/>
      <c r="O51" s="87"/>
      <c r="P51" s="122"/>
      <c r="Q51" s="122"/>
      <c r="R51" s="87"/>
      <c r="S51" s="87"/>
      <c r="T51" s="87" t="s">
        <v>95</v>
      </c>
      <c r="U51" s="87" t="s">
        <v>114</v>
      </c>
      <c r="V51" s="76" t="s">
        <v>114</v>
      </c>
      <c r="W51" s="94">
        <v>0</v>
      </c>
      <c r="X51" s="94">
        <v>0</v>
      </c>
      <c r="Y51" s="14"/>
    </row>
    <row r="52" spans="1:25" s="10" customFormat="1" ht="15.75" customHeight="1" x14ac:dyDescent="0.2">
      <c r="A52" s="244"/>
      <c r="B52" s="244"/>
      <c r="C52" s="228"/>
      <c r="D52" s="75" t="s">
        <v>74</v>
      </c>
      <c r="E52" s="75" t="s">
        <v>71</v>
      </c>
      <c r="F52" s="75" t="s">
        <v>171</v>
      </c>
      <c r="G52" s="75" t="s">
        <v>73</v>
      </c>
      <c r="H52" s="87">
        <v>0</v>
      </c>
      <c r="I52" s="87"/>
      <c r="J52" s="87">
        <v>1200</v>
      </c>
      <c r="K52" s="87">
        <v>1198</v>
      </c>
      <c r="L52" s="87"/>
      <c r="M52" s="87"/>
      <c r="N52" s="87"/>
      <c r="O52" s="87"/>
      <c r="P52" s="122"/>
      <c r="Q52" s="122"/>
      <c r="R52" s="87"/>
      <c r="S52" s="87"/>
      <c r="T52" s="87" t="s">
        <v>114</v>
      </c>
      <c r="U52" s="87" t="s">
        <v>114</v>
      </c>
      <c r="V52" s="76"/>
      <c r="W52" s="94"/>
      <c r="X52" s="94">
        <v>0</v>
      </c>
      <c r="Y52" s="14"/>
    </row>
    <row r="53" spans="1:25" s="10" customFormat="1" ht="15.75" customHeight="1" x14ac:dyDescent="0.2">
      <c r="A53" s="244"/>
      <c r="B53" s="244"/>
      <c r="C53" s="228"/>
      <c r="D53" s="75" t="s">
        <v>162</v>
      </c>
      <c r="E53" s="75" t="s">
        <v>71</v>
      </c>
      <c r="F53" s="75" t="s">
        <v>176</v>
      </c>
      <c r="G53" s="75" t="s">
        <v>73</v>
      </c>
      <c r="H53" s="87"/>
      <c r="I53" s="87"/>
      <c r="J53" s="87"/>
      <c r="K53" s="87"/>
      <c r="L53" s="87"/>
      <c r="M53" s="87"/>
      <c r="N53" s="87"/>
      <c r="O53" s="87"/>
      <c r="P53" s="122"/>
      <c r="Q53" s="122"/>
      <c r="R53" s="152">
        <v>300</v>
      </c>
      <c r="S53" s="152">
        <v>300</v>
      </c>
      <c r="T53" s="87"/>
      <c r="U53" s="87"/>
      <c r="V53" s="76"/>
      <c r="W53" s="94"/>
      <c r="X53" s="94"/>
      <c r="Y53" s="14"/>
    </row>
    <row r="54" spans="1:25" s="10" customFormat="1" ht="15.75" customHeight="1" x14ac:dyDescent="0.2">
      <c r="A54" s="244"/>
      <c r="B54" s="244"/>
      <c r="C54" s="228"/>
      <c r="D54" s="75" t="s">
        <v>162</v>
      </c>
      <c r="E54" s="75" t="s">
        <v>71</v>
      </c>
      <c r="F54" s="75" t="s">
        <v>173</v>
      </c>
      <c r="G54" s="75" t="s">
        <v>73</v>
      </c>
      <c r="H54" s="87"/>
      <c r="I54" s="87"/>
      <c r="J54" s="87"/>
      <c r="K54" s="87"/>
      <c r="L54" s="87"/>
      <c r="M54" s="87"/>
      <c r="N54" s="87">
        <v>600</v>
      </c>
      <c r="O54" s="87">
        <v>599</v>
      </c>
      <c r="P54" s="122">
        <v>600</v>
      </c>
      <c r="Q54" s="122">
        <v>599.9</v>
      </c>
      <c r="R54" s="152">
        <v>600</v>
      </c>
      <c r="S54" s="152">
        <v>599</v>
      </c>
      <c r="T54" s="87">
        <v>0</v>
      </c>
      <c r="U54" s="87" t="s">
        <v>114</v>
      </c>
      <c r="V54" s="76"/>
      <c r="W54" s="94"/>
      <c r="X54" s="94">
        <v>0</v>
      </c>
      <c r="Y54" s="14"/>
    </row>
    <row r="55" spans="1:25" s="10" customFormat="1" x14ac:dyDescent="0.2">
      <c r="A55" s="244"/>
      <c r="B55" s="244"/>
      <c r="C55" s="228"/>
      <c r="D55" s="75" t="s">
        <v>74</v>
      </c>
      <c r="E55" s="75" t="s">
        <v>71</v>
      </c>
      <c r="F55" s="75" t="s">
        <v>166</v>
      </c>
      <c r="G55" s="75" t="s">
        <v>73</v>
      </c>
      <c r="H55" s="87">
        <v>200</v>
      </c>
      <c r="I55" s="87">
        <v>200</v>
      </c>
      <c r="J55" s="87">
        <v>0</v>
      </c>
      <c r="K55" s="87">
        <v>0</v>
      </c>
      <c r="L55" s="87"/>
      <c r="M55" s="87"/>
      <c r="N55" s="87"/>
      <c r="O55" s="87"/>
      <c r="P55" s="122"/>
      <c r="Q55" s="92"/>
      <c r="R55" s="87"/>
      <c r="S55" s="87"/>
      <c r="T55" s="87" t="s">
        <v>114</v>
      </c>
      <c r="U55" s="87" t="s">
        <v>114</v>
      </c>
      <c r="V55" s="76"/>
      <c r="W55" s="94" t="s">
        <v>114</v>
      </c>
      <c r="X55" s="94">
        <v>0</v>
      </c>
      <c r="Y55" s="14"/>
    </row>
    <row r="56" spans="1:25" s="10" customFormat="1" x14ac:dyDescent="0.2">
      <c r="A56" s="244"/>
      <c r="B56" s="244"/>
      <c r="C56" s="228"/>
      <c r="D56" s="75" t="s">
        <v>74</v>
      </c>
      <c r="E56" s="75" t="s">
        <v>71</v>
      </c>
      <c r="F56" s="75" t="s">
        <v>167</v>
      </c>
      <c r="G56" s="75" t="s">
        <v>73</v>
      </c>
      <c r="H56" s="87">
        <v>36</v>
      </c>
      <c r="I56" s="87">
        <v>36</v>
      </c>
      <c r="J56" s="87">
        <v>0</v>
      </c>
      <c r="K56" s="87">
        <v>0</v>
      </c>
      <c r="L56" s="87"/>
      <c r="M56" s="87"/>
      <c r="N56" s="87"/>
      <c r="O56" s="87"/>
      <c r="P56" s="122"/>
      <c r="Q56" s="92"/>
      <c r="R56" s="87"/>
      <c r="S56" s="87"/>
      <c r="T56" s="87" t="s">
        <v>114</v>
      </c>
      <c r="U56" s="87" t="s">
        <v>114</v>
      </c>
      <c r="V56" s="76"/>
      <c r="W56" s="94" t="s">
        <v>114</v>
      </c>
      <c r="X56" s="94">
        <v>0</v>
      </c>
      <c r="Y56" s="14"/>
    </row>
    <row r="57" spans="1:25" s="10" customFormat="1" x14ac:dyDescent="0.2">
      <c r="A57" s="244"/>
      <c r="B57" s="244"/>
      <c r="C57" s="228"/>
      <c r="D57" s="75" t="s">
        <v>74</v>
      </c>
      <c r="E57" s="75" t="s">
        <v>71</v>
      </c>
      <c r="F57" s="75" t="s">
        <v>124</v>
      </c>
      <c r="G57" s="75" t="s">
        <v>73</v>
      </c>
      <c r="H57" s="87">
        <v>0</v>
      </c>
      <c r="I57" s="87">
        <v>0</v>
      </c>
      <c r="J57" s="87">
        <v>0</v>
      </c>
      <c r="K57" s="87">
        <v>0</v>
      </c>
      <c r="L57" s="87"/>
      <c r="M57" s="87"/>
      <c r="N57" s="87"/>
      <c r="O57" s="87"/>
      <c r="P57" s="122"/>
      <c r="Q57" s="92"/>
      <c r="R57" s="87"/>
      <c r="S57" s="87"/>
      <c r="T57" s="87" t="s">
        <v>95</v>
      </c>
      <c r="U57" s="87" t="s">
        <v>114</v>
      </c>
      <c r="V57" s="76" t="s">
        <v>114</v>
      </c>
      <c r="W57" s="94">
        <v>0</v>
      </c>
      <c r="X57" s="94">
        <v>0</v>
      </c>
      <c r="Y57" s="84"/>
    </row>
    <row r="58" spans="1:25" s="10" customFormat="1" ht="17.25" customHeight="1" x14ac:dyDescent="0.2">
      <c r="A58" s="244"/>
      <c r="B58" s="244"/>
      <c r="C58" s="228"/>
      <c r="D58" s="75" t="s">
        <v>74</v>
      </c>
      <c r="E58" s="75" t="s">
        <v>71</v>
      </c>
      <c r="F58" s="75" t="s">
        <v>130</v>
      </c>
      <c r="G58" s="75" t="s">
        <v>73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122"/>
      <c r="Q58" s="92"/>
      <c r="R58" s="87"/>
      <c r="S58" s="87"/>
      <c r="T58" s="87" t="s">
        <v>95</v>
      </c>
      <c r="U58" s="87" t="s">
        <v>114</v>
      </c>
      <c r="V58" s="76" t="s">
        <v>114</v>
      </c>
      <c r="W58" s="94">
        <v>0</v>
      </c>
      <c r="X58" s="94">
        <v>0</v>
      </c>
      <c r="Y58" s="84"/>
    </row>
    <row r="59" spans="1:25" s="10" customFormat="1" ht="17.25" customHeight="1" x14ac:dyDescent="0.2">
      <c r="A59" s="244"/>
      <c r="B59" s="244"/>
      <c r="C59" s="228"/>
      <c r="D59" s="75" t="s">
        <v>74</v>
      </c>
      <c r="E59" s="75" t="s">
        <v>71</v>
      </c>
      <c r="F59" s="75" t="s">
        <v>115</v>
      </c>
      <c r="G59" s="75" t="s">
        <v>73</v>
      </c>
      <c r="H59" s="87">
        <v>0</v>
      </c>
      <c r="I59" s="87">
        <v>0</v>
      </c>
      <c r="J59" s="87">
        <v>0</v>
      </c>
      <c r="K59" s="87">
        <v>0</v>
      </c>
      <c r="L59" s="87"/>
      <c r="M59" s="87"/>
      <c r="N59" s="87"/>
      <c r="O59" s="87"/>
      <c r="P59" s="122"/>
      <c r="Q59" s="92"/>
      <c r="R59" s="87"/>
      <c r="S59" s="87"/>
      <c r="T59" s="87" t="s">
        <v>95</v>
      </c>
      <c r="U59" s="87" t="s">
        <v>114</v>
      </c>
      <c r="V59" s="76" t="s">
        <v>114</v>
      </c>
      <c r="W59" s="94">
        <v>0</v>
      </c>
      <c r="X59" s="94">
        <v>0</v>
      </c>
      <c r="Y59" s="84"/>
    </row>
    <row r="60" spans="1:25" s="10" customFormat="1" ht="17.25" customHeight="1" x14ac:dyDescent="0.2">
      <c r="A60" s="244"/>
      <c r="B60" s="244"/>
      <c r="C60" s="228"/>
      <c r="D60" s="75" t="s">
        <v>74</v>
      </c>
      <c r="E60" s="75" t="s">
        <v>71</v>
      </c>
      <c r="F60" s="75" t="s">
        <v>116</v>
      </c>
      <c r="G60" s="75" t="s">
        <v>73</v>
      </c>
      <c r="H60" s="87">
        <v>0</v>
      </c>
      <c r="I60" s="87">
        <v>0</v>
      </c>
      <c r="J60" s="87">
        <v>0</v>
      </c>
      <c r="K60" s="87">
        <v>0</v>
      </c>
      <c r="L60" s="87"/>
      <c r="M60" s="87"/>
      <c r="N60" s="87"/>
      <c r="O60" s="87"/>
      <c r="P60" s="122"/>
      <c r="Q60" s="92"/>
      <c r="R60" s="87"/>
      <c r="S60" s="87"/>
      <c r="T60" s="87" t="s">
        <v>95</v>
      </c>
      <c r="U60" s="87" t="s">
        <v>114</v>
      </c>
      <c r="V60" s="76" t="s">
        <v>114</v>
      </c>
      <c r="W60" s="94">
        <v>0</v>
      </c>
      <c r="X60" s="94">
        <v>0</v>
      </c>
      <c r="Y60" s="84"/>
    </row>
    <row r="61" spans="1:25" s="10" customFormat="1" ht="16.5" customHeight="1" x14ac:dyDescent="0.2">
      <c r="A61" s="244"/>
      <c r="B61" s="244"/>
      <c r="C61" s="228"/>
      <c r="D61" s="75" t="s">
        <v>74</v>
      </c>
      <c r="E61" s="75" t="s">
        <v>71</v>
      </c>
      <c r="F61" s="75" t="s">
        <v>99</v>
      </c>
      <c r="G61" s="75" t="s">
        <v>73</v>
      </c>
      <c r="H61" s="87">
        <v>0</v>
      </c>
      <c r="I61" s="87">
        <v>0</v>
      </c>
      <c r="J61" s="87">
        <v>0</v>
      </c>
      <c r="K61" s="87">
        <v>0</v>
      </c>
      <c r="L61" s="87"/>
      <c r="M61" s="87"/>
      <c r="N61" s="87"/>
      <c r="O61" s="87"/>
      <c r="P61" s="122"/>
      <c r="Q61" s="92"/>
      <c r="R61" s="87"/>
      <c r="S61" s="87"/>
      <c r="T61" s="87" t="s">
        <v>95</v>
      </c>
      <c r="U61" s="87" t="s">
        <v>114</v>
      </c>
      <c r="V61" s="76" t="s">
        <v>114</v>
      </c>
      <c r="W61" s="94">
        <v>0</v>
      </c>
      <c r="X61" s="94">
        <v>0</v>
      </c>
      <c r="Y61" s="84"/>
    </row>
    <row r="62" spans="1:25" s="10" customFormat="1" ht="25.5" x14ac:dyDescent="0.2">
      <c r="A62" s="243" t="s">
        <v>81</v>
      </c>
      <c r="B62" s="227" t="s">
        <v>82</v>
      </c>
      <c r="C62" s="48" t="s">
        <v>20</v>
      </c>
      <c r="D62" s="77" t="s">
        <v>80</v>
      </c>
      <c r="E62" s="77" t="s">
        <v>80</v>
      </c>
      <c r="F62" s="77" t="s">
        <v>80</v>
      </c>
      <c r="G62" s="77" t="s">
        <v>80</v>
      </c>
      <c r="H62" s="121">
        <v>19915.099999999999</v>
      </c>
      <c r="I62" s="121">
        <v>19904.483</v>
      </c>
      <c r="J62" s="121">
        <f t="shared" ref="J62:Q62" si="9">J66+J73</f>
        <v>20169.5</v>
      </c>
      <c r="K62" s="121">
        <f t="shared" si="9"/>
        <v>20104.18</v>
      </c>
      <c r="L62" s="121">
        <f t="shared" si="9"/>
        <v>6487.65</v>
      </c>
      <c r="M62" s="121">
        <f t="shared" si="9"/>
        <v>0</v>
      </c>
      <c r="N62" s="121">
        <f t="shared" si="9"/>
        <v>11483.44</v>
      </c>
      <c r="O62" s="121">
        <f t="shared" si="9"/>
        <v>10941.82</v>
      </c>
      <c r="P62" s="121">
        <f t="shared" si="9"/>
        <v>18698.349999999999</v>
      </c>
      <c r="Q62" s="121">
        <f t="shared" si="9"/>
        <v>18422.02</v>
      </c>
      <c r="R62" s="121">
        <v>22722.400000000001</v>
      </c>
      <c r="S62" s="121">
        <v>22660.400000000001</v>
      </c>
      <c r="T62" s="121">
        <v>25059.3</v>
      </c>
      <c r="U62" s="121">
        <v>25059.3</v>
      </c>
      <c r="V62" s="121">
        <f>V66+V73</f>
        <v>19915</v>
      </c>
      <c r="W62" s="121">
        <f>W66+W73</f>
        <v>25059.3</v>
      </c>
      <c r="X62" s="121">
        <f>X66+X73</f>
        <v>21258.799999999999</v>
      </c>
      <c r="Y62" s="85"/>
    </row>
    <row r="63" spans="1:25" s="10" customFormat="1" ht="9.75" customHeight="1" x14ac:dyDescent="0.2">
      <c r="A63" s="243"/>
      <c r="B63" s="227"/>
      <c r="C63" s="249" t="s">
        <v>45</v>
      </c>
      <c r="D63" s="245" t="s">
        <v>80</v>
      </c>
      <c r="E63" s="245" t="s">
        <v>80</v>
      </c>
      <c r="F63" s="245" t="s">
        <v>80</v>
      </c>
      <c r="G63" s="245" t="s">
        <v>80</v>
      </c>
      <c r="H63" s="213" t="s">
        <v>80</v>
      </c>
      <c r="I63" s="213" t="s">
        <v>80</v>
      </c>
      <c r="J63" s="202" t="s">
        <v>80</v>
      </c>
      <c r="K63" s="202" t="s">
        <v>80</v>
      </c>
      <c r="L63" s="202"/>
      <c r="M63" s="202"/>
      <c r="N63" s="202"/>
      <c r="O63" s="202"/>
      <c r="P63" s="208"/>
      <c r="Q63" s="250"/>
      <c r="R63" s="202"/>
      <c r="S63" s="202"/>
      <c r="T63" s="202" t="s">
        <v>80</v>
      </c>
      <c r="U63" s="202" t="s">
        <v>80</v>
      </c>
      <c r="V63" s="203" t="s">
        <v>80</v>
      </c>
      <c r="W63" s="197"/>
      <c r="X63" s="197" t="s">
        <v>80</v>
      </c>
      <c r="Y63" s="201"/>
    </row>
    <row r="64" spans="1:25" s="10" customFormat="1" ht="9" customHeight="1" x14ac:dyDescent="0.2">
      <c r="A64" s="243"/>
      <c r="B64" s="227"/>
      <c r="C64" s="249"/>
      <c r="D64" s="245"/>
      <c r="E64" s="245"/>
      <c r="F64" s="245"/>
      <c r="G64" s="245"/>
      <c r="H64" s="246"/>
      <c r="I64" s="246"/>
      <c r="J64" s="202"/>
      <c r="K64" s="202"/>
      <c r="L64" s="202"/>
      <c r="M64" s="202"/>
      <c r="N64" s="202"/>
      <c r="O64" s="202"/>
      <c r="P64" s="208"/>
      <c r="Q64" s="250"/>
      <c r="R64" s="202"/>
      <c r="S64" s="202"/>
      <c r="T64" s="202"/>
      <c r="U64" s="202"/>
      <c r="V64" s="203"/>
      <c r="W64" s="198"/>
      <c r="X64" s="198"/>
      <c r="Y64" s="201"/>
    </row>
    <row r="65" spans="1:25" s="10" customFormat="1" ht="3.75" customHeight="1" x14ac:dyDescent="0.2">
      <c r="A65" s="243"/>
      <c r="B65" s="227"/>
      <c r="C65" s="249"/>
      <c r="D65" s="245"/>
      <c r="E65" s="245"/>
      <c r="F65" s="245"/>
      <c r="G65" s="245"/>
      <c r="H65" s="214"/>
      <c r="I65" s="214"/>
      <c r="J65" s="202"/>
      <c r="K65" s="202"/>
      <c r="L65" s="202"/>
      <c r="M65" s="202"/>
      <c r="N65" s="202"/>
      <c r="O65" s="202"/>
      <c r="P65" s="208"/>
      <c r="Q65" s="250"/>
      <c r="R65" s="202"/>
      <c r="S65" s="202"/>
      <c r="T65" s="202"/>
      <c r="U65" s="202"/>
      <c r="V65" s="203"/>
      <c r="W65" s="199"/>
      <c r="X65" s="199"/>
      <c r="Y65" s="201"/>
    </row>
    <row r="66" spans="1:25" s="10" customFormat="1" ht="15" customHeight="1" x14ac:dyDescent="0.2">
      <c r="A66" s="249" t="s">
        <v>67</v>
      </c>
      <c r="B66" s="234" t="s">
        <v>83</v>
      </c>
      <c r="C66" s="48" t="s">
        <v>20</v>
      </c>
      <c r="D66" s="40" t="s">
        <v>80</v>
      </c>
      <c r="E66" s="75" t="s">
        <v>80</v>
      </c>
      <c r="F66" s="75" t="s">
        <v>80</v>
      </c>
      <c r="G66" s="75" t="s">
        <v>80</v>
      </c>
      <c r="H66" s="98">
        <v>0.1</v>
      </c>
      <c r="I66" s="98">
        <v>3.0000000000000001E-3</v>
      </c>
      <c r="J66" s="98">
        <f>J68</f>
        <v>0.1</v>
      </c>
      <c r="K66" s="135">
        <f>K68</f>
        <v>0</v>
      </c>
      <c r="L66" s="135">
        <f t="shared" ref="L66:Q66" si="10">L68</f>
        <v>0</v>
      </c>
      <c r="M66" s="135">
        <f t="shared" si="10"/>
        <v>0</v>
      </c>
      <c r="N66" s="135">
        <f t="shared" si="10"/>
        <v>0</v>
      </c>
      <c r="O66" s="135">
        <f t="shared" si="10"/>
        <v>0</v>
      </c>
      <c r="P66" s="135">
        <f t="shared" si="10"/>
        <v>0</v>
      </c>
      <c r="Q66" s="135">
        <f t="shared" si="10"/>
        <v>0</v>
      </c>
      <c r="R66" s="98">
        <f>R68</f>
        <v>0.1</v>
      </c>
      <c r="S66" s="98">
        <v>0</v>
      </c>
      <c r="T66" s="98">
        <f>T68</f>
        <v>0.1</v>
      </c>
      <c r="U66" s="98">
        <f>U68</f>
        <v>0.1</v>
      </c>
      <c r="V66" s="98">
        <f t="shared" ref="V66:X66" si="11">V68</f>
        <v>0</v>
      </c>
      <c r="W66" s="98">
        <f t="shared" si="11"/>
        <v>0.1</v>
      </c>
      <c r="X66" s="98">
        <f t="shared" si="11"/>
        <v>0.1</v>
      </c>
      <c r="Y66" s="201"/>
    </row>
    <row r="67" spans="1:25" s="10" customFormat="1" ht="15" customHeight="1" x14ac:dyDescent="0.2">
      <c r="A67" s="249"/>
      <c r="B67" s="234"/>
      <c r="C67" s="48" t="s">
        <v>45</v>
      </c>
      <c r="D67" s="40">
        <v>931</v>
      </c>
      <c r="E67" s="75" t="s">
        <v>85</v>
      </c>
      <c r="F67" s="75" t="s">
        <v>104</v>
      </c>
      <c r="G67" s="75" t="s">
        <v>129</v>
      </c>
      <c r="H67" s="148">
        <v>0.1</v>
      </c>
      <c r="I67" s="148">
        <v>0</v>
      </c>
      <c r="J67" s="98"/>
      <c r="K67" s="135"/>
      <c r="L67" s="135"/>
      <c r="M67" s="135"/>
      <c r="N67" s="135"/>
      <c r="O67" s="135"/>
      <c r="P67" s="135"/>
      <c r="Q67" s="135"/>
      <c r="R67" s="98"/>
      <c r="S67" s="98">
        <v>0</v>
      </c>
      <c r="T67" s="98"/>
      <c r="U67" s="98"/>
      <c r="V67" s="98"/>
      <c r="W67" s="148"/>
      <c r="X67" s="148"/>
      <c r="Y67" s="201"/>
    </row>
    <row r="68" spans="1:25" s="10" customFormat="1" x14ac:dyDescent="0.2">
      <c r="A68" s="249"/>
      <c r="B68" s="234"/>
      <c r="C68" s="249" t="s">
        <v>45</v>
      </c>
      <c r="D68" s="254">
        <v>938</v>
      </c>
      <c r="E68" s="255" t="s">
        <v>85</v>
      </c>
      <c r="F68" s="255" t="s">
        <v>104</v>
      </c>
      <c r="G68" s="255" t="s">
        <v>129</v>
      </c>
      <c r="H68" s="219">
        <v>0</v>
      </c>
      <c r="I68" s="219">
        <v>3.0000000000000001E-3</v>
      </c>
      <c r="J68" s="202">
        <v>0.1</v>
      </c>
      <c r="K68" s="223">
        <v>0</v>
      </c>
      <c r="L68" s="222">
        <v>0</v>
      </c>
      <c r="M68" s="222">
        <v>0</v>
      </c>
      <c r="N68" s="222">
        <v>0</v>
      </c>
      <c r="O68" s="222">
        <v>0</v>
      </c>
      <c r="P68" s="222">
        <v>0</v>
      </c>
      <c r="Q68" s="222">
        <v>0</v>
      </c>
      <c r="R68" s="202">
        <v>0.1</v>
      </c>
      <c r="S68" s="202">
        <v>0</v>
      </c>
      <c r="T68" s="202">
        <v>0.1</v>
      </c>
      <c r="U68" s="202">
        <v>0.1</v>
      </c>
      <c r="V68" s="203"/>
      <c r="W68" s="215">
        <v>0.1</v>
      </c>
      <c r="X68" s="194">
        <v>0.1</v>
      </c>
      <c r="Y68" s="201"/>
    </row>
    <row r="69" spans="1:25" s="10" customFormat="1" x14ac:dyDescent="0.2">
      <c r="A69" s="249"/>
      <c r="B69" s="234"/>
      <c r="C69" s="249"/>
      <c r="D69" s="254"/>
      <c r="E69" s="255"/>
      <c r="F69" s="255"/>
      <c r="G69" s="255"/>
      <c r="H69" s="220"/>
      <c r="I69" s="220"/>
      <c r="J69" s="202"/>
      <c r="K69" s="223"/>
      <c r="L69" s="222"/>
      <c r="M69" s="222"/>
      <c r="N69" s="222"/>
      <c r="O69" s="222"/>
      <c r="P69" s="222"/>
      <c r="Q69" s="222"/>
      <c r="R69" s="202"/>
      <c r="S69" s="202"/>
      <c r="T69" s="202"/>
      <c r="U69" s="202"/>
      <c r="V69" s="203"/>
      <c r="W69" s="216"/>
      <c r="X69" s="195"/>
      <c r="Y69" s="201"/>
    </row>
    <row r="70" spans="1:25" s="10" customFormat="1" ht="28.15" customHeight="1" x14ac:dyDescent="0.2">
      <c r="A70" s="249"/>
      <c r="B70" s="234"/>
      <c r="C70" s="249"/>
      <c r="D70" s="254"/>
      <c r="E70" s="255"/>
      <c r="F70" s="255"/>
      <c r="G70" s="255"/>
      <c r="H70" s="221"/>
      <c r="I70" s="221"/>
      <c r="J70" s="202"/>
      <c r="K70" s="223"/>
      <c r="L70" s="222"/>
      <c r="M70" s="222"/>
      <c r="N70" s="222"/>
      <c r="O70" s="222"/>
      <c r="P70" s="222"/>
      <c r="Q70" s="222"/>
      <c r="R70" s="202"/>
      <c r="S70" s="202"/>
      <c r="T70" s="202"/>
      <c r="U70" s="202"/>
      <c r="V70" s="203"/>
      <c r="W70" s="217"/>
      <c r="X70" s="196"/>
      <c r="Y70" s="201"/>
    </row>
    <row r="71" spans="1:25" s="10" customFormat="1" ht="28.15" customHeight="1" x14ac:dyDescent="0.2">
      <c r="A71" s="147"/>
      <c r="B71" s="251" t="s">
        <v>84</v>
      </c>
      <c r="C71" s="48" t="s">
        <v>20</v>
      </c>
      <c r="D71" s="40" t="s">
        <v>179</v>
      </c>
      <c r="E71" s="75" t="s">
        <v>85</v>
      </c>
      <c r="F71" s="75" t="s">
        <v>104</v>
      </c>
      <c r="G71" s="75" t="s">
        <v>137</v>
      </c>
      <c r="H71" s="149">
        <v>19915</v>
      </c>
      <c r="I71" s="149">
        <v>19904.48</v>
      </c>
      <c r="J71" s="87">
        <v>20169.400000000001</v>
      </c>
      <c r="K71" s="144">
        <v>20104.18</v>
      </c>
      <c r="L71" s="135">
        <v>6487.65</v>
      </c>
      <c r="M71" s="135">
        <v>0</v>
      </c>
      <c r="N71" s="135">
        <v>11483.44</v>
      </c>
      <c r="O71" s="135">
        <v>10941.82</v>
      </c>
      <c r="P71" s="135">
        <v>18698.349999999999</v>
      </c>
      <c r="Q71" s="135">
        <v>18422.02</v>
      </c>
      <c r="R71" s="87">
        <v>22722.3</v>
      </c>
      <c r="S71" s="87">
        <v>22660.400000000001</v>
      </c>
      <c r="T71" s="87">
        <v>25059.200000000001</v>
      </c>
      <c r="U71" s="87">
        <v>25059.200000000001</v>
      </c>
      <c r="V71" s="76"/>
      <c r="W71" s="117">
        <v>25059.200000000001</v>
      </c>
      <c r="X71" s="145"/>
      <c r="Y71" s="146"/>
    </row>
    <row r="72" spans="1:25" s="10" customFormat="1" ht="28.15" customHeight="1" x14ac:dyDescent="0.2">
      <c r="A72" s="147"/>
      <c r="B72" s="252"/>
      <c r="C72" s="48" t="s">
        <v>45</v>
      </c>
      <c r="D72" s="40">
        <v>931</v>
      </c>
      <c r="E72" s="75" t="s">
        <v>85</v>
      </c>
      <c r="F72" s="75" t="s">
        <v>104</v>
      </c>
      <c r="G72" s="75" t="s">
        <v>137</v>
      </c>
      <c r="H72" s="149">
        <v>19915</v>
      </c>
      <c r="I72" s="149">
        <v>19904.48</v>
      </c>
      <c r="J72" s="87"/>
      <c r="K72" s="144"/>
      <c r="L72" s="135"/>
      <c r="M72" s="135"/>
      <c r="N72" s="135"/>
      <c r="O72" s="135"/>
      <c r="P72" s="135"/>
      <c r="Q72" s="135"/>
      <c r="R72" s="87"/>
      <c r="S72" s="87"/>
      <c r="T72" s="87"/>
      <c r="U72" s="87"/>
      <c r="V72" s="76"/>
      <c r="W72" s="117"/>
      <c r="X72" s="145"/>
      <c r="Y72" s="146"/>
    </row>
    <row r="73" spans="1:25" s="10" customFormat="1" ht="27" customHeight="1" x14ac:dyDescent="0.2">
      <c r="A73" s="249" t="s">
        <v>69</v>
      </c>
      <c r="B73" s="252"/>
      <c r="C73" s="48" t="s">
        <v>45</v>
      </c>
      <c r="D73" s="77" t="s">
        <v>80</v>
      </c>
      <c r="E73" s="77" t="s">
        <v>80</v>
      </c>
      <c r="F73" s="77" t="s">
        <v>80</v>
      </c>
      <c r="G73" s="77" t="s">
        <v>80</v>
      </c>
      <c r="H73" s="121">
        <v>0</v>
      </c>
      <c r="I73" s="121">
        <v>0</v>
      </c>
      <c r="J73" s="121">
        <f>J74</f>
        <v>20169.400000000001</v>
      </c>
      <c r="K73" s="121">
        <f>K74</f>
        <v>20104.18</v>
      </c>
      <c r="L73" s="121">
        <f t="shared" ref="L73:P73" si="12">L74</f>
        <v>6487.65</v>
      </c>
      <c r="M73" s="121">
        <f t="shared" si="12"/>
        <v>0</v>
      </c>
      <c r="N73" s="121">
        <f t="shared" si="12"/>
        <v>11483.44</v>
      </c>
      <c r="O73" s="121">
        <f t="shared" si="12"/>
        <v>10941.82</v>
      </c>
      <c r="P73" s="121">
        <f t="shared" si="12"/>
        <v>18698.349999999999</v>
      </c>
      <c r="Q73" s="121">
        <f>Q74</f>
        <v>18422.02</v>
      </c>
      <c r="R73" s="121">
        <v>0</v>
      </c>
      <c r="S73" s="121">
        <v>0</v>
      </c>
      <c r="T73" s="121">
        <v>0</v>
      </c>
      <c r="U73" s="121">
        <v>0</v>
      </c>
      <c r="V73" s="121">
        <f t="shared" ref="V73:X73" si="13">V74</f>
        <v>19915</v>
      </c>
      <c r="W73" s="121">
        <f t="shared" si="13"/>
        <v>25059.200000000001</v>
      </c>
      <c r="X73" s="121">
        <f t="shared" si="13"/>
        <v>21258.7</v>
      </c>
      <c r="Y73" s="200"/>
    </row>
    <row r="74" spans="1:25" s="10" customFormat="1" ht="42.75" customHeight="1" x14ac:dyDescent="0.2">
      <c r="A74" s="249"/>
      <c r="B74" s="253"/>
      <c r="C74" s="48" t="s">
        <v>45</v>
      </c>
      <c r="D74" s="75" t="s">
        <v>162</v>
      </c>
      <c r="E74" s="75" t="s">
        <v>85</v>
      </c>
      <c r="F74" s="75" t="s">
        <v>104</v>
      </c>
      <c r="G74" s="75" t="s">
        <v>137</v>
      </c>
      <c r="H74" s="122">
        <v>0</v>
      </c>
      <c r="I74" s="122">
        <v>0</v>
      </c>
      <c r="J74" s="122">
        <v>20169.400000000001</v>
      </c>
      <c r="K74" s="122">
        <v>20104.18</v>
      </c>
      <c r="L74" s="122">
        <v>6487.65</v>
      </c>
      <c r="M74" s="122">
        <v>0</v>
      </c>
      <c r="N74" s="127">
        <v>11483.44</v>
      </c>
      <c r="O74" s="81">
        <v>10941.82</v>
      </c>
      <c r="P74" s="120">
        <v>18698.349999999999</v>
      </c>
      <c r="Q74" s="120">
        <v>18422.02</v>
      </c>
      <c r="R74" s="122">
        <v>22722.3</v>
      </c>
      <c r="S74" s="122">
        <v>22660.400000000001</v>
      </c>
      <c r="T74" s="122">
        <v>25059.200000000001</v>
      </c>
      <c r="U74" s="122">
        <v>25059.200000000001</v>
      </c>
      <c r="V74" s="83">
        <v>19915</v>
      </c>
      <c r="W74" s="83">
        <v>25059.200000000001</v>
      </c>
      <c r="X74" s="76">
        <v>21258.7</v>
      </c>
      <c r="Y74" s="200"/>
    </row>
    <row r="75" spans="1:25" s="10" customFormat="1" ht="28.5" customHeight="1" x14ac:dyDescent="0.2">
      <c r="A75" s="244" t="s">
        <v>134</v>
      </c>
      <c r="B75" s="233" t="s">
        <v>135</v>
      </c>
      <c r="C75" s="48" t="s">
        <v>20</v>
      </c>
      <c r="D75" s="75" t="s">
        <v>80</v>
      </c>
      <c r="E75" s="75" t="s">
        <v>80</v>
      </c>
      <c r="F75" s="75" t="s">
        <v>80</v>
      </c>
      <c r="G75" s="75" t="s">
        <v>80</v>
      </c>
      <c r="H75" s="121">
        <v>0</v>
      </c>
      <c r="I75" s="121">
        <v>0</v>
      </c>
      <c r="J75" s="121">
        <v>0</v>
      </c>
      <c r="K75" s="121">
        <v>0</v>
      </c>
      <c r="L75" s="121">
        <v>0</v>
      </c>
      <c r="M75" s="121">
        <v>0</v>
      </c>
      <c r="N75" s="121">
        <v>0</v>
      </c>
      <c r="O75" s="121">
        <v>0</v>
      </c>
      <c r="P75" s="121">
        <v>0</v>
      </c>
      <c r="Q75" s="121">
        <v>0</v>
      </c>
      <c r="R75" s="121">
        <v>0</v>
      </c>
      <c r="S75" s="121">
        <v>0</v>
      </c>
      <c r="T75" s="121">
        <v>0</v>
      </c>
      <c r="U75" s="121">
        <v>0</v>
      </c>
      <c r="V75" s="121">
        <v>0</v>
      </c>
      <c r="W75" s="121">
        <v>0</v>
      </c>
      <c r="X75" s="121">
        <v>0</v>
      </c>
      <c r="Y75" s="82"/>
    </row>
    <row r="76" spans="1:25" s="10" customFormat="1" ht="17.25" customHeight="1" x14ac:dyDescent="0.2">
      <c r="A76" s="244"/>
      <c r="B76" s="233"/>
      <c r="C76" s="261" t="s">
        <v>45</v>
      </c>
      <c r="D76" s="257" t="s">
        <v>74</v>
      </c>
      <c r="E76" s="257" t="s">
        <v>85</v>
      </c>
      <c r="F76" s="257" t="s">
        <v>136</v>
      </c>
      <c r="G76" s="257" t="s">
        <v>137</v>
      </c>
      <c r="H76" s="25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v>0</v>
      </c>
      <c r="P76" s="209">
        <v>0</v>
      </c>
      <c r="Q76" s="209">
        <v>0</v>
      </c>
      <c r="R76" s="209">
        <v>0</v>
      </c>
      <c r="S76" s="209">
        <v>0</v>
      </c>
      <c r="T76" s="209">
        <v>0</v>
      </c>
      <c r="U76" s="209">
        <v>0</v>
      </c>
      <c r="V76" s="197" t="s">
        <v>114</v>
      </c>
      <c r="W76" s="215">
        <v>0</v>
      </c>
      <c r="X76" s="211">
        <v>0</v>
      </c>
      <c r="Y76" s="206"/>
    </row>
    <row r="77" spans="1:25" s="10" customFormat="1" ht="223.15" customHeight="1" x14ac:dyDescent="0.2">
      <c r="A77" s="244"/>
      <c r="B77" s="233"/>
      <c r="C77" s="262"/>
      <c r="D77" s="258"/>
      <c r="E77" s="258"/>
      <c r="F77" s="258"/>
      <c r="G77" s="258"/>
      <c r="H77" s="260"/>
      <c r="I77" s="210"/>
      <c r="J77" s="210"/>
      <c r="K77" s="210"/>
      <c r="L77" s="210"/>
      <c r="M77" s="210"/>
      <c r="N77" s="210"/>
      <c r="O77" s="210"/>
      <c r="P77" s="210"/>
      <c r="Q77" s="210"/>
      <c r="R77" s="210"/>
      <c r="S77" s="210"/>
      <c r="T77" s="210"/>
      <c r="U77" s="210"/>
      <c r="V77" s="199"/>
      <c r="W77" s="217"/>
      <c r="X77" s="212"/>
      <c r="Y77" s="207"/>
    </row>
    <row r="78" spans="1:25" s="10" customFormat="1" ht="26.25" customHeight="1" x14ac:dyDescent="0.2">
      <c r="A78" s="218" t="s">
        <v>86</v>
      </c>
      <c r="B78" s="218" t="s">
        <v>87</v>
      </c>
      <c r="C78" s="48" t="s">
        <v>20</v>
      </c>
      <c r="D78" s="77" t="s">
        <v>80</v>
      </c>
      <c r="E78" s="77" t="s">
        <v>80</v>
      </c>
      <c r="F78" s="77" t="s">
        <v>80</v>
      </c>
      <c r="G78" s="77" t="s">
        <v>80</v>
      </c>
      <c r="H78" s="121">
        <v>3741.2599999999993</v>
      </c>
      <c r="I78" s="121">
        <v>3076.1899999999996</v>
      </c>
      <c r="J78" s="121">
        <f>J87+J96</f>
        <v>3525.21</v>
      </c>
      <c r="K78" s="121">
        <f>K87+K96</f>
        <v>3525.21</v>
      </c>
      <c r="L78" s="121">
        <f t="shared" ref="L78:Q78" si="14">L87+L96</f>
        <v>0</v>
      </c>
      <c r="M78" s="121">
        <f t="shared" si="14"/>
        <v>0</v>
      </c>
      <c r="N78" s="121">
        <f t="shared" si="14"/>
        <v>0</v>
      </c>
      <c r="O78" s="121">
        <f t="shared" si="14"/>
        <v>0</v>
      </c>
      <c r="P78" s="121">
        <f t="shared" si="14"/>
        <v>0</v>
      </c>
      <c r="Q78" s="121">
        <f t="shared" si="14"/>
        <v>0</v>
      </c>
      <c r="R78" s="121">
        <f>R80</f>
        <v>0</v>
      </c>
      <c r="S78" s="121">
        <v>0</v>
      </c>
      <c r="T78" s="121">
        <f t="shared" ref="T78:X78" si="15">T80</f>
        <v>0</v>
      </c>
      <c r="U78" s="121">
        <f t="shared" si="15"/>
        <v>0</v>
      </c>
      <c r="V78" s="121">
        <f t="shared" si="15"/>
        <v>409.6</v>
      </c>
      <c r="W78" s="121">
        <f t="shared" si="15"/>
        <v>409.6</v>
      </c>
      <c r="X78" s="121">
        <f t="shared" si="15"/>
        <v>0</v>
      </c>
      <c r="Y78" s="85"/>
    </row>
    <row r="79" spans="1:25" s="10" customFormat="1" ht="17.25" customHeight="1" x14ac:dyDescent="0.2">
      <c r="A79" s="218"/>
      <c r="B79" s="218"/>
      <c r="C79" s="48" t="s">
        <v>45</v>
      </c>
      <c r="D79" s="77" t="s">
        <v>80</v>
      </c>
      <c r="E79" s="77" t="s">
        <v>80</v>
      </c>
      <c r="F79" s="77" t="s">
        <v>80</v>
      </c>
      <c r="G79" s="77" t="s">
        <v>80</v>
      </c>
      <c r="H79" s="122" t="s">
        <v>80</v>
      </c>
      <c r="I79" s="122" t="s">
        <v>80</v>
      </c>
      <c r="J79" s="122">
        <v>0</v>
      </c>
      <c r="K79" s="122">
        <v>0</v>
      </c>
      <c r="L79" s="122"/>
      <c r="M79" s="122"/>
      <c r="N79" s="122"/>
      <c r="O79" s="122"/>
      <c r="P79" s="122"/>
      <c r="Q79" s="122"/>
      <c r="R79" s="122"/>
      <c r="S79" s="122"/>
      <c r="T79" s="122" t="s">
        <v>80</v>
      </c>
      <c r="U79" s="122" t="s">
        <v>80</v>
      </c>
      <c r="V79" s="77"/>
      <c r="W79" s="77"/>
      <c r="X79" s="77" t="s">
        <v>80</v>
      </c>
      <c r="Y79" s="85"/>
    </row>
    <row r="80" spans="1:25" s="10" customFormat="1" ht="29.25" customHeight="1" x14ac:dyDescent="0.2">
      <c r="A80" s="244" t="s">
        <v>67</v>
      </c>
      <c r="B80" s="244" t="s">
        <v>141</v>
      </c>
      <c r="C80" s="48" t="s">
        <v>20</v>
      </c>
      <c r="D80" s="77" t="s">
        <v>80</v>
      </c>
      <c r="E80" s="77" t="s">
        <v>80</v>
      </c>
      <c r="F80" s="77" t="s">
        <v>80</v>
      </c>
      <c r="G80" s="77" t="s">
        <v>80</v>
      </c>
      <c r="H80" s="121">
        <v>3741.2599999999993</v>
      </c>
      <c r="I80" s="121">
        <v>3076.1899999999996</v>
      </c>
      <c r="J80" s="121">
        <f>SUM(J81:J101)</f>
        <v>3525.21</v>
      </c>
      <c r="K80" s="121">
        <f>SUM(K81:K101)</f>
        <v>3525.21</v>
      </c>
      <c r="L80" s="121">
        <f t="shared" ref="L80:Q80" si="16">SUM(L81:L101)</f>
        <v>0</v>
      </c>
      <c r="M80" s="121">
        <f t="shared" si="16"/>
        <v>0</v>
      </c>
      <c r="N80" s="121">
        <f t="shared" si="16"/>
        <v>0</v>
      </c>
      <c r="O80" s="121">
        <f t="shared" si="16"/>
        <v>0</v>
      </c>
      <c r="P80" s="121">
        <f t="shared" si="16"/>
        <v>0</v>
      </c>
      <c r="Q80" s="121">
        <f t="shared" si="16"/>
        <v>0</v>
      </c>
      <c r="R80" s="121">
        <f>SUM(R81:R99)</f>
        <v>0</v>
      </c>
      <c r="S80" s="121">
        <v>0</v>
      </c>
      <c r="T80" s="118">
        <f>SUM(T81:T101)</f>
        <v>0</v>
      </c>
      <c r="U80" s="118">
        <f>SUM(U81:U101)</f>
        <v>0</v>
      </c>
      <c r="V80" s="118">
        <f t="shared" ref="V80:X80" si="17">SUM(V81:V101)</f>
        <v>409.6</v>
      </c>
      <c r="W80" s="118">
        <f t="shared" si="17"/>
        <v>409.6</v>
      </c>
      <c r="X80" s="118">
        <f t="shared" si="17"/>
        <v>0</v>
      </c>
      <c r="Y80" s="85"/>
    </row>
    <row r="81" spans="1:25" s="10" customFormat="1" ht="12.75" customHeight="1" x14ac:dyDescent="0.2">
      <c r="A81" s="244"/>
      <c r="B81" s="244"/>
      <c r="C81" s="48" t="s">
        <v>45</v>
      </c>
      <c r="D81" s="75">
        <v>931</v>
      </c>
      <c r="E81" s="75" t="s">
        <v>71</v>
      </c>
      <c r="F81" s="75" t="s">
        <v>90</v>
      </c>
      <c r="G81" s="40">
        <v>244</v>
      </c>
      <c r="H81" s="122" t="s">
        <v>95</v>
      </c>
      <c r="I81" s="122" t="s">
        <v>95</v>
      </c>
      <c r="J81" s="122">
        <v>0</v>
      </c>
      <c r="K81" s="122">
        <v>0</v>
      </c>
      <c r="L81" s="122"/>
      <c r="M81" s="122"/>
      <c r="N81" s="122"/>
      <c r="O81" s="122"/>
      <c r="P81" s="122"/>
      <c r="Q81" s="122"/>
      <c r="R81" s="122"/>
      <c r="S81" s="122"/>
      <c r="T81" s="122" t="s">
        <v>95</v>
      </c>
      <c r="U81" s="122" t="s">
        <v>95</v>
      </c>
      <c r="V81" s="122" t="s">
        <v>95</v>
      </c>
      <c r="W81" s="122" t="s">
        <v>95</v>
      </c>
      <c r="X81" s="122" t="s">
        <v>95</v>
      </c>
      <c r="Y81" s="85"/>
    </row>
    <row r="82" spans="1:25" s="10" customFormat="1" ht="15" customHeight="1" x14ac:dyDescent="0.2">
      <c r="A82" s="244"/>
      <c r="B82" s="244"/>
      <c r="C82" s="266"/>
      <c r="D82" s="75" t="s">
        <v>74</v>
      </c>
      <c r="E82" s="75" t="s">
        <v>71</v>
      </c>
      <c r="F82" s="75" t="s">
        <v>91</v>
      </c>
      <c r="G82" s="40">
        <v>244</v>
      </c>
      <c r="H82" s="122" t="s">
        <v>95</v>
      </c>
      <c r="I82" s="122" t="s">
        <v>95</v>
      </c>
      <c r="J82" s="122">
        <v>0</v>
      </c>
      <c r="K82" s="122">
        <v>0</v>
      </c>
      <c r="L82" s="122"/>
      <c r="M82" s="122"/>
      <c r="N82" s="122"/>
      <c r="O82" s="122"/>
      <c r="P82" s="122"/>
      <c r="Q82" s="122"/>
      <c r="R82" s="122"/>
      <c r="S82" s="122"/>
      <c r="T82" s="122" t="s">
        <v>95</v>
      </c>
      <c r="U82" s="122" t="s">
        <v>95</v>
      </c>
      <c r="V82" s="76" t="s">
        <v>95</v>
      </c>
      <c r="W82" s="94">
        <v>0</v>
      </c>
      <c r="X82" s="122" t="s">
        <v>95</v>
      </c>
      <c r="Y82" s="85"/>
    </row>
    <row r="83" spans="1:25" s="10" customFormat="1" ht="15" customHeight="1" x14ac:dyDescent="0.2">
      <c r="A83" s="244"/>
      <c r="B83" s="244"/>
      <c r="C83" s="267"/>
      <c r="D83" s="75" t="s">
        <v>74</v>
      </c>
      <c r="E83" s="75" t="s">
        <v>71</v>
      </c>
      <c r="F83" s="75" t="s">
        <v>96</v>
      </c>
      <c r="G83" s="40">
        <v>244</v>
      </c>
      <c r="H83" s="122" t="s">
        <v>95</v>
      </c>
      <c r="I83" s="122" t="s">
        <v>95</v>
      </c>
      <c r="J83" s="122">
        <v>0</v>
      </c>
      <c r="K83" s="122">
        <v>0</v>
      </c>
      <c r="L83" s="122"/>
      <c r="M83" s="122"/>
      <c r="N83" s="122"/>
      <c r="O83" s="122"/>
      <c r="P83" s="122"/>
      <c r="Q83" s="122"/>
      <c r="R83" s="122"/>
      <c r="S83" s="122"/>
      <c r="T83" s="122" t="s">
        <v>95</v>
      </c>
      <c r="U83" s="122" t="s">
        <v>95</v>
      </c>
      <c r="V83" s="76" t="s">
        <v>95</v>
      </c>
      <c r="W83" s="94">
        <v>0</v>
      </c>
      <c r="X83" s="122" t="s">
        <v>95</v>
      </c>
      <c r="Y83" s="85"/>
    </row>
    <row r="84" spans="1:25" s="10" customFormat="1" ht="15" customHeight="1" x14ac:dyDescent="0.2">
      <c r="A84" s="244"/>
      <c r="B84" s="244"/>
      <c r="C84" s="267"/>
      <c r="D84" s="75" t="s">
        <v>74</v>
      </c>
      <c r="E84" s="75" t="s">
        <v>71</v>
      </c>
      <c r="F84" s="75" t="s">
        <v>131</v>
      </c>
      <c r="G84" s="40">
        <v>244</v>
      </c>
      <c r="H84" s="122" t="s">
        <v>114</v>
      </c>
      <c r="I84" s="122" t="s">
        <v>95</v>
      </c>
      <c r="J84" s="122">
        <v>0</v>
      </c>
      <c r="K84" s="122">
        <v>0</v>
      </c>
      <c r="L84" s="122"/>
      <c r="M84" s="122"/>
      <c r="N84" s="122"/>
      <c r="O84" s="122"/>
      <c r="P84" s="122"/>
      <c r="Q84" s="122"/>
      <c r="R84" s="122"/>
      <c r="S84" s="122"/>
      <c r="T84" s="122" t="s">
        <v>114</v>
      </c>
      <c r="U84" s="122" t="s">
        <v>95</v>
      </c>
      <c r="V84" s="76" t="s">
        <v>95</v>
      </c>
      <c r="W84" s="94">
        <v>0</v>
      </c>
      <c r="X84" s="122" t="s">
        <v>95</v>
      </c>
      <c r="Y84" s="85"/>
    </row>
    <row r="85" spans="1:25" s="10" customFormat="1" ht="15" customHeight="1" x14ac:dyDescent="0.2">
      <c r="A85" s="244"/>
      <c r="B85" s="244"/>
      <c r="C85" s="267"/>
      <c r="D85" s="75" t="s">
        <v>74</v>
      </c>
      <c r="E85" s="75" t="s">
        <v>71</v>
      </c>
      <c r="F85" s="75" t="s">
        <v>131</v>
      </c>
      <c r="G85" s="40">
        <v>244</v>
      </c>
      <c r="H85" s="122" t="s">
        <v>114</v>
      </c>
      <c r="I85" s="122" t="s">
        <v>114</v>
      </c>
      <c r="J85" s="122">
        <v>0</v>
      </c>
      <c r="K85" s="122">
        <v>0</v>
      </c>
      <c r="L85" s="122"/>
      <c r="M85" s="122"/>
      <c r="N85" s="122"/>
      <c r="O85" s="122"/>
      <c r="P85" s="122"/>
      <c r="Q85" s="122"/>
      <c r="R85" s="122"/>
      <c r="S85" s="122"/>
      <c r="T85" s="122" t="s">
        <v>114</v>
      </c>
      <c r="U85" s="122" t="s">
        <v>95</v>
      </c>
      <c r="V85" s="76" t="s">
        <v>95</v>
      </c>
      <c r="W85" s="94">
        <v>0</v>
      </c>
      <c r="X85" s="122" t="s">
        <v>95</v>
      </c>
      <c r="Y85" s="85"/>
    </row>
    <row r="86" spans="1:25" s="10" customFormat="1" ht="15" customHeight="1" x14ac:dyDescent="0.2">
      <c r="A86" s="244"/>
      <c r="B86" s="244"/>
      <c r="C86" s="267"/>
      <c r="D86" s="75" t="s">
        <v>74</v>
      </c>
      <c r="E86" s="75" t="s">
        <v>71</v>
      </c>
      <c r="F86" s="75" t="s">
        <v>138</v>
      </c>
      <c r="G86" s="40">
        <v>244</v>
      </c>
      <c r="H86" s="122">
        <v>330.3</v>
      </c>
      <c r="I86" s="122">
        <v>0</v>
      </c>
      <c r="J86" s="122">
        <v>0</v>
      </c>
      <c r="K86" s="122">
        <v>0</v>
      </c>
      <c r="L86" s="122"/>
      <c r="M86" s="122"/>
      <c r="N86" s="122"/>
      <c r="O86" s="122"/>
      <c r="P86" s="122"/>
      <c r="Q86" s="122"/>
      <c r="R86" s="122"/>
      <c r="S86" s="122"/>
      <c r="T86" s="122" t="s">
        <v>114</v>
      </c>
      <c r="U86" s="122" t="s">
        <v>114</v>
      </c>
      <c r="V86" s="76">
        <v>330.3</v>
      </c>
      <c r="W86" s="76">
        <v>330.3</v>
      </c>
      <c r="X86" s="122" t="s">
        <v>95</v>
      </c>
      <c r="Y86" s="85"/>
    </row>
    <row r="87" spans="1:25" s="10" customFormat="1" ht="15" customHeight="1" x14ac:dyDescent="0.2">
      <c r="A87" s="244"/>
      <c r="B87" s="244"/>
      <c r="C87" s="267"/>
      <c r="D87" s="75" t="s">
        <v>74</v>
      </c>
      <c r="E87" s="75" t="s">
        <v>71</v>
      </c>
      <c r="F87" s="75" t="s">
        <v>138</v>
      </c>
      <c r="G87" s="40">
        <v>244</v>
      </c>
      <c r="H87" s="122">
        <v>334.77</v>
      </c>
      <c r="I87" s="122">
        <v>0</v>
      </c>
      <c r="J87" s="122">
        <v>0</v>
      </c>
      <c r="K87" s="122">
        <v>0</v>
      </c>
      <c r="L87" s="122"/>
      <c r="M87" s="122"/>
      <c r="N87" s="122"/>
      <c r="O87" s="122"/>
      <c r="P87" s="122"/>
      <c r="Q87" s="122"/>
      <c r="R87" s="122"/>
      <c r="S87" s="122"/>
      <c r="T87" s="87">
        <v>0</v>
      </c>
      <c r="U87" s="87">
        <v>0</v>
      </c>
      <c r="V87" s="76">
        <v>79.3</v>
      </c>
      <c r="W87" s="76">
        <v>79.3</v>
      </c>
      <c r="X87" s="122" t="s">
        <v>95</v>
      </c>
      <c r="Y87" s="85"/>
    </row>
    <row r="88" spans="1:25" s="10" customFormat="1" ht="15" customHeight="1" x14ac:dyDescent="0.2">
      <c r="A88" s="244"/>
      <c r="B88" s="244"/>
      <c r="C88" s="267"/>
      <c r="D88" s="75" t="s">
        <v>74</v>
      </c>
      <c r="E88" s="75" t="s">
        <v>71</v>
      </c>
      <c r="F88" s="75" t="s">
        <v>133</v>
      </c>
      <c r="G88" s="40">
        <v>244</v>
      </c>
      <c r="H88" s="122" t="s">
        <v>114</v>
      </c>
      <c r="I88" s="122" t="s">
        <v>114</v>
      </c>
      <c r="J88" s="122">
        <v>0</v>
      </c>
      <c r="K88" s="122">
        <v>0</v>
      </c>
      <c r="L88" s="122"/>
      <c r="M88" s="122"/>
      <c r="N88" s="122"/>
      <c r="O88" s="122"/>
      <c r="P88" s="122"/>
      <c r="Q88" s="122"/>
      <c r="R88" s="122"/>
      <c r="S88" s="122"/>
      <c r="T88" s="122" t="s">
        <v>114</v>
      </c>
      <c r="U88" s="122" t="s">
        <v>114</v>
      </c>
      <c r="V88" s="76" t="s">
        <v>114</v>
      </c>
      <c r="W88" s="94">
        <v>0</v>
      </c>
      <c r="X88" s="122" t="s">
        <v>95</v>
      </c>
      <c r="Y88" s="85"/>
    </row>
    <row r="89" spans="1:25" s="10" customFormat="1" ht="15" customHeight="1" x14ac:dyDescent="0.2">
      <c r="A89" s="244"/>
      <c r="B89" s="244"/>
      <c r="C89" s="267"/>
      <c r="D89" s="75" t="s">
        <v>74</v>
      </c>
      <c r="E89" s="75" t="s">
        <v>71</v>
      </c>
      <c r="F89" s="75" t="s">
        <v>108</v>
      </c>
      <c r="G89" s="40">
        <v>244</v>
      </c>
      <c r="H89" s="122" t="s">
        <v>114</v>
      </c>
      <c r="I89" s="122" t="s">
        <v>95</v>
      </c>
      <c r="J89" s="122">
        <v>0</v>
      </c>
      <c r="K89" s="122">
        <v>0</v>
      </c>
      <c r="L89" s="122"/>
      <c r="M89" s="122"/>
      <c r="N89" s="122"/>
      <c r="O89" s="122"/>
      <c r="P89" s="122"/>
      <c r="Q89" s="122"/>
      <c r="R89" s="122"/>
      <c r="S89" s="122"/>
      <c r="T89" s="122" t="s">
        <v>95</v>
      </c>
      <c r="U89" s="122" t="s">
        <v>95</v>
      </c>
      <c r="V89" s="76" t="s">
        <v>114</v>
      </c>
      <c r="W89" s="94">
        <v>0</v>
      </c>
      <c r="X89" s="122" t="s">
        <v>95</v>
      </c>
      <c r="Y89" s="85"/>
    </row>
    <row r="90" spans="1:25" s="10" customFormat="1" ht="15" customHeight="1" x14ac:dyDescent="0.2">
      <c r="A90" s="244"/>
      <c r="B90" s="244"/>
      <c r="C90" s="267"/>
      <c r="D90" s="75" t="s">
        <v>74</v>
      </c>
      <c r="E90" s="75" t="s">
        <v>71</v>
      </c>
      <c r="F90" s="75" t="s">
        <v>97</v>
      </c>
      <c r="G90" s="40">
        <v>244</v>
      </c>
      <c r="H90" s="122" t="s">
        <v>114</v>
      </c>
      <c r="I90" s="122" t="s">
        <v>95</v>
      </c>
      <c r="J90" s="122">
        <v>0</v>
      </c>
      <c r="K90" s="122">
        <v>0</v>
      </c>
      <c r="L90" s="122"/>
      <c r="M90" s="122"/>
      <c r="N90" s="122"/>
      <c r="O90" s="122"/>
      <c r="P90" s="122"/>
      <c r="Q90" s="122"/>
      <c r="R90" s="122"/>
      <c r="S90" s="122"/>
      <c r="T90" s="122" t="s">
        <v>95</v>
      </c>
      <c r="U90" s="122" t="s">
        <v>95</v>
      </c>
      <c r="V90" s="76" t="s">
        <v>114</v>
      </c>
      <c r="W90" s="94">
        <v>0</v>
      </c>
      <c r="X90" s="122" t="s">
        <v>95</v>
      </c>
      <c r="Y90" s="85"/>
    </row>
    <row r="91" spans="1:25" s="10" customFormat="1" ht="15" customHeight="1" x14ac:dyDescent="0.2">
      <c r="A91" s="244"/>
      <c r="B91" s="244"/>
      <c r="C91" s="267"/>
      <c r="D91" s="75" t="s">
        <v>74</v>
      </c>
      <c r="E91" s="75" t="s">
        <v>71</v>
      </c>
      <c r="F91" s="75" t="s">
        <v>109</v>
      </c>
      <c r="G91" s="40">
        <v>244</v>
      </c>
      <c r="H91" s="122" t="s">
        <v>114</v>
      </c>
      <c r="I91" s="122" t="s">
        <v>95</v>
      </c>
      <c r="J91" s="122">
        <v>0</v>
      </c>
      <c r="K91" s="122">
        <v>0</v>
      </c>
      <c r="L91" s="122"/>
      <c r="M91" s="122"/>
      <c r="N91" s="122"/>
      <c r="O91" s="122"/>
      <c r="P91" s="122"/>
      <c r="Q91" s="122"/>
      <c r="R91" s="122"/>
      <c r="S91" s="122"/>
      <c r="T91" s="122" t="s">
        <v>95</v>
      </c>
      <c r="U91" s="122" t="s">
        <v>95</v>
      </c>
      <c r="V91" s="76" t="s">
        <v>114</v>
      </c>
      <c r="W91" s="94">
        <v>0</v>
      </c>
      <c r="X91" s="122" t="s">
        <v>95</v>
      </c>
      <c r="Y91" s="85"/>
    </row>
    <row r="92" spans="1:25" s="10" customFormat="1" ht="15" customHeight="1" x14ac:dyDescent="0.2">
      <c r="A92" s="244"/>
      <c r="B92" s="244"/>
      <c r="C92" s="267"/>
      <c r="D92" s="75" t="s">
        <v>74</v>
      </c>
      <c r="E92" s="75" t="s">
        <v>71</v>
      </c>
      <c r="F92" s="75" t="s">
        <v>126</v>
      </c>
      <c r="G92" s="40">
        <v>244</v>
      </c>
      <c r="H92" s="122" t="s">
        <v>114</v>
      </c>
      <c r="I92" s="122" t="s">
        <v>95</v>
      </c>
      <c r="J92" s="122">
        <v>0</v>
      </c>
      <c r="K92" s="122">
        <v>0</v>
      </c>
      <c r="L92" s="122"/>
      <c r="M92" s="122"/>
      <c r="N92" s="122"/>
      <c r="O92" s="122"/>
      <c r="P92" s="122"/>
      <c r="Q92" s="122"/>
      <c r="R92" s="122"/>
      <c r="S92" s="122"/>
      <c r="T92" s="122" t="s">
        <v>95</v>
      </c>
      <c r="U92" s="122" t="s">
        <v>95</v>
      </c>
      <c r="V92" s="76" t="s">
        <v>114</v>
      </c>
      <c r="W92" s="94">
        <v>0</v>
      </c>
      <c r="X92" s="122" t="s">
        <v>95</v>
      </c>
      <c r="Y92" s="85"/>
    </row>
    <row r="93" spans="1:25" s="10" customFormat="1" ht="15" customHeight="1" x14ac:dyDescent="0.2">
      <c r="A93" s="244"/>
      <c r="B93" s="244"/>
      <c r="C93" s="267"/>
      <c r="D93" s="75" t="s">
        <v>74</v>
      </c>
      <c r="E93" s="75" t="s">
        <v>71</v>
      </c>
      <c r="F93" s="75" t="s">
        <v>117</v>
      </c>
      <c r="G93" s="40">
        <v>244</v>
      </c>
      <c r="H93" s="122" t="s">
        <v>114</v>
      </c>
      <c r="I93" s="122" t="s">
        <v>95</v>
      </c>
      <c r="J93" s="122">
        <v>0</v>
      </c>
      <c r="K93" s="122">
        <v>0</v>
      </c>
      <c r="L93" s="122"/>
      <c r="M93" s="122"/>
      <c r="N93" s="122"/>
      <c r="O93" s="122"/>
      <c r="P93" s="122"/>
      <c r="Q93" s="122"/>
      <c r="R93" s="122"/>
      <c r="S93" s="122"/>
      <c r="T93" s="122" t="s">
        <v>95</v>
      </c>
      <c r="U93" s="122" t="s">
        <v>95</v>
      </c>
      <c r="V93" s="76" t="s">
        <v>114</v>
      </c>
      <c r="W93" s="94">
        <v>0</v>
      </c>
      <c r="X93" s="122" t="s">
        <v>95</v>
      </c>
      <c r="Y93" s="85"/>
    </row>
    <row r="94" spans="1:25" s="10" customFormat="1" ht="15.75" customHeight="1" x14ac:dyDescent="0.2">
      <c r="A94" s="244"/>
      <c r="B94" s="244"/>
      <c r="C94" s="267"/>
      <c r="D94" s="75" t="s">
        <v>74</v>
      </c>
      <c r="E94" s="75" t="s">
        <v>71</v>
      </c>
      <c r="F94" s="75" t="s">
        <v>118</v>
      </c>
      <c r="G94" s="40">
        <v>244</v>
      </c>
      <c r="H94" s="122" t="s">
        <v>114</v>
      </c>
      <c r="I94" s="122" t="s">
        <v>114</v>
      </c>
      <c r="J94" s="122">
        <v>0</v>
      </c>
      <c r="K94" s="122">
        <v>0</v>
      </c>
      <c r="L94" s="122"/>
      <c r="M94" s="122"/>
      <c r="N94" s="122"/>
      <c r="O94" s="122"/>
      <c r="P94" s="122"/>
      <c r="Q94" s="122"/>
      <c r="R94" s="122"/>
      <c r="S94" s="122"/>
      <c r="T94" s="122" t="s">
        <v>95</v>
      </c>
      <c r="U94" s="122" t="s">
        <v>95</v>
      </c>
      <c r="V94" s="76" t="s">
        <v>114</v>
      </c>
      <c r="W94" s="94">
        <v>0</v>
      </c>
      <c r="X94" s="122" t="s">
        <v>95</v>
      </c>
      <c r="Y94" s="84"/>
    </row>
    <row r="95" spans="1:25" s="10" customFormat="1" ht="15" customHeight="1" x14ac:dyDescent="0.2">
      <c r="A95" s="244"/>
      <c r="B95" s="244"/>
      <c r="C95" s="267"/>
      <c r="D95" s="75" t="s">
        <v>74</v>
      </c>
      <c r="E95" s="75" t="s">
        <v>71</v>
      </c>
      <c r="F95" s="75" t="s">
        <v>125</v>
      </c>
      <c r="G95" s="40">
        <v>244</v>
      </c>
      <c r="H95" s="122" t="s">
        <v>114</v>
      </c>
      <c r="I95" s="122" t="s">
        <v>95</v>
      </c>
      <c r="J95" s="122">
        <v>0</v>
      </c>
      <c r="K95" s="122">
        <v>0</v>
      </c>
      <c r="L95" s="122"/>
      <c r="M95" s="122"/>
      <c r="N95" s="122"/>
      <c r="O95" s="122"/>
      <c r="P95" s="122"/>
      <c r="Q95" s="122"/>
      <c r="R95" s="122"/>
      <c r="S95" s="122"/>
      <c r="T95" s="122" t="s">
        <v>95</v>
      </c>
      <c r="U95" s="122" t="s">
        <v>95</v>
      </c>
      <c r="V95" s="76" t="s">
        <v>114</v>
      </c>
      <c r="W95" s="94">
        <v>0</v>
      </c>
      <c r="X95" s="122" t="s">
        <v>95</v>
      </c>
      <c r="Y95" s="85"/>
    </row>
    <row r="96" spans="1:25" s="10" customFormat="1" ht="15" customHeight="1" x14ac:dyDescent="0.2">
      <c r="A96" s="244"/>
      <c r="B96" s="244"/>
      <c r="C96" s="267"/>
      <c r="D96" s="75" t="s">
        <v>74</v>
      </c>
      <c r="E96" s="75" t="s">
        <v>71</v>
      </c>
      <c r="F96" s="75" t="s">
        <v>128</v>
      </c>
      <c r="G96" s="40">
        <v>244</v>
      </c>
      <c r="H96" s="122">
        <v>2533.4899999999998</v>
      </c>
      <c r="I96" s="122">
        <v>2533.4899999999998</v>
      </c>
      <c r="J96" s="122">
        <v>3525.21</v>
      </c>
      <c r="K96" s="122">
        <v>3525.21</v>
      </c>
      <c r="L96" s="122"/>
      <c r="M96" s="122"/>
      <c r="N96" s="122"/>
      <c r="O96" s="122"/>
      <c r="P96" s="122"/>
      <c r="Q96" s="122"/>
      <c r="R96" s="122"/>
      <c r="S96" s="122"/>
      <c r="T96" s="122" t="s">
        <v>95</v>
      </c>
      <c r="U96" s="122" t="s">
        <v>95</v>
      </c>
      <c r="V96" s="76" t="s">
        <v>114</v>
      </c>
      <c r="W96" s="94">
        <v>0</v>
      </c>
      <c r="X96" s="122" t="s">
        <v>95</v>
      </c>
      <c r="Y96" s="85"/>
    </row>
    <row r="97" spans="1:25" s="10" customFormat="1" ht="15" customHeight="1" x14ac:dyDescent="0.2">
      <c r="A97" s="244"/>
      <c r="B97" s="244"/>
      <c r="C97" s="267"/>
      <c r="D97" s="75" t="s">
        <v>74</v>
      </c>
      <c r="E97" s="75" t="s">
        <v>71</v>
      </c>
      <c r="F97" s="75" t="s">
        <v>160</v>
      </c>
      <c r="G97" s="40">
        <v>244</v>
      </c>
      <c r="H97" s="122">
        <v>542.70000000000005</v>
      </c>
      <c r="I97" s="122">
        <v>542.70000000000005</v>
      </c>
      <c r="J97" s="122">
        <v>0</v>
      </c>
      <c r="K97" s="122">
        <v>0</v>
      </c>
      <c r="L97" s="122"/>
      <c r="M97" s="122"/>
      <c r="N97" s="122"/>
      <c r="O97" s="122"/>
      <c r="P97" s="122"/>
      <c r="Q97" s="122"/>
      <c r="R97" s="122"/>
      <c r="S97" s="122"/>
      <c r="T97" s="122" t="s">
        <v>95</v>
      </c>
      <c r="U97" s="122" t="s">
        <v>95</v>
      </c>
      <c r="V97" s="76"/>
      <c r="W97" s="94">
        <v>0</v>
      </c>
      <c r="X97" s="122" t="s">
        <v>95</v>
      </c>
      <c r="Y97" s="85"/>
    </row>
    <row r="98" spans="1:25" s="10" customFormat="1" ht="15" customHeight="1" x14ac:dyDescent="0.2">
      <c r="A98" s="244"/>
      <c r="B98" s="244"/>
      <c r="C98" s="267"/>
      <c r="D98" s="75" t="s">
        <v>74</v>
      </c>
      <c r="E98" s="75" t="s">
        <v>71</v>
      </c>
      <c r="F98" s="75" t="s">
        <v>127</v>
      </c>
      <c r="G98" s="40">
        <v>244</v>
      </c>
      <c r="H98" s="122" t="s">
        <v>114</v>
      </c>
      <c r="I98" s="122" t="s">
        <v>95</v>
      </c>
      <c r="J98" s="122">
        <v>0</v>
      </c>
      <c r="K98" s="122">
        <v>0</v>
      </c>
      <c r="L98" s="122"/>
      <c r="M98" s="122"/>
      <c r="N98" s="122"/>
      <c r="O98" s="122"/>
      <c r="P98" s="122"/>
      <c r="Q98" s="122"/>
      <c r="R98" s="122"/>
      <c r="S98" s="122"/>
      <c r="T98" s="122" t="s">
        <v>95</v>
      </c>
      <c r="U98" s="122" t="s">
        <v>95</v>
      </c>
      <c r="V98" s="76" t="s">
        <v>114</v>
      </c>
      <c r="W98" s="94">
        <v>0</v>
      </c>
      <c r="X98" s="122" t="s">
        <v>95</v>
      </c>
      <c r="Y98" s="85"/>
    </row>
    <row r="99" spans="1:25" s="10" customFormat="1" ht="15" customHeight="1" x14ac:dyDescent="0.2">
      <c r="A99" s="244"/>
      <c r="B99" s="244"/>
      <c r="C99" s="268"/>
      <c r="D99" s="75" t="s">
        <v>74</v>
      </c>
      <c r="E99" s="75" t="s">
        <v>71</v>
      </c>
      <c r="F99" s="75" t="s">
        <v>98</v>
      </c>
      <c r="G99" s="40">
        <v>244</v>
      </c>
      <c r="H99" s="122" t="s">
        <v>114</v>
      </c>
      <c r="I99" s="122" t="s">
        <v>95</v>
      </c>
      <c r="J99" s="122">
        <v>0</v>
      </c>
      <c r="K99" s="122">
        <v>0</v>
      </c>
      <c r="L99" s="122"/>
      <c r="M99" s="122"/>
      <c r="N99" s="122"/>
      <c r="O99" s="122"/>
      <c r="P99" s="122"/>
      <c r="Q99" s="122"/>
      <c r="R99" s="122"/>
      <c r="S99" s="122"/>
      <c r="T99" s="122" t="s">
        <v>95</v>
      </c>
      <c r="U99" s="122" t="s">
        <v>95</v>
      </c>
      <c r="V99" s="76" t="s">
        <v>114</v>
      </c>
      <c r="W99" s="94">
        <v>0</v>
      </c>
      <c r="X99" s="122" t="s">
        <v>95</v>
      </c>
      <c r="Y99" s="85"/>
    </row>
    <row r="100" spans="1:25" s="10" customFormat="1" ht="27" customHeight="1" x14ac:dyDescent="0.2">
      <c r="A100" s="244" t="s">
        <v>88</v>
      </c>
      <c r="B100" s="244" t="s">
        <v>89</v>
      </c>
      <c r="C100" s="48" t="s">
        <v>20</v>
      </c>
      <c r="D100" s="256" t="s">
        <v>80</v>
      </c>
      <c r="E100" s="256" t="s">
        <v>80</v>
      </c>
      <c r="F100" s="256" t="s">
        <v>80</v>
      </c>
      <c r="G100" s="256" t="s">
        <v>80</v>
      </c>
      <c r="H100" s="256" t="s">
        <v>80</v>
      </c>
      <c r="I100" s="256" t="s">
        <v>80</v>
      </c>
      <c r="J100" s="256" t="s">
        <v>80</v>
      </c>
      <c r="K100" s="256" t="s">
        <v>80</v>
      </c>
      <c r="L100" s="256"/>
      <c r="M100" s="256"/>
      <c r="N100" s="208"/>
      <c r="O100" s="208"/>
      <c r="P100" s="208"/>
      <c r="Q100" s="208"/>
      <c r="R100" s="208">
        <v>0</v>
      </c>
      <c r="S100" s="208"/>
      <c r="T100" s="208" t="s">
        <v>92</v>
      </c>
      <c r="U100" s="208" t="s">
        <v>92</v>
      </c>
      <c r="V100" s="204" t="s">
        <v>114</v>
      </c>
      <c r="W100" s="213">
        <v>0</v>
      </c>
      <c r="X100" s="213" t="s">
        <v>114</v>
      </c>
      <c r="Y100" s="201"/>
    </row>
    <row r="101" spans="1:25" s="10" customFormat="1" ht="27" customHeight="1" x14ac:dyDescent="0.2">
      <c r="A101" s="244"/>
      <c r="B101" s="244"/>
      <c r="C101" s="48" t="s">
        <v>45</v>
      </c>
      <c r="D101" s="256"/>
      <c r="E101" s="256"/>
      <c r="F101" s="256"/>
      <c r="G101" s="256"/>
      <c r="H101" s="256"/>
      <c r="I101" s="256"/>
      <c r="J101" s="256"/>
      <c r="K101" s="256"/>
      <c r="L101" s="256"/>
      <c r="M101" s="256"/>
      <c r="N101" s="208"/>
      <c r="O101" s="208"/>
      <c r="P101" s="208"/>
      <c r="Q101" s="208"/>
      <c r="R101" s="208"/>
      <c r="S101" s="208"/>
      <c r="T101" s="208"/>
      <c r="U101" s="208"/>
      <c r="V101" s="205"/>
      <c r="W101" s="214"/>
      <c r="X101" s="214"/>
      <c r="Y101" s="201"/>
    </row>
    <row r="102" spans="1:25" s="10" customFormat="1" ht="25.5" customHeight="1" x14ac:dyDescent="0.2">
      <c r="A102" s="39"/>
      <c r="B102" s="39"/>
      <c r="C102" s="29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123"/>
      <c r="Q102" s="128"/>
      <c r="R102" s="38"/>
      <c r="S102" s="38"/>
      <c r="T102" s="38"/>
      <c r="U102" s="38"/>
      <c r="V102" s="38"/>
      <c r="W102" s="38"/>
      <c r="X102" s="38"/>
      <c r="Y102" s="37"/>
    </row>
    <row r="103" spans="1:25" s="10" customFormat="1" ht="25.5" customHeight="1" x14ac:dyDescent="0.2">
      <c r="A103" s="39"/>
      <c r="B103" s="39"/>
      <c r="C103" s="29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123"/>
      <c r="Q103" s="128"/>
      <c r="R103" s="38"/>
      <c r="S103" s="38"/>
      <c r="T103" s="38"/>
      <c r="U103" s="38"/>
      <c r="V103" s="38"/>
      <c r="W103" s="38"/>
      <c r="X103" s="38"/>
      <c r="Y103" s="37"/>
    </row>
    <row r="104" spans="1:25" ht="18" customHeight="1" x14ac:dyDescent="0.25">
      <c r="A104" s="177" t="s">
        <v>185</v>
      </c>
      <c r="B104" s="177"/>
      <c r="C104" s="177"/>
      <c r="D104" s="177" t="s">
        <v>36</v>
      </c>
      <c r="E104" s="177"/>
      <c r="F104" s="177"/>
      <c r="G104" s="177"/>
      <c r="H104" s="3"/>
      <c r="I104" s="3"/>
      <c r="J104" s="3"/>
      <c r="K104" s="3"/>
      <c r="L104" s="3"/>
      <c r="M104" s="3"/>
      <c r="N104" s="3"/>
      <c r="O104" s="3"/>
      <c r="P104" s="124"/>
      <c r="Q104" s="129"/>
      <c r="R104" s="264" t="s">
        <v>177</v>
      </c>
      <c r="S104" s="264"/>
      <c r="T104" s="264"/>
      <c r="U104" s="264"/>
      <c r="V104" s="80"/>
      <c r="W104" s="80"/>
      <c r="X104" s="80"/>
    </row>
    <row r="105" spans="1:25" ht="43.5" customHeight="1" x14ac:dyDescent="0.2">
      <c r="A105" s="263" t="s">
        <v>186</v>
      </c>
      <c r="B105" s="263"/>
      <c r="C105" s="1"/>
      <c r="D105" s="1"/>
      <c r="E105" s="158" t="s">
        <v>33</v>
      </c>
      <c r="F105" s="158"/>
      <c r="G105" s="1"/>
      <c r="H105" s="1"/>
      <c r="I105" s="1"/>
      <c r="J105" s="1"/>
      <c r="K105" s="1"/>
      <c r="L105" s="1"/>
      <c r="M105" s="1"/>
      <c r="N105" s="1"/>
      <c r="O105" s="1"/>
      <c r="P105" s="125"/>
      <c r="Q105" s="130"/>
      <c r="R105" s="265" t="s">
        <v>34</v>
      </c>
      <c r="S105" s="265"/>
      <c r="T105" s="265"/>
      <c r="U105" s="265"/>
      <c r="V105" s="17"/>
      <c r="W105" s="17"/>
      <c r="X105" s="17"/>
    </row>
  </sheetData>
  <mergeCells count="147">
    <mergeCell ref="A105:B105"/>
    <mergeCell ref="A75:A77"/>
    <mergeCell ref="B75:B77"/>
    <mergeCell ref="J100:J101"/>
    <mergeCell ref="K100:K101"/>
    <mergeCell ref="E105:F105"/>
    <mergeCell ref="R104:U104"/>
    <mergeCell ref="R105:U105"/>
    <mergeCell ref="T100:T101"/>
    <mergeCell ref="E100:E101"/>
    <mergeCell ref="F100:F101"/>
    <mergeCell ref="D104:G104"/>
    <mergeCell ref="A104:C104"/>
    <mergeCell ref="B80:B99"/>
    <mergeCell ref="S100:S101"/>
    <mergeCell ref="O100:O101"/>
    <mergeCell ref="P100:P101"/>
    <mergeCell ref="Q100:Q101"/>
    <mergeCell ref="L100:L101"/>
    <mergeCell ref="M100:M101"/>
    <mergeCell ref="N100:N101"/>
    <mergeCell ref="A80:A99"/>
    <mergeCell ref="C82:C99"/>
    <mergeCell ref="A100:A101"/>
    <mergeCell ref="R63:R65"/>
    <mergeCell ref="D76:D77"/>
    <mergeCell ref="E76:E77"/>
    <mergeCell ref="F76:F77"/>
    <mergeCell ref="G76:G77"/>
    <mergeCell ref="H76:H77"/>
    <mergeCell ref="I76:I77"/>
    <mergeCell ref="R100:R101"/>
    <mergeCell ref="C76:C77"/>
    <mergeCell ref="N76:N77"/>
    <mergeCell ref="O76:O77"/>
    <mergeCell ref="P76:P77"/>
    <mergeCell ref="Q76:Q77"/>
    <mergeCell ref="D100:D101"/>
    <mergeCell ref="O63:O65"/>
    <mergeCell ref="B14:B27"/>
    <mergeCell ref="B66:B70"/>
    <mergeCell ref="M63:M65"/>
    <mergeCell ref="N63:N65"/>
    <mergeCell ref="B71:B74"/>
    <mergeCell ref="S76:S77"/>
    <mergeCell ref="K76:K77"/>
    <mergeCell ref="A14:A27"/>
    <mergeCell ref="A62:A65"/>
    <mergeCell ref="A66:A70"/>
    <mergeCell ref="A73:A74"/>
    <mergeCell ref="S68:S70"/>
    <mergeCell ref="R76:R77"/>
    <mergeCell ref="D68:D70"/>
    <mergeCell ref="E68:E70"/>
    <mergeCell ref="F68:F70"/>
    <mergeCell ref="G68:G70"/>
    <mergeCell ref="N68:N70"/>
    <mergeCell ref="O68:O70"/>
    <mergeCell ref="P68:P70"/>
    <mergeCell ref="Q68:Q70"/>
    <mergeCell ref="H68:H70"/>
    <mergeCell ref="C68:C70"/>
    <mergeCell ref="G63:G65"/>
    <mergeCell ref="A12:A13"/>
    <mergeCell ref="B62:B65"/>
    <mergeCell ref="U63:U65"/>
    <mergeCell ref="Y63:Y65"/>
    <mergeCell ref="B28:B61"/>
    <mergeCell ref="C30:C61"/>
    <mergeCell ref="A28:A61"/>
    <mergeCell ref="T63:T65"/>
    <mergeCell ref="L63:L65"/>
    <mergeCell ref="E63:E65"/>
    <mergeCell ref="F63:F65"/>
    <mergeCell ref="H63:H65"/>
    <mergeCell ref="I63:I65"/>
    <mergeCell ref="Y21:Y22"/>
    <mergeCell ref="V63:V65"/>
    <mergeCell ref="C63:C65"/>
    <mergeCell ref="D63:D65"/>
    <mergeCell ref="P63:P65"/>
    <mergeCell ref="Q63:Q65"/>
    <mergeCell ref="W63:W65"/>
    <mergeCell ref="S63:S65"/>
    <mergeCell ref="J63:J65"/>
    <mergeCell ref="K63:K65"/>
    <mergeCell ref="C16:C27"/>
    <mergeCell ref="R1:Y1"/>
    <mergeCell ref="R2:Y2"/>
    <mergeCell ref="A4:Y4"/>
    <mergeCell ref="D6:G6"/>
    <mergeCell ref="B12:B13"/>
    <mergeCell ref="A6:A9"/>
    <mergeCell ref="H7:I8"/>
    <mergeCell ref="L8:M8"/>
    <mergeCell ref="P8:Q8"/>
    <mergeCell ref="B5:Y5"/>
    <mergeCell ref="C6:C9"/>
    <mergeCell ref="B6:B9"/>
    <mergeCell ref="D7:D9"/>
    <mergeCell ref="E7:E9"/>
    <mergeCell ref="R8:S8"/>
    <mergeCell ref="F7:F9"/>
    <mergeCell ref="G7:G9"/>
    <mergeCell ref="N8:O8"/>
    <mergeCell ref="H6:S6"/>
    <mergeCell ref="Y6:Y9"/>
    <mergeCell ref="A10:A11"/>
    <mergeCell ref="B10:B11"/>
    <mergeCell ref="J7:K8"/>
    <mergeCell ref="L7:S7"/>
    <mergeCell ref="A78:A79"/>
    <mergeCell ref="I68:I70"/>
    <mergeCell ref="L68:L70"/>
    <mergeCell ref="M68:M70"/>
    <mergeCell ref="R68:R70"/>
    <mergeCell ref="J76:J77"/>
    <mergeCell ref="L76:L77"/>
    <mergeCell ref="M76:M77"/>
    <mergeCell ref="W100:W101"/>
    <mergeCell ref="W76:W77"/>
    <mergeCell ref="J68:J70"/>
    <mergeCell ref="K68:K70"/>
    <mergeCell ref="B100:B101"/>
    <mergeCell ref="G100:G101"/>
    <mergeCell ref="H100:H101"/>
    <mergeCell ref="I100:I101"/>
    <mergeCell ref="B78:B79"/>
    <mergeCell ref="T6:X8"/>
    <mergeCell ref="X68:X70"/>
    <mergeCell ref="X63:X65"/>
    <mergeCell ref="Y73:Y74"/>
    <mergeCell ref="Y66:Y70"/>
    <mergeCell ref="T68:T70"/>
    <mergeCell ref="U68:U70"/>
    <mergeCell ref="V68:V70"/>
    <mergeCell ref="Y100:Y101"/>
    <mergeCell ref="V100:V101"/>
    <mergeCell ref="Y76:Y77"/>
    <mergeCell ref="U100:U101"/>
    <mergeCell ref="U76:U77"/>
    <mergeCell ref="V76:V77"/>
    <mergeCell ref="T76:T77"/>
    <mergeCell ref="X76:X77"/>
    <mergeCell ref="X100:X101"/>
    <mergeCell ref="W68:W70"/>
    <mergeCell ref="Y16:Y20"/>
  </mergeCells>
  <phoneticPr fontId="1" type="noConversion"/>
  <pageMargins left="0.19685039370078741" right="0.19685039370078741" top="0.11811023622047245" bottom="0.31496062992125984" header="0" footer="0"/>
  <pageSetup paperSize="9" scale="48" fitToHeight="0" orientation="landscape" r:id="rId1"/>
  <rowBreaks count="1" manualBreakCount="1">
    <brk id="65" max="23" man="1"/>
  </rowBreaks>
  <ignoredErrors>
    <ignoredError sqref="N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1"/>
  <sheetViews>
    <sheetView tabSelected="1" view="pageBreakPreview" zoomScale="90" zoomScaleNormal="100" zoomScaleSheetLayoutView="90" workbookViewId="0">
      <selection activeCell="M73" sqref="M73"/>
    </sheetView>
  </sheetViews>
  <sheetFormatPr defaultRowHeight="12.75" x14ac:dyDescent="0.2"/>
  <cols>
    <col min="1" max="1" width="14.7109375" customWidth="1"/>
    <col min="2" max="2" width="24.7109375" customWidth="1"/>
    <col min="3" max="3" width="24.85546875" customWidth="1"/>
    <col min="4" max="7" width="9.140625" bestFit="1" customWidth="1"/>
    <col min="8" max="8" width="9.42578125" customWidth="1"/>
    <col min="9" max="9" width="9.28515625" customWidth="1"/>
    <col min="10" max="10" width="10.28515625" customWidth="1"/>
    <col min="11" max="12" width="9.7109375" customWidth="1"/>
    <col min="13" max="13" width="11.28515625" customWidth="1"/>
    <col min="14" max="14" width="12.42578125" customWidth="1"/>
    <col min="15" max="15" width="14.5703125" customWidth="1"/>
    <col min="16" max="16" width="11.28515625" customWidth="1"/>
    <col min="17" max="17" width="11.5703125" customWidth="1"/>
    <col min="18" max="18" width="8.7109375" hidden="1" customWidth="1"/>
    <col min="19" max="19" width="0.28515625" hidden="1" customWidth="1"/>
    <col min="20" max="20" width="12" customWidth="1"/>
    <col min="21" max="21" width="7.28515625" customWidth="1"/>
  </cols>
  <sheetData>
    <row r="1" spans="1:21" ht="15.75" x14ac:dyDescent="0.25">
      <c r="P1" s="181" t="s">
        <v>24</v>
      </c>
      <c r="Q1" s="181"/>
      <c r="R1" s="181"/>
      <c r="S1" s="181"/>
      <c r="T1" s="181"/>
      <c r="U1" s="181"/>
    </row>
    <row r="2" spans="1:21" ht="63" customHeight="1" x14ac:dyDescent="0.2">
      <c r="P2" s="182" t="s">
        <v>47</v>
      </c>
      <c r="Q2" s="182"/>
      <c r="R2" s="182"/>
      <c r="S2" s="182"/>
      <c r="T2" s="182"/>
      <c r="U2" s="182"/>
    </row>
    <row r="3" spans="1:21" ht="19.149999999999999" customHeight="1" x14ac:dyDescent="0.25">
      <c r="P3" s="8"/>
      <c r="Q3" s="8"/>
      <c r="R3" s="8"/>
      <c r="S3" s="8"/>
      <c r="T3" s="8"/>
      <c r="U3" s="8"/>
    </row>
    <row r="4" spans="1:21" ht="18" customHeight="1" x14ac:dyDescent="0.25">
      <c r="A4" s="285" t="s">
        <v>48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</row>
    <row r="5" spans="1:21" ht="18" customHeight="1" x14ac:dyDescent="0.25">
      <c r="A5" s="285" t="s">
        <v>182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</row>
    <row r="6" spans="1:21" ht="26.25" x14ac:dyDescent="0.25">
      <c r="P6" s="8"/>
      <c r="Q6" s="8"/>
      <c r="R6" s="8"/>
      <c r="S6" s="8"/>
      <c r="T6" s="8"/>
      <c r="U6" s="74" t="s">
        <v>6</v>
      </c>
    </row>
    <row r="7" spans="1:21" ht="29.25" customHeight="1" x14ac:dyDescent="0.2">
      <c r="A7" s="159" t="s">
        <v>12</v>
      </c>
      <c r="B7" s="159" t="s">
        <v>49</v>
      </c>
      <c r="C7" s="159" t="s">
        <v>30</v>
      </c>
      <c r="D7" s="184">
        <v>2021</v>
      </c>
      <c r="E7" s="184"/>
      <c r="F7" s="286">
        <v>2022</v>
      </c>
      <c r="G7" s="287"/>
      <c r="H7" s="163">
        <v>2023</v>
      </c>
      <c r="I7" s="173"/>
      <c r="J7" s="173"/>
      <c r="K7" s="173"/>
      <c r="L7" s="173"/>
      <c r="M7" s="173"/>
      <c r="N7" s="173"/>
      <c r="O7" s="164"/>
      <c r="P7" s="290" t="s">
        <v>2</v>
      </c>
      <c r="Q7" s="291"/>
      <c r="R7" s="291"/>
      <c r="S7" s="291"/>
      <c r="T7" s="292"/>
      <c r="U7" s="159" t="s">
        <v>29</v>
      </c>
    </row>
    <row r="8" spans="1:21" ht="28.15" customHeight="1" x14ac:dyDescent="0.2">
      <c r="A8" s="159"/>
      <c r="B8" s="159"/>
      <c r="C8" s="159"/>
      <c r="D8" s="184"/>
      <c r="E8" s="184"/>
      <c r="F8" s="288"/>
      <c r="G8" s="289"/>
      <c r="H8" s="159" t="s">
        <v>5</v>
      </c>
      <c r="I8" s="159"/>
      <c r="J8" s="159" t="s">
        <v>8</v>
      </c>
      <c r="K8" s="159"/>
      <c r="L8" s="159" t="s">
        <v>37</v>
      </c>
      <c r="M8" s="159"/>
      <c r="N8" s="159" t="s">
        <v>11</v>
      </c>
      <c r="O8" s="159"/>
      <c r="P8" s="293"/>
      <c r="Q8" s="294"/>
      <c r="R8" s="294"/>
      <c r="S8" s="294"/>
      <c r="T8" s="295"/>
      <c r="U8" s="159"/>
    </row>
    <row r="9" spans="1:21" x14ac:dyDescent="0.2">
      <c r="A9" s="159"/>
      <c r="B9" s="159"/>
      <c r="C9" s="159"/>
      <c r="D9" s="57" t="s">
        <v>3</v>
      </c>
      <c r="E9" s="57" t="s">
        <v>4</v>
      </c>
      <c r="F9" s="57" t="s">
        <v>3</v>
      </c>
      <c r="G9" s="57" t="s">
        <v>4</v>
      </c>
      <c r="H9" s="9" t="s">
        <v>3</v>
      </c>
      <c r="I9" s="9" t="s">
        <v>4</v>
      </c>
      <c r="J9" s="9" t="s">
        <v>3</v>
      </c>
      <c r="K9" s="9" t="s">
        <v>4</v>
      </c>
      <c r="L9" s="9" t="s">
        <v>3</v>
      </c>
      <c r="M9" s="9" t="s">
        <v>4</v>
      </c>
      <c r="N9" s="9" t="s">
        <v>3</v>
      </c>
      <c r="O9" s="9" t="s">
        <v>4</v>
      </c>
      <c r="P9" s="79">
        <v>2024</v>
      </c>
      <c r="Q9" s="79">
        <v>2025</v>
      </c>
      <c r="R9" s="79">
        <v>2024</v>
      </c>
      <c r="S9" s="79">
        <v>2024</v>
      </c>
      <c r="T9" s="79">
        <v>2026</v>
      </c>
      <c r="U9" s="159"/>
    </row>
    <row r="10" spans="1:21" ht="13.5" customHeight="1" x14ac:dyDescent="0.2">
      <c r="A10" s="296" t="s">
        <v>43</v>
      </c>
      <c r="B10" s="297" t="s">
        <v>64</v>
      </c>
      <c r="C10" s="41" t="s">
        <v>13</v>
      </c>
      <c r="D10" s="59">
        <v>106798.07</v>
      </c>
      <c r="E10" s="59">
        <v>104174.2</v>
      </c>
      <c r="F10" s="59">
        <f>F13+F15</f>
        <v>169073.19</v>
      </c>
      <c r="G10" s="59">
        <f>G13+G15</f>
        <v>166608.71300000002</v>
      </c>
      <c r="H10" s="59">
        <f>H13+H15</f>
        <v>12717.14</v>
      </c>
      <c r="I10" s="59">
        <f>I13+I15</f>
        <v>2340.17</v>
      </c>
      <c r="J10" s="59">
        <f t="shared" ref="J10:M10" si="0">J13+J15</f>
        <v>29938.800000000003</v>
      </c>
      <c r="K10" s="59">
        <f t="shared" si="0"/>
        <v>27756.559999999998</v>
      </c>
      <c r="L10" s="59">
        <f t="shared" si="0"/>
        <v>42473.612000000001</v>
      </c>
      <c r="M10" s="59">
        <f t="shared" si="0"/>
        <v>41810.138999999996</v>
      </c>
      <c r="N10" s="132">
        <f>N13+N15</f>
        <v>199722.5</v>
      </c>
      <c r="O10" s="132">
        <v>189609.8</v>
      </c>
      <c r="P10" s="108">
        <f>P13+P15</f>
        <v>60694.100000000006</v>
      </c>
      <c r="Q10" s="108">
        <f>Q13+Q15</f>
        <v>59945.7</v>
      </c>
      <c r="R10" s="108">
        <f t="shared" ref="R10:T10" si="1">R13+R15</f>
        <v>20189</v>
      </c>
      <c r="S10" s="108">
        <f t="shared" si="1"/>
        <v>56125.7</v>
      </c>
      <c r="T10" s="108">
        <f t="shared" si="1"/>
        <v>59983.600000000006</v>
      </c>
      <c r="U10" s="52"/>
    </row>
    <row r="11" spans="1:21" x14ac:dyDescent="0.2">
      <c r="A11" s="296"/>
      <c r="B11" s="297"/>
      <c r="C11" s="41" t="s">
        <v>14</v>
      </c>
      <c r="D11" s="42"/>
      <c r="E11" s="42"/>
      <c r="F11" s="46"/>
      <c r="G11" s="46"/>
      <c r="H11" s="43"/>
      <c r="I11" s="42"/>
      <c r="J11" s="106"/>
      <c r="K11" s="106"/>
      <c r="L11" s="42"/>
      <c r="M11" s="42"/>
      <c r="N11" s="46"/>
      <c r="O11" s="46"/>
      <c r="P11" s="106"/>
      <c r="Q11" s="106"/>
      <c r="R11" s="46"/>
      <c r="S11" s="46"/>
      <c r="T11" s="46"/>
      <c r="U11" s="52"/>
    </row>
    <row r="12" spans="1:21" x14ac:dyDescent="0.2">
      <c r="A12" s="296"/>
      <c r="B12" s="297"/>
      <c r="C12" s="41" t="s">
        <v>7</v>
      </c>
      <c r="D12" s="44"/>
      <c r="E12" s="44"/>
      <c r="F12" s="59"/>
      <c r="G12" s="59"/>
      <c r="H12" s="60"/>
      <c r="I12" s="60"/>
      <c r="J12" s="113"/>
      <c r="K12" s="113"/>
      <c r="L12" s="60"/>
      <c r="M12" s="60"/>
      <c r="N12" s="62"/>
      <c r="O12" s="62"/>
      <c r="P12" s="109"/>
      <c r="Q12" s="109"/>
      <c r="R12" s="53"/>
      <c r="S12" s="53"/>
      <c r="T12" s="53"/>
      <c r="U12" s="45"/>
    </row>
    <row r="13" spans="1:21" x14ac:dyDescent="0.2">
      <c r="A13" s="296"/>
      <c r="B13" s="297"/>
      <c r="C13" s="41" t="s">
        <v>15</v>
      </c>
      <c r="D13" s="43">
        <v>73689.399999999994</v>
      </c>
      <c r="E13" s="43">
        <v>71574.44</v>
      </c>
      <c r="F13" s="46">
        <f>F20</f>
        <v>115783.5</v>
      </c>
      <c r="G13" s="46">
        <f>G20</f>
        <v>113632.92000000001</v>
      </c>
      <c r="H13" s="143">
        <f>H20+H41+H69</f>
        <v>0</v>
      </c>
      <c r="I13" s="143">
        <f>I20+I41+I69</f>
        <v>0</v>
      </c>
      <c r="J13" s="143">
        <f t="shared" ref="J13:K13" si="2">J20+J41+J69</f>
        <v>0</v>
      </c>
      <c r="K13" s="143">
        <f t="shared" si="2"/>
        <v>0</v>
      </c>
      <c r="L13" s="106"/>
      <c r="M13" s="106"/>
      <c r="N13" s="106">
        <f>N20</f>
        <v>142242.6</v>
      </c>
      <c r="O13" s="106">
        <v>132329.9</v>
      </c>
      <c r="P13" s="106">
        <v>0</v>
      </c>
      <c r="Q13" s="106">
        <v>0</v>
      </c>
      <c r="R13" s="106">
        <v>0</v>
      </c>
      <c r="S13" s="106">
        <v>0</v>
      </c>
      <c r="T13" s="106">
        <v>0</v>
      </c>
      <c r="U13" s="47"/>
    </row>
    <row r="14" spans="1:21" x14ac:dyDescent="0.2">
      <c r="A14" s="296"/>
      <c r="B14" s="297"/>
      <c r="C14" s="41" t="s">
        <v>31</v>
      </c>
      <c r="D14" s="42"/>
      <c r="E14" s="42"/>
      <c r="F14" s="46"/>
      <c r="G14" s="46"/>
      <c r="H14" s="61"/>
      <c r="I14" s="61"/>
      <c r="J14" s="113"/>
      <c r="K14" s="113"/>
      <c r="L14" s="43"/>
      <c r="M14" s="63"/>
      <c r="N14" s="107"/>
      <c r="O14" s="107"/>
      <c r="P14" s="110"/>
      <c r="Q14" s="110"/>
      <c r="R14" s="54"/>
      <c r="S14" s="54"/>
      <c r="T14" s="54"/>
      <c r="U14" s="47"/>
    </row>
    <row r="15" spans="1:21" ht="24" x14ac:dyDescent="0.2">
      <c r="A15" s="296"/>
      <c r="B15" s="297"/>
      <c r="C15" s="41" t="s">
        <v>50</v>
      </c>
      <c r="D15" s="43">
        <v>33108.67</v>
      </c>
      <c r="E15" s="43">
        <v>32599.759999999998</v>
      </c>
      <c r="F15" s="46">
        <v>53289.69</v>
      </c>
      <c r="G15" s="46">
        <f>G22+G43+G71</f>
        <v>52975.792999999998</v>
      </c>
      <c r="H15" s="46">
        <f>H22+H43+H71</f>
        <v>12717.14</v>
      </c>
      <c r="I15" s="46">
        <f>I22+I43+I71</f>
        <v>2340.17</v>
      </c>
      <c r="J15" s="46">
        <f t="shared" ref="J15:M15" si="3">J22+J43+J71</f>
        <v>29938.800000000003</v>
      </c>
      <c r="K15" s="46">
        <f t="shared" si="3"/>
        <v>27756.559999999998</v>
      </c>
      <c r="L15" s="46">
        <f t="shared" si="3"/>
        <v>42473.612000000001</v>
      </c>
      <c r="M15" s="46">
        <f t="shared" si="3"/>
        <v>41810.138999999996</v>
      </c>
      <c r="N15" s="106">
        <f>N22+N43</f>
        <v>57479.899999999994</v>
      </c>
      <c r="O15" s="106">
        <v>57279.9</v>
      </c>
      <c r="P15" s="106">
        <f>P22+P43+P71</f>
        <v>60694.100000000006</v>
      </c>
      <c r="Q15" s="106">
        <f t="shared" ref="Q15:T15" si="4">Q22+Q43+Q71</f>
        <v>59945.7</v>
      </c>
      <c r="R15" s="106">
        <f t="shared" si="4"/>
        <v>20189</v>
      </c>
      <c r="S15" s="106">
        <f t="shared" si="4"/>
        <v>56125.7</v>
      </c>
      <c r="T15" s="106">
        <f t="shared" si="4"/>
        <v>59983.600000000006</v>
      </c>
      <c r="U15" s="47"/>
    </row>
    <row r="16" spans="1:21" x14ac:dyDescent="0.2">
      <c r="A16" s="296"/>
      <c r="B16" s="297"/>
      <c r="C16" s="41" t="s">
        <v>16</v>
      </c>
      <c r="D16" s="61"/>
      <c r="E16" s="61"/>
      <c r="F16" s="99"/>
      <c r="G16" s="99"/>
      <c r="H16" s="61"/>
      <c r="I16" s="61"/>
      <c r="J16" s="113"/>
      <c r="K16" s="113"/>
      <c r="L16" s="63"/>
      <c r="M16" s="63"/>
      <c r="N16" s="64"/>
      <c r="O16" s="64"/>
      <c r="P16" s="110"/>
      <c r="Q16" s="110"/>
      <c r="R16" s="54"/>
      <c r="S16" s="54"/>
      <c r="T16" s="54"/>
      <c r="U16" s="47"/>
    </row>
    <row r="17" spans="1:21" x14ac:dyDescent="0.2">
      <c r="A17" s="284" t="s">
        <v>25</v>
      </c>
      <c r="B17" s="283" t="s">
        <v>66</v>
      </c>
      <c r="C17" s="19" t="s">
        <v>13</v>
      </c>
      <c r="D17" s="65">
        <v>83141.710000000006</v>
      </c>
      <c r="E17" s="65">
        <v>81193.53</v>
      </c>
      <c r="F17" s="67">
        <f>F20+F22</f>
        <v>145378.47</v>
      </c>
      <c r="G17" s="67">
        <f>G20+G22</f>
        <v>142979.32</v>
      </c>
      <c r="H17" s="66">
        <f>H20+H22</f>
        <v>6229.49</v>
      </c>
      <c r="I17" s="115">
        <f>I20+I22</f>
        <v>2340.17</v>
      </c>
      <c r="J17" s="115">
        <f t="shared" ref="J17:M17" si="5">J20+J22</f>
        <v>18455.36</v>
      </c>
      <c r="K17" s="115">
        <f t="shared" si="5"/>
        <v>16814.739999999998</v>
      </c>
      <c r="L17" s="115">
        <f t="shared" si="5"/>
        <v>23775.262000000002</v>
      </c>
      <c r="M17" s="115">
        <f t="shared" si="5"/>
        <v>23388.118999999999</v>
      </c>
      <c r="N17" s="67">
        <f>N20+N22</f>
        <v>177000.1</v>
      </c>
      <c r="O17" s="67">
        <v>166949.4</v>
      </c>
      <c r="P17" s="102">
        <f>P20+P22</f>
        <v>35634.800000000003</v>
      </c>
      <c r="Q17" s="102">
        <f>Q20+Q22</f>
        <v>34886.400000000001</v>
      </c>
      <c r="R17" s="102">
        <f t="shared" ref="R17:T17" si="6">R20+R22</f>
        <v>273.89999999999998</v>
      </c>
      <c r="S17" s="102">
        <f t="shared" si="6"/>
        <v>31066.400000000001</v>
      </c>
      <c r="T17" s="102">
        <f t="shared" si="6"/>
        <v>34924.300000000003</v>
      </c>
      <c r="U17" s="32"/>
    </row>
    <row r="18" spans="1:21" x14ac:dyDescent="0.2">
      <c r="A18" s="284"/>
      <c r="B18" s="283"/>
      <c r="C18" s="19" t="s">
        <v>14</v>
      </c>
      <c r="D18" s="2"/>
      <c r="E18" s="2"/>
      <c r="F18" s="34"/>
      <c r="G18" s="34"/>
      <c r="H18" s="68"/>
      <c r="I18" s="68"/>
      <c r="J18" s="68"/>
      <c r="K18" s="68"/>
      <c r="L18" s="26"/>
      <c r="M18" s="26"/>
      <c r="N18" s="33"/>
      <c r="O18" s="33"/>
      <c r="P18" s="111"/>
      <c r="Q18" s="111"/>
      <c r="R18" s="55"/>
      <c r="S18" s="55"/>
      <c r="T18" s="55"/>
      <c r="U18" s="32"/>
    </row>
    <row r="19" spans="1:21" x14ac:dyDescent="0.2">
      <c r="A19" s="284"/>
      <c r="B19" s="283"/>
      <c r="C19" s="19" t="s">
        <v>7</v>
      </c>
      <c r="D19" s="2"/>
      <c r="E19" s="2"/>
      <c r="F19" s="34"/>
      <c r="G19" s="34"/>
      <c r="H19" s="68"/>
      <c r="I19" s="68"/>
      <c r="J19" s="68"/>
      <c r="K19" s="68"/>
      <c r="L19" s="26"/>
      <c r="M19" s="26"/>
      <c r="N19" s="33"/>
      <c r="O19" s="33"/>
      <c r="P19" s="111"/>
      <c r="Q19" s="111"/>
      <c r="R19" s="55"/>
      <c r="S19" s="55"/>
      <c r="T19" s="55"/>
      <c r="U19" s="32"/>
    </row>
    <row r="20" spans="1:21" x14ac:dyDescent="0.2">
      <c r="A20" s="284"/>
      <c r="B20" s="283"/>
      <c r="C20" s="19" t="s">
        <v>15</v>
      </c>
      <c r="D20" s="27">
        <v>73359.100000000006</v>
      </c>
      <c r="E20" s="27">
        <v>71574.44</v>
      </c>
      <c r="F20" s="30">
        <f>F27+F34</f>
        <v>115783.5</v>
      </c>
      <c r="G20" s="30">
        <f>G27+G34</f>
        <v>113632.92000000001</v>
      </c>
      <c r="H20" s="141">
        <f t="shared" ref="H20:T20" si="7">H27+H34</f>
        <v>0</v>
      </c>
      <c r="I20" s="141">
        <f t="shared" si="7"/>
        <v>0</v>
      </c>
      <c r="J20" s="141">
        <f t="shared" si="7"/>
        <v>0</v>
      </c>
      <c r="K20" s="141">
        <f t="shared" si="7"/>
        <v>0</v>
      </c>
      <c r="L20" s="141">
        <f t="shared" si="7"/>
        <v>0</v>
      </c>
      <c r="M20" s="141">
        <f t="shared" si="7"/>
        <v>0</v>
      </c>
      <c r="N20" s="100">
        <f>N27+N34</f>
        <v>142242.6</v>
      </c>
      <c r="O20" s="100">
        <v>132329.9</v>
      </c>
      <c r="P20" s="100">
        <f t="shared" si="7"/>
        <v>0</v>
      </c>
      <c r="Q20" s="100">
        <f t="shared" si="7"/>
        <v>0</v>
      </c>
      <c r="R20" s="100">
        <f t="shared" si="7"/>
        <v>0</v>
      </c>
      <c r="S20" s="100">
        <f t="shared" si="7"/>
        <v>0</v>
      </c>
      <c r="T20" s="100">
        <f t="shared" si="7"/>
        <v>0</v>
      </c>
      <c r="U20" s="32"/>
    </row>
    <row r="21" spans="1:21" x14ac:dyDescent="0.2">
      <c r="A21" s="284"/>
      <c r="B21" s="283"/>
      <c r="C21" s="19" t="s">
        <v>31</v>
      </c>
      <c r="D21" s="2"/>
      <c r="E21" s="2"/>
      <c r="F21" s="34"/>
      <c r="G21" s="34"/>
      <c r="H21" s="69"/>
      <c r="I21" s="69"/>
      <c r="J21" s="68"/>
      <c r="K21" s="68"/>
      <c r="L21" s="26"/>
      <c r="M21" s="26"/>
      <c r="N21" s="100"/>
      <c r="O21" s="100"/>
      <c r="P21" s="111"/>
      <c r="Q21" s="111"/>
      <c r="R21" s="55"/>
      <c r="S21" s="55"/>
      <c r="T21" s="55"/>
      <c r="U21" s="32"/>
    </row>
    <row r="22" spans="1:21" ht="24" x14ac:dyDescent="0.2">
      <c r="A22" s="284"/>
      <c r="B22" s="283"/>
      <c r="C22" s="19" t="s">
        <v>50</v>
      </c>
      <c r="D22" s="30">
        <v>9782.61</v>
      </c>
      <c r="E22" s="30">
        <v>9619.09</v>
      </c>
      <c r="F22" s="30">
        <f>F29+F36</f>
        <v>29594.97</v>
      </c>
      <c r="G22" s="30">
        <f>G29+G36</f>
        <v>29346.400000000001</v>
      </c>
      <c r="H22" s="30">
        <f>H29+H36</f>
        <v>6229.49</v>
      </c>
      <c r="I22" s="30">
        <f>I29+I36</f>
        <v>2340.17</v>
      </c>
      <c r="J22" s="30">
        <f t="shared" ref="J22:M22" si="8">J29+J36</f>
        <v>18455.36</v>
      </c>
      <c r="K22" s="30">
        <f t="shared" si="8"/>
        <v>16814.739999999998</v>
      </c>
      <c r="L22" s="30">
        <f t="shared" si="8"/>
        <v>23775.262000000002</v>
      </c>
      <c r="M22" s="30">
        <f t="shared" si="8"/>
        <v>23388.118999999999</v>
      </c>
      <c r="N22" s="100">
        <f>N29+N36</f>
        <v>34757.5</v>
      </c>
      <c r="O22" s="100">
        <v>34619.5</v>
      </c>
      <c r="P22" s="100">
        <f>P29+P36</f>
        <v>35634.800000000003</v>
      </c>
      <c r="Q22" s="100">
        <f>Q29+Q36</f>
        <v>34886.400000000001</v>
      </c>
      <c r="R22" s="100">
        <f t="shared" ref="R22:T22" si="9">R29+R36</f>
        <v>273.89999999999998</v>
      </c>
      <c r="S22" s="100">
        <f t="shared" si="9"/>
        <v>31066.400000000001</v>
      </c>
      <c r="T22" s="100">
        <f t="shared" si="9"/>
        <v>34924.300000000003</v>
      </c>
      <c r="U22" s="32"/>
    </row>
    <row r="23" spans="1:21" x14ac:dyDescent="0.2">
      <c r="A23" s="284"/>
      <c r="B23" s="283"/>
      <c r="C23" s="19" t="s">
        <v>16</v>
      </c>
      <c r="D23" s="2"/>
      <c r="E23" s="2"/>
      <c r="F23" s="34"/>
      <c r="G23" s="34"/>
      <c r="H23" s="68"/>
      <c r="I23" s="68"/>
      <c r="J23" s="68"/>
      <c r="K23" s="68"/>
      <c r="L23" s="26"/>
      <c r="M23" s="26"/>
      <c r="N23" s="101"/>
      <c r="O23" s="101"/>
      <c r="P23" s="111"/>
      <c r="Q23" s="111"/>
      <c r="R23" s="55"/>
      <c r="S23" s="55"/>
      <c r="T23" s="55"/>
      <c r="U23" s="32"/>
    </row>
    <row r="24" spans="1:21" ht="14.25" customHeight="1" x14ac:dyDescent="0.2">
      <c r="A24" s="280" t="s">
        <v>67</v>
      </c>
      <c r="B24" s="183" t="s">
        <v>68</v>
      </c>
      <c r="C24" s="19" t="s">
        <v>13</v>
      </c>
      <c r="D24" s="28">
        <v>28737.7</v>
      </c>
      <c r="E24" s="28">
        <v>28195.59</v>
      </c>
      <c r="F24" s="58">
        <f>F27+F29</f>
        <v>28333.15</v>
      </c>
      <c r="G24" s="58">
        <f>G27+G29</f>
        <v>28238.91</v>
      </c>
      <c r="H24" s="67">
        <f>H27+H29</f>
        <v>6229.49</v>
      </c>
      <c r="I24" s="67">
        <f>I27+I29</f>
        <v>2340.17</v>
      </c>
      <c r="J24" s="67">
        <f t="shared" ref="J24:M24" si="10">J27+J29</f>
        <v>17855.36</v>
      </c>
      <c r="K24" s="67">
        <f t="shared" si="10"/>
        <v>16215.74</v>
      </c>
      <c r="L24" s="67">
        <f t="shared" si="10"/>
        <v>23175.262000000002</v>
      </c>
      <c r="M24" s="67">
        <f t="shared" si="10"/>
        <v>22788.218999999997</v>
      </c>
      <c r="N24" s="66">
        <f>N27+N29</f>
        <v>32881.199999999997</v>
      </c>
      <c r="O24" s="104">
        <v>32774.6</v>
      </c>
      <c r="P24" s="112">
        <f>P27+P29</f>
        <v>35555.5</v>
      </c>
      <c r="Q24" s="112">
        <f>Q27+Q29</f>
        <v>34807.1</v>
      </c>
      <c r="R24" s="112">
        <f t="shared" ref="R24:T24" si="11">R27+R29</f>
        <v>0</v>
      </c>
      <c r="S24" s="112">
        <f t="shared" si="11"/>
        <v>31066.400000000001</v>
      </c>
      <c r="T24" s="112">
        <f t="shared" si="11"/>
        <v>34845</v>
      </c>
      <c r="U24" s="32"/>
    </row>
    <row r="25" spans="1:21" x14ac:dyDescent="0.2">
      <c r="A25" s="280"/>
      <c r="B25" s="183"/>
      <c r="C25" s="19" t="s">
        <v>14</v>
      </c>
      <c r="D25" s="2"/>
      <c r="E25" s="2"/>
      <c r="F25" s="34"/>
      <c r="G25" s="34"/>
      <c r="H25" s="2"/>
      <c r="I25" s="2"/>
      <c r="J25" s="68"/>
      <c r="K25" s="68"/>
      <c r="L25" s="26"/>
      <c r="M25" s="26"/>
      <c r="N25" s="33"/>
      <c r="O25" s="33"/>
      <c r="P25" s="111"/>
      <c r="Q25" s="111"/>
      <c r="R25" s="55"/>
      <c r="S25" s="55"/>
      <c r="T25" s="55"/>
      <c r="U25" s="32"/>
    </row>
    <row r="26" spans="1:21" x14ac:dyDescent="0.2">
      <c r="A26" s="280"/>
      <c r="B26" s="183"/>
      <c r="C26" s="19" t="s">
        <v>7</v>
      </c>
      <c r="D26" s="2"/>
      <c r="E26" s="2"/>
      <c r="F26" s="34"/>
      <c r="G26" s="34"/>
      <c r="H26" s="2"/>
      <c r="I26" s="2"/>
      <c r="J26" s="68"/>
      <c r="K26" s="68"/>
      <c r="L26" s="26"/>
      <c r="M26" s="26"/>
      <c r="N26" s="33"/>
      <c r="O26" s="33"/>
      <c r="P26" s="111"/>
      <c r="Q26" s="111"/>
      <c r="R26" s="55"/>
      <c r="S26" s="55"/>
      <c r="T26" s="55"/>
      <c r="U26" s="32"/>
    </row>
    <row r="27" spans="1:21" x14ac:dyDescent="0.2">
      <c r="A27" s="280"/>
      <c r="B27" s="183"/>
      <c r="C27" s="19" t="s">
        <v>15</v>
      </c>
      <c r="D27" s="26">
        <v>24492.400000000001</v>
      </c>
      <c r="E27" s="26">
        <v>23996.400000000001</v>
      </c>
      <c r="F27" s="34">
        <f>'8 средства по кодам'!J17</f>
        <v>3653.9</v>
      </c>
      <c r="G27" s="34">
        <f>'8 средства по кодам'!K17</f>
        <v>3559.66</v>
      </c>
      <c r="H27" s="91">
        <v>0</v>
      </c>
      <c r="I27" s="91">
        <v>0</v>
      </c>
      <c r="J27" s="91">
        <v>0</v>
      </c>
      <c r="K27" s="91">
        <v>0</v>
      </c>
      <c r="L27" s="91">
        <v>0</v>
      </c>
      <c r="M27" s="91">
        <v>0</v>
      </c>
      <c r="N27" s="140">
        <f>0</f>
        <v>0</v>
      </c>
      <c r="O27" s="100"/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32"/>
    </row>
    <row r="28" spans="1:21" x14ac:dyDescent="0.2">
      <c r="A28" s="280"/>
      <c r="B28" s="183"/>
      <c r="C28" s="19" t="s">
        <v>31</v>
      </c>
      <c r="D28" s="2"/>
      <c r="E28" s="2"/>
      <c r="F28" s="34"/>
      <c r="G28" s="34"/>
      <c r="H28" s="2"/>
      <c r="I28" s="2"/>
      <c r="J28" s="68"/>
      <c r="K28" s="68"/>
      <c r="L28" s="26"/>
      <c r="M28" s="26"/>
      <c r="N28" s="33"/>
      <c r="O28" s="33"/>
      <c r="P28" s="111"/>
      <c r="Q28" s="111"/>
      <c r="R28" s="55"/>
      <c r="S28" s="55"/>
      <c r="T28" s="55"/>
      <c r="U28" s="32"/>
    </row>
    <row r="29" spans="1:21" ht="24" x14ac:dyDescent="0.2">
      <c r="A29" s="280"/>
      <c r="B29" s="183"/>
      <c r="C29" s="19" t="s">
        <v>50</v>
      </c>
      <c r="D29" s="27">
        <v>4245.3</v>
      </c>
      <c r="E29" s="27">
        <v>4199.1899999999996</v>
      </c>
      <c r="F29" s="30">
        <f>'8 средства по кодам'!J18+'8 средства по кодам'!J19</f>
        <v>24679.25</v>
      </c>
      <c r="G29" s="30">
        <f>'8 средства по кодам'!K18+'8 средства по кодам'!K19</f>
        <v>24679.25</v>
      </c>
      <c r="H29" s="27">
        <f>'8 средства по кодам'!L19</f>
        <v>6229.49</v>
      </c>
      <c r="I29" s="27">
        <f>'8 средства по кодам'!M19</f>
        <v>2340.17</v>
      </c>
      <c r="J29" s="27">
        <f>'8 средства по кодам'!N19+'8 средства по кодам'!N16</f>
        <v>17855.36</v>
      </c>
      <c r="K29" s="27">
        <f>'8 средства по кодам'!O19+'8 средства по кодам'!O16</f>
        <v>16215.74</v>
      </c>
      <c r="L29" s="27">
        <f>'8 средства по кодам'!P19+'8 средства по кодам'!P16</f>
        <v>23175.262000000002</v>
      </c>
      <c r="M29" s="27">
        <f>'8 средства по кодам'!Q19+'8 средства по кодам'!Q16</f>
        <v>22788.218999999997</v>
      </c>
      <c r="N29" s="133">
        <f>'8 средства по кодам'!R16+'8 средства по кодам'!R19</f>
        <v>32881.199999999997</v>
      </c>
      <c r="O29" s="133">
        <v>32774.6</v>
      </c>
      <c r="P29" s="100">
        <v>35555.5</v>
      </c>
      <c r="Q29" s="100">
        <v>34807.1</v>
      </c>
      <c r="R29" s="100">
        <f>'8 средства по кодам'!V19</f>
        <v>0</v>
      </c>
      <c r="S29" s="100">
        <f>'8 средства по кодам'!W19</f>
        <v>31066.400000000001</v>
      </c>
      <c r="T29" s="100">
        <v>34845</v>
      </c>
      <c r="U29" s="32"/>
    </row>
    <row r="30" spans="1:21" x14ac:dyDescent="0.2">
      <c r="A30" s="280"/>
      <c r="B30" s="183"/>
      <c r="C30" s="19" t="s">
        <v>16</v>
      </c>
      <c r="D30" s="2"/>
      <c r="E30" s="2"/>
      <c r="F30" s="34"/>
      <c r="G30" s="34"/>
      <c r="H30" s="2"/>
      <c r="I30" s="2"/>
      <c r="J30" s="68"/>
      <c r="K30" s="68"/>
      <c r="L30" s="26"/>
      <c r="M30" s="26"/>
      <c r="N30" s="70"/>
      <c r="O30" s="70"/>
      <c r="P30" s="111"/>
      <c r="Q30" s="111"/>
      <c r="R30" s="55"/>
      <c r="S30" s="55"/>
      <c r="T30" s="55"/>
      <c r="U30" s="32"/>
    </row>
    <row r="31" spans="1:21" ht="13.5" customHeight="1" x14ac:dyDescent="0.2">
      <c r="A31" s="279" t="s">
        <v>69</v>
      </c>
      <c r="B31" s="183" t="s">
        <v>70</v>
      </c>
      <c r="C31" s="19" t="s">
        <v>13</v>
      </c>
      <c r="D31" s="28">
        <v>54404.01</v>
      </c>
      <c r="E31" s="28">
        <v>52997.94</v>
      </c>
      <c r="F31" s="58">
        <f>F34+F36</f>
        <v>117045.32</v>
      </c>
      <c r="G31" s="58">
        <f>G34+G36</f>
        <v>114740.41</v>
      </c>
      <c r="H31" s="65">
        <f>H34+H36</f>
        <v>0</v>
      </c>
      <c r="I31" s="65">
        <f>I34+I36</f>
        <v>0</v>
      </c>
      <c r="J31" s="65">
        <f t="shared" ref="J31:M31" si="12">J34+J36</f>
        <v>600</v>
      </c>
      <c r="K31" s="65">
        <f t="shared" si="12"/>
        <v>599</v>
      </c>
      <c r="L31" s="65">
        <f t="shared" si="12"/>
        <v>600</v>
      </c>
      <c r="M31" s="65">
        <f t="shared" si="12"/>
        <v>599.9</v>
      </c>
      <c r="N31" s="102">
        <f>N34+N36</f>
        <v>144118.9</v>
      </c>
      <c r="O31" s="105">
        <v>134174.79999999999</v>
      </c>
      <c r="P31" s="102">
        <f>P34+P36</f>
        <v>79.3</v>
      </c>
      <c r="Q31" s="102">
        <f>Q34+Q36</f>
        <v>79.3</v>
      </c>
      <c r="R31" s="102">
        <f t="shared" ref="R31:T31" si="13">R34+R36</f>
        <v>273.89999999999998</v>
      </c>
      <c r="S31" s="102">
        <f t="shared" si="13"/>
        <v>0</v>
      </c>
      <c r="T31" s="102">
        <f t="shared" si="13"/>
        <v>79.3</v>
      </c>
      <c r="U31" s="32"/>
    </row>
    <row r="32" spans="1:21" x14ac:dyDescent="0.2">
      <c r="A32" s="279"/>
      <c r="B32" s="183"/>
      <c r="C32" s="19" t="s">
        <v>14</v>
      </c>
      <c r="D32" s="2"/>
      <c r="E32" s="2"/>
      <c r="F32" s="34"/>
      <c r="G32" s="34"/>
      <c r="H32" s="2"/>
      <c r="I32" s="2"/>
      <c r="J32" s="69"/>
      <c r="K32" s="69"/>
      <c r="L32" s="27"/>
      <c r="M32" s="27"/>
      <c r="N32" s="33"/>
      <c r="O32" s="33"/>
      <c r="P32" s="111"/>
      <c r="Q32" s="111"/>
      <c r="R32" s="55"/>
      <c r="S32" s="55"/>
      <c r="T32" s="55"/>
      <c r="U32" s="32"/>
    </row>
    <row r="33" spans="1:21" x14ac:dyDescent="0.2">
      <c r="A33" s="279"/>
      <c r="B33" s="183"/>
      <c r="C33" s="19" t="s">
        <v>26</v>
      </c>
      <c r="D33" s="2"/>
      <c r="E33" s="2"/>
      <c r="F33" s="34"/>
      <c r="G33" s="34"/>
      <c r="H33" s="2"/>
      <c r="I33" s="2"/>
      <c r="J33" s="69"/>
      <c r="K33" s="69"/>
      <c r="L33" s="27"/>
      <c r="M33" s="27"/>
      <c r="N33" s="33"/>
      <c r="O33" s="33"/>
      <c r="P33" s="111"/>
      <c r="Q33" s="111"/>
      <c r="R33" s="55"/>
      <c r="S33" s="55"/>
      <c r="T33" s="55"/>
      <c r="U33" s="32"/>
    </row>
    <row r="34" spans="1:21" x14ac:dyDescent="0.2">
      <c r="A34" s="279"/>
      <c r="B34" s="183"/>
      <c r="C34" s="19" t="s">
        <v>15</v>
      </c>
      <c r="D34" s="26">
        <v>48866.7</v>
      </c>
      <c r="E34" s="26">
        <v>47578.04</v>
      </c>
      <c r="F34" s="34">
        <f>'8 средства по кодам'!J35+'8 средства по кодам'!J38</f>
        <v>112129.60000000001</v>
      </c>
      <c r="G34" s="34">
        <f>'8 средства по кодам'!K35+'8 средства по кодам'!K38</f>
        <v>110073.26000000001</v>
      </c>
      <c r="H34" s="141">
        <v>0</v>
      </c>
      <c r="I34" s="141">
        <v>0</v>
      </c>
      <c r="J34" s="141">
        <v>0</v>
      </c>
      <c r="K34" s="141">
        <v>0</v>
      </c>
      <c r="L34" s="141">
        <v>0</v>
      </c>
      <c r="M34" s="141">
        <v>0</v>
      </c>
      <c r="N34" s="100">
        <v>142242.6</v>
      </c>
      <c r="O34" s="100">
        <v>132329.9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32"/>
    </row>
    <row r="35" spans="1:21" x14ac:dyDescent="0.2">
      <c r="A35" s="279"/>
      <c r="B35" s="183"/>
      <c r="C35" s="19" t="s">
        <v>31</v>
      </c>
      <c r="D35" s="2"/>
      <c r="E35" s="2"/>
      <c r="F35" s="34"/>
      <c r="G35" s="34"/>
      <c r="H35" s="142"/>
      <c r="I35" s="142"/>
      <c r="J35" s="141"/>
      <c r="K35" s="141"/>
      <c r="L35" s="27"/>
      <c r="M35" s="27"/>
      <c r="N35" s="100"/>
      <c r="O35" s="100"/>
      <c r="P35" s="100"/>
      <c r="Q35" s="100"/>
      <c r="R35" s="33"/>
      <c r="S35" s="33"/>
      <c r="T35" s="33"/>
      <c r="U35" s="32"/>
    </row>
    <row r="36" spans="1:21" ht="27.75" customHeight="1" x14ac:dyDescent="0.2">
      <c r="A36" s="279"/>
      <c r="B36" s="183"/>
      <c r="C36" s="19" t="s">
        <v>50</v>
      </c>
      <c r="D36" s="30">
        <v>5537.31</v>
      </c>
      <c r="E36" s="30">
        <v>5419.9</v>
      </c>
      <c r="F36" s="30">
        <f>'8 средства по кодам'!J36+'8 средства по кодам'!J39+'8 средства по кодам'!J41+'8 средства по кодам'!J42+'8 средства по кодам'!J52</f>
        <v>4915.72</v>
      </c>
      <c r="G36" s="30">
        <f>'8 средства по кодам'!K36+'8 средства по кодам'!K39+'8 средства по кодам'!K41+'8 средства по кодам'!K42+'8 средства по кодам'!K52</f>
        <v>4667.1499999999996</v>
      </c>
      <c r="H36" s="141">
        <v>0</v>
      </c>
      <c r="I36" s="141">
        <v>0</v>
      </c>
      <c r="J36" s="141">
        <f>'8 средства по кодам'!N54</f>
        <v>600</v>
      </c>
      <c r="K36" s="141">
        <f>'8 средства по кодам'!O54</f>
        <v>599</v>
      </c>
      <c r="L36" s="141">
        <f>'8 средства по кодам'!P54</f>
        <v>600</v>
      </c>
      <c r="M36" s="141">
        <f>'8 средства по кодам'!Q54</f>
        <v>599.9</v>
      </c>
      <c r="N36" s="100">
        <v>1876.3</v>
      </c>
      <c r="O36" s="100">
        <v>1844.9</v>
      </c>
      <c r="P36" s="100">
        <v>79.3</v>
      </c>
      <c r="Q36" s="100">
        <v>79.3</v>
      </c>
      <c r="R36" s="100">
        <f>'8 средства по кодам'!V39+'8 средства по кодам'!V41</f>
        <v>273.89999999999998</v>
      </c>
      <c r="S36" s="100">
        <f>'8 средства по кодам'!W39+'8 средства по кодам'!W41</f>
        <v>0</v>
      </c>
      <c r="T36" s="100">
        <v>79.3</v>
      </c>
      <c r="U36" s="32"/>
    </row>
    <row r="37" spans="1:21" x14ac:dyDescent="0.2">
      <c r="A37" s="279"/>
      <c r="B37" s="183"/>
      <c r="C37" s="19" t="s">
        <v>16</v>
      </c>
      <c r="D37" s="2"/>
      <c r="E37" s="2"/>
      <c r="F37" s="34"/>
      <c r="G37" s="34"/>
      <c r="H37" s="2"/>
      <c r="I37" s="2"/>
      <c r="J37" s="68"/>
      <c r="K37" s="68"/>
      <c r="L37" s="26"/>
      <c r="M37" s="26"/>
      <c r="N37" s="70"/>
      <c r="O37" s="70"/>
      <c r="P37" s="111"/>
      <c r="Q37" s="111"/>
      <c r="R37" s="55"/>
      <c r="S37" s="55"/>
      <c r="T37" s="55"/>
      <c r="U37" s="32"/>
    </row>
    <row r="38" spans="1:21" x14ac:dyDescent="0.2">
      <c r="A38" s="284" t="s">
        <v>81</v>
      </c>
      <c r="B38" s="283" t="s">
        <v>82</v>
      </c>
      <c r="C38" s="19" t="s">
        <v>13</v>
      </c>
      <c r="D38" s="28">
        <v>19915.099999999999</v>
      </c>
      <c r="E38" s="28">
        <v>19904.48</v>
      </c>
      <c r="F38" s="58">
        <f>F43</f>
        <v>20169.5</v>
      </c>
      <c r="G38" s="58">
        <f>G43</f>
        <v>20104.183000000001</v>
      </c>
      <c r="H38" s="67">
        <f>H43</f>
        <v>6487.65</v>
      </c>
      <c r="I38" s="67">
        <f>I43</f>
        <v>0</v>
      </c>
      <c r="J38" s="67">
        <f t="shared" ref="J38:M38" si="14">J43</f>
        <v>11483.44</v>
      </c>
      <c r="K38" s="67">
        <f t="shared" si="14"/>
        <v>10941.82</v>
      </c>
      <c r="L38" s="67">
        <f t="shared" si="14"/>
        <v>18698.349999999999</v>
      </c>
      <c r="M38" s="67">
        <f t="shared" si="14"/>
        <v>18422.02</v>
      </c>
      <c r="N38" s="66">
        <f>N43</f>
        <v>22722.399999999998</v>
      </c>
      <c r="O38" s="104">
        <v>22660.400000000001</v>
      </c>
      <c r="P38" s="102">
        <f>P43</f>
        <v>25059.3</v>
      </c>
      <c r="Q38" s="102">
        <f>Q43</f>
        <v>25059.3</v>
      </c>
      <c r="R38" s="102">
        <f t="shared" ref="R38:T38" si="15">R43</f>
        <v>19915.099999999999</v>
      </c>
      <c r="S38" s="102">
        <f t="shared" si="15"/>
        <v>25059.3</v>
      </c>
      <c r="T38" s="102">
        <f t="shared" si="15"/>
        <v>25059.3</v>
      </c>
      <c r="U38" s="32"/>
    </row>
    <row r="39" spans="1:21" x14ac:dyDescent="0.2">
      <c r="A39" s="284"/>
      <c r="B39" s="283"/>
      <c r="C39" s="19" t="s">
        <v>14</v>
      </c>
      <c r="D39" s="2"/>
      <c r="E39" s="2"/>
      <c r="F39" s="34"/>
      <c r="G39" s="34"/>
      <c r="H39" s="34"/>
      <c r="I39" s="34"/>
      <c r="J39" s="68"/>
      <c r="K39" s="68"/>
      <c r="L39" s="26"/>
      <c r="M39" s="26"/>
      <c r="N39" s="100"/>
      <c r="O39" s="100"/>
      <c r="P39" s="100"/>
      <c r="Q39" s="100"/>
      <c r="R39" s="33"/>
      <c r="S39" s="33"/>
      <c r="T39" s="33"/>
      <c r="U39" s="32"/>
    </row>
    <row r="40" spans="1:21" x14ac:dyDescent="0.2">
      <c r="A40" s="284"/>
      <c r="B40" s="283"/>
      <c r="C40" s="19" t="s">
        <v>26</v>
      </c>
      <c r="D40" s="2"/>
      <c r="E40" s="2"/>
      <c r="F40" s="34"/>
      <c r="G40" s="34"/>
      <c r="H40" s="34"/>
      <c r="I40" s="34"/>
      <c r="J40" s="68"/>
      <c r="K40" s="68"/>
      <c r="L40" s="26"/>
      <c r="M40" s="26"/>
      <c r="N40" s="100"/>
      <c r="O40" s="100"/>
      <c r="P40" s="100"/>
      <c r="Q40" s="100"/>
      <c r="R40" s="33"/>
      <c r="S40" s="33"/>
      <c r="T40" s="33"/>
      <c r="U40" s="32"/>
    </row>
    <row r="41" spans="1:21" x14ac:dyDescent="0.2">
      <c r="A41" s="284"/>
      <c r="B41" s="283"/>
      <c r="C41" s="19" t="s">
        <v>15</v>
      </c>
      <c r="D41" s="2"/>
      <c r="E41" s="2"/>
      <c r="F41" s="34"/>
      <c r="G41" s="34"/>
      <c r="H41" s="34"/>
      <c r="I41" s="34"/>
      <c r="J41" s="68"/>
      <c r="K41" s="68"/>
      <c r="L41" s="26"/>
      <c r="M41" s="26"/>
      <c r="N41" s="100"/>
      <c r="O41" s="100"/>
      <c r="P41" s="100"/>
      <c r="Q41" s="100"/>
      <c r="R41" s="33"/>
      <c r="S41" s="33"/>
      <c r="T41" s="33"/>
      <c r="U41" s="32"/>
    </row>
    <row r="42" spans="1:21" x14ac:dyDescent="0.2">
      <c r="A42" s="284"/>
      <c r="B42" s="283"/>
      <c r="C42" s="19" t="s">
        <v>31</v>
      </c>
      <c r="D42" s="2"/>
      <c r="E42" s="2"/>
      <c r="F42" s="34"/>
      <c r="G42" s="34"/>
      <c r="H42" s="34"/>
      <c r="I42" s="34"/>
      <c r="J42" s="68"/>
      <c r="K42" s="68"/>
      <c r="L42" s="26"/>
      <c r="M42" s="26"/>
      <c r="N42" s="100"/>
      <c r="O42" s="100"/>
      <c r="P42" s="100"/>
      <c r="Q42" s="100"/>
      <c r="R42" s="33"/>
      <c r="S42" s="33"/>
      <c r="T42" s="33"/>
      <c r="U42" s="32"/>
    </row>
    <row r="43" spans="1:21" ht="24" x14ac:dyDescent="0.2">
      <c r="A43" s="284"/>
      <c r="B43" s="283"/>
      <c r="C43" s="19" t="s">
        <v>50</v>
      </c>
      <c r="D43" s="27">
        <v>19915.099999999999</v>
      </c>
      <c r="E43" s="27">
        <v>19904.48</v>
      </c>
      <c r="F43" s="30">
        <f>F50+F57</f>
        <v>20169.5</v>
      </c>
      <c r="G43" s="30">
        <f>G50+G57</f>
        <v>20104.183000000001</v>
      </c>
      <c r="H43" s="30">
        <f>H50+H57+H64</f>
        <v>6487.65</v>
      </c>
      <c r="I43" s="30">
        <f>I50+I57+I64</f>
        <v>0</v>
      </c>
      <c r="J43" s="30">
        <f t="shared" ref="J43:M43" si="16">J50+J57+J64</f>
        <v>11483.44</v>
      </c>
      <c r="K43" s="30">
        <f t="shared" si="16"/>
        <v>10941.82</v>
      </c>
      <c r="L43" s="30">
        <f t="shared" si="16"/>
        <v>18698.349999999999</v>
      </c>
      <c r="M43" s="30">
        <f t="shared" si="16"/>
        <v>18422.02</v>
      </c>
      <c r="N43" s="100">
        <f>N50+N57</f>
        <v>22722.399999999998</v>
      </c>
      <c r="O43" s="100">
        <v>22660.400000000001</v>
      </c>
      <c r="P43" s="100">
        <f>P50+P57+P64</f>
        <v>25059.3</v>
      </c>
      <c r="Q43" s="100">
        <f t="shared" ref="Q43:T43" si="17">Q50+Q57+Q64</f>
        <v>25059.3</v>
      </c>
      <c r="R43" s="100">
        <f t="shared" si="17"/>
        <v>19915.099999999999</v>
      </c>
      <c r="S43" s="100">
        <f t="shared" si="17"/>
        <v>25059.3</v>
      </c>
      <c r="T43" s="100">
        <f t="shared" si="17"/>
        <v>25059.3</v>
      </c>
      <c r="U43" s="32"/>
    </row>
    <row r="44" spans="1:21" x14ac:dyDescent="0.2">
      <c r="A44" s="284"/>
      <c r="B44" s="283"/>
      <c r="C44" s="19" t="s">
        <v>16</v>
      </c>
      <c r="D44" s="2"/>
      <c r="E44" s="2"/>
      <c r="F44" s="34"/>
      <c r="G44" s="34"/>
      <c r="H44" s="2"/>
      <c r="I44" s="2"/>
      <c r="J44" s="68"/>
      <c r="K44" s="68"/>
      <c r="L44" s="26"/>
      <c r="M44" s="26"/>
      <c r="N44" s="100"/>
      <c r="O44" s="100"/>
      <c r="P44" s="111"/>
      <c r="Q44" s="111"/>
      <c r="R44" s="55"/>
      <c r="S44" s="55"/>
      <c r="T44" s="55"/>
      <c r="U44" s="32"/>
    </row>
    <row r="45" spans="1:21" x14ac:dyDescent="0.2">
      <c r="A45" s="280" t="s">
        <v>67</v>
      </c>
      <c r="B45" s="183" t="s">
        <v>83</v>
      </c>
      <c r="C45" s="19" t="s">
        <v>13</v>
      </c>
      <c r="D45" s="90">
        <v>0.1</v>
      </c>
      <c r="E45" s="90">
        <v>3.0000000000000001E-3</v>
      </c>
      <c r="F45" s="72">
        <v>0.1</v>
      </c>
      <c r="G45" s="72">
        <v>3.0000000000000001E-3</v>
      </c>
      <c r="H45" s="71">
        <f>H50</f>
        <v>0</v>
      </c>
      <c r="I45" s="71">
        <f>I50</f>
        <v>0</v>
      </c>
      <c r="J45" s="71">
        <f t="shared" ref="J45:M45" si="18">J50</f>
        <v>0</v>
      </c>
      <c r="K45" s="71">
        <f t="shared" si="18"/>
        <v>0</v>
      </c>
      <c r="L45" s="71">
        <f t="shared" si="18"/>
        <v>0</v>
      </c>
      <c r="M45" s="71">
        <f t="shared" si="18"/>
        <v>0</v>
      </c>
      <c r="N45" s="56">
        <f>N50</f>
        <v>0.1</v>
      </c>
      <c r="O45" s="56"/>
      <c r="P45" s="102">
        <f>P50</f>
        <v>0.1</v>
      </c>
      <c r="Q45" s="102">
        <f>Q50</f>
        <v>0.1</v>
      </c>
      <c r="R45" s="102">
        <f t="shared" ref="R45:T45" si="19">R50</f>
        <v>0.1</v>
      </c>
      <c r="S45" s="102">
        <f t="shared" si="19"/>
        <v>0.1</v>
      </c>
      <c r="T45" s="102">
        <f t="shared" si="19"/>
        <v>0.1</v>
      </c>
      <c r="U45" s="32"/>
    </row>
    <row r="46" spans="1:21" x14ac:dyDescent="0.2">
      <c r="A46" s="280"/>
      <c r="B46" s="183"/>
      <c r="C46" s="19" t="s">
        <v>14</v>
      </c>
      <c r="D46" s="2"/>
      <c r="E46" s="2"/>
      <c r="F46" s="34"/>
      <c r="G46" s="34"/>
      <c r="H46" s="26"/>
      <c r="I46" s="26"/>
      <c r="J46" s="68"/>
      <c r="K46" s="68"/>
      <c r="L46" s="26"/>
      <c r="M46" s="26"/>
      <c r="N46" s="70"/>
      <c r="O46" s="70"/>
      <c r="P46" s="111"/>
      <c r="Q46" s="111"/>
      <c r="R46" s="55"/>
      <c r="S46" s="55"/>
      <c r="T46" s="55"/>
      <c r="U46" s="32"/>
    </row>
    <row r="47" spans="1:21" x14ac:dyDescent="0.2">
      <c r="A47" s="280"/>
      <c r="B47" s="183"/>
      <c r="C47" s="19" t="s">
        <v>26</v>
      </c>
      <c r="D47" s="2"/>
      <c r="E47" s="2"/>
      <c r="F47" s="34"/>
      <c r="G47" s="34"/>
      <c r="H47" s="26"/>
      <c r="I47" s="26"/>
      <c r="J47" s="68"/>
      <c r="K47" s="68"/>
      <c r="L47" s="26"/>
      <c r="M47" s="26"/>
      <c r="N47" s="70"/>
      <c r="O47" s="70"/>
      <c r="P47" s="111"/>
      <c r="Q47" s="111"/>
      <c r="R47" s="55"/>
      <c r="S47" s="55"/>
      <c r="T47" s="55"/>
      <c r="U47" s="32"/>
    </row>
    <row r="48" spans="1:21" x14ac:dyDescent="0.2">
      <c r="A48" s="280"/>
      <c r="B48" s="183"/>
      <c r="C48" s="19" t="s">
        <v>15</v>
      </c>
      <c r="D48" s="2"/>
      <c r="E48" s="2"/>
      <c r="F48" s="34"/>
      <c r="G48" s="34"/>
      <c r="H48" s="26"/>
      <c r="I48" s="26"/>
      <c r="J48" s="68"/>
      <c r="K48" s="68"/>
      <c r="L48" s="26"/>
      <c r="M48" s="26"/>
      <c r="N48" s="70"/>
      <c r="O48" s="70"/>
      <c r="P48" s="111"/>
      <c r="Q48" s="111"/>
      <c r="R48" s="55"/>
      <c r="S48" s="55"/>
      <c r="T48" s="55"/>
      <c r="U48" s="32"/>
    </row>
    <row r="49" spans="1:21" x14ac:dyDescent="0.2">
      <c r="A49" s="280"/>
      <c r="B49" s="183"/>
      <c r="C49" s="19" t="s">
        <v>31</v>
      </c>
      <c r="D49" s="2"/>
      <c r="E49" s="2"/>
      <c r="F49" s="34"/>
      <c r="G49" s="34"/>
      <c r="H49" s="26"/>
      <c r="I49" s="26"/>
      <c r="J49" s="68"/>
      <c r="K49" s="68"/>
      <c r="L49" s="26"/>
      <c r="M49" s="26"/>
      <c r="N49" s="70"/>
      <c r="O49" s="70"/>
      <c r="P49" s="111"/>
      <c r="Q49" s="111"/>
      <c r="R49" s="55"/>
      <c r="S49" s="55"/>
      <c r="T49" s="55"/>
      <c r="U49" s="32"/>
    </row>
    <row r="50" spans="1:21" ht="24" x14ac:dyDescent="0.2">
      <c r="A50" s="280"/>
      <c r="B50" s="183"/>
      <c r="C50" s="19" t="s">
        <v>50</v>
      </c>
      <c r="D50" s="51">
        <v>0.1</v>
      </c>
      <c r="E50" s="51">
        <v>3.0000000000000001E-3</v>
      </c>
      <c r="F50" s="30">
        <v>0.1</v>
      </c>
      <c r="G50" s="30">
        <v>3.0000000000000001E-3</v>
      </c>
      <c r="H50" s="91">
        <v>0</v>
      </c>
      <c r="I50" s="91">
        <v>0</v>
      </c>
      <c r="J50" s="91">
        <v>0</v>
      </c>
      <c r="K50" s="91">
        <v>0</v>
      </c>
      <c r="L50" s="91">
        <v>0</v>
      </c>
      <c r="M50" s="91">
        <v>0</v>
      </c>
      <c r="N50" s="33">
        <v>0.1</v>
      </c>
      <c r="O50" s="103">
        <v>0</v>
      </c>
      <c r="P50" s="100">
        <v>0.1</v>
      </c>
      <c r="Q50" s="100">
        <v>0.1</v>
      </c>
      <c r="R50" s="100">
        <v>0.1</v>
      </c>
      <c r="S50" s="100">
        <v>0.1</v>
      </c>
      <c r="T50" s="100">
        <v>0.1</v>
      </c>
      <c r="U50" s="32"/>
    </row>
    <row r="51" spans="1:21" x14ac:dyDescent="0.2">
      <c r="A51" s="280"/>
      <c r="B51" s="183"/>
      <c r="C51" s="19" t="s">
        <v>16</v>
      </c>
      <c r="D51" s="2"/>
      <c r="E51" s="2"/>
      <c r="F51" s="34"/>
      <c r="G51" s="34"/>
      <c r="H51" s="2"/>
      <c r="I51" s="2"/>
      <c r="J51" s="68"/>
      <c r="K51" s="68"/>
      <c r="L51" s="26"/>
      <c r="M51" s="26"/>
      <c r="N51" s="70"/>
      <c r="O51" s="70"/>
      <c r="P51" s="111"/>
      <c r="Q51" s="111"/>
      <c r="R51" s="55"/>
      <c r="S51" s="55"/>
      <c r="T51" s="55"/>
      <c r="U51" s="32"/>
    </row>
    <row r="52" spans="1:21" x14ac:dyDescent="0.2">
      <c r="A52" s="280" t="s">
        <v>69</v>
      </c>
      <c r="B52" s="183" t="s">
        <v>84</v>
      </c>
      <c r="C52" s="19" t="s">
        <v>13</v>
      </c>
      <c r="D52" s="58">
        <v>19915</v>
      </c>
      <c r="E52" s="58">
        <v>19904.48</v>
      </c>
      <c r="F52" s="58">
        <f t="shared" ref="F52:M52" si="20">F57</f>
        <v>20169.400000000001</v>
      </c>
      <c r="G52" s="58">
        <f t="shared" si="20"/>
        <v>20104.18</v>
      </c>
      <c r="H52" s="58">
        <f t="shared" si="20"/>
        <v>6487.65</v>
      </c>
      <c r="I52" s="58">
        <f t="shared" si="20"/>
        <v>0</v>
      </c>
      <c r="J52" s="58">
        <f t="shared" si="20"/>
        <v>11483.44</v>
      </c>
      <c r="K52" s="58">
        <f t="shared" si="20"/>
        <v>10941.82</v>
      </c>
      <c r="L52" s="58">
        <f t="shared" si="20"/>
        <v>18698.349999999999</v>
      </c>
      <c r="M52" s="58">
        <f t="shared" si="20"/>
        <v>18422.02</v>
      </c>
      <c r="N52" s="66">
        <f>N57</f>
        <v>22722.3</v>
      </c>
      <c r="O52" s="104">
        <v>22660.400000000001</v>
      </c>
      <c r="P52" s="102">
        <f>P57</f>
        <v>25059.200000000001</v>
      </c>
      <c r="Q52" s="102">
        <f>Q57</f>
        <v>25059.200000000001</v>
      </c>
      <c r="R52" s="102">
        <f t="shared" ref="R52:T52" si="21">R57</f>
        <v>19915</v>
      </c>
      <c r="S52" s="102">
        <f t="shared" si="21"/>
        <v>25059.200000000001</v>
      </c>
      <c r="T52" s="102">
        <f t="shared" si="21"/>
        <v>25059.200000000001</v>
      </c>
      <c r="U52" s="32"/>
    </row>
    <row r="53" spans="1:21" x14ac:dyDescent="0.2">
      <c r="A53" s="280"/>
      <c r="B53" s="183"/>
      <c r="C53" s="19" t="s">
        <v>14</v>
      </c>
      <c r="D53" s="34"/>
      <c r="E53" s="34"/>
      <c r="F53" s="34"/>
      <c r="G53" s="34"/>
      <c r="H53" s="26"/>
      <c r="I53" s="26"/>
      <c r="J53" s="68"/>
      <c r="K53" s="68"/>
      <c r="L53" s="26"/>
      <c r="M53" s="26"/>
      <c r="N53" s="33"/>
      <c r="O53" s="33"/>
      <c r="P53" s="111"/>
      <c r="Q53" s="111"/>
      <c r="R53" s="55"/>
      <c r="S53" s="55"/>
      <c r="T53" s="55"/>
      <c r="U53" s="32"/>
    </row>
    <row r="54" spans="1:21" x14ac:dyDescent="0.2">
      <c r="A54" s="280"/>
      <c r="B54" s="183"/>
      <c r="C54" s="19" t="s">
        <v>26</v>
      </c>
      <c r="D54" s="34"/>
      <c r="E54" s="34"/>
      <c r="F54" s="34"/>
      <c r="G54" s="34"/>
      <c r="H54" s="26"/>
      <c r="I54" s="26"/>
      <c r="J54" s="68"/>
      <c r="K54" s="68"/>
      <c r="L54" s="26"/>
      <c r="M54" s="26"/>
      <c r="N54" s="33"/>
      <c r="O54" s="33"/>
      <c r="P54" s="111"/>
      <c r="Q54" s="111"/>
      <c r="R54" s="55"/>
      <c r="S54" s="55"/>
      <c r="T54" s="55"/>
      <c r="U54" s="32"/>
    </row>
    <row r="55" spans="1:21" x14ac:dyDescent="0.2">
      <c r="A55" s="280"/>
      <c r="B55" s="183"/>
      <c r="C55" s="19" t="s">
        <v>15</v>
      </c>
      <c r="D55" s="34"/>
      <c r="E55" s="34"/>
      <c r="F55" s="34"/>
      <c r="G55" s="34"/>
      <c r="H55" s="26"/>
      <c r="I55" s="26"/>
      <c r="J55" s="68"/>
      <c r="K55" s="68"/>
      <c r="L55" s="26"/>
      <c r="M55" s="26"/>
      <c r="N55" s="33"/>
      <c r="O55" s="33"/>
      <c r="P55" s="111"/>
      <c r="Q55" s="111"/>
      <c r="R55" s="55"/>
      <c r="S55" s="55"/>
      <c r="T55" s="55"/>
      <c r="U55" s="32"/>
    </row>
    <row r="56" spans="1:21" x14ac:dyDescent="0.2">
      <c r="A56" s="280"/>
      <c r="B56" s="183"/>
      <c r="C56" s="19" t="s">
        <v>31</v>
      </c>
      <c r="D56" s="34"/>
      <c r="E56" s="34"/>
      <c r="F56" s="34"/>
      <c r="G56" s="34"/>
      <c r="H56" s="26"/>
      <c r="I56" s="26"/>
      <c r="J56" s="68"/>
      <c r="K56" s="68"/>
      <c r="L56" s="26"/>
      <c r="M56" s="26"/>
      <c r="N56" s="33"/>
      <c r="O56" s="33"/>
      <c r="P56" s="111"/>
      <c r="Q56" s="111"/>
      <c r="R56" s="55"/>
      <c r="S56" s="55"/>
      <c r="T56" s="55"/>
      <c r="U56" s="32"/>
    </row>
    <row r="57" spans="1:21" ht="24" x14ac:dyDescent="0.2">
      <c r="A57" s="280"/>
      <c r="B57" s="183"/>
      <c r="C57" s="19" t="s">
        <v>50</v>
      </c>
      <c r="D57" s="30">
        <v>19915</v>
      </c>
      <c r="E57" s="30">
        <v>19904.48</v>
      </c>
      <c r="F57" s="30">
        <f>'8 средства по кодам'!J74</f>
        <v>20169.400000000001</v>
      </c>
      <c r="G57" s="30">
        <f>'8 средства по кодам'!K74</f>
        <v>20104.18</v>
      </c>
      <c r="H57" s="30">
        <f>'8 средства по кодам'!L74</f>
        <v>6487.65</v>
      </c>
      <c r="I57" s="30">
        <f>'8 средства по кодам'!M74</f>
        <v>0</v>
      </c>
      <c r="J57" s="30">
        <f>'8 средства по кодам'!N74</f>
        <v>11483.44</v>
      </c>
      <c r="K57" s="30">
        <f>'8 средства по кодам'!O74</f>
        <v>10941.82</v>
      </c>
      <c r="L57" s="30">
        <f>'8 средства по кодам'!P74</f>
        <v>18698.349999999999</v>
      </c>
      <c r="M57" s="30">
        <f>'8 средства по кодам'!Q74</f>
        <v>18422.02</v>
      </c>
      <c r="N57" s="100">
        <f>'8 средства по кодам'!R74</f>
        <v>22722.3</v>
      </c>
      <c r="O57" s="100">
        <v>22660.400000000001</v>
      </c>
      <c r="P57" s="100">
        <f>'8 средства по кодам'!T74</f>
        <v>25059.200000000001</v>
      </c>
      <c r="Q57" s="100">
        <f>'8 средства по кодам'!U74</f>
        <v>25059.200000000001</v>
      </c>
      <c r="R57" s="100">
        <f>'8 средства по кодам'!V74</f>
        <v>19915</v>
      </c>
      <c r="S57" s="100">
        <f>'8 средства по кодам'!W74</f>
        <v>25059.200000000001</v>
      </c>
      <c r="T57" s="100">
        <v>25059.200000000001</v>
      </c>
      <c r="U57" s="32"/>
    </row>
    <row r="58" spans="1:21" x14ac:dyDescent="0.2">
      <c r="A58" s="280"/>
      <c r="B58" s="183"/>
      <c r="C58" s="19" t="s">
        <v>16</v>
      </c>
      <c r="D58" s="2"/>
      <c r="E58" s="2"/>
      <c r="F58" s="34"/>
      <c r="G58" s="34"/>
      <c r="H58" s="26"/>
      <c r="I58" s="26"/>
      <c r="J58" s="68"/>
      <c r="K58" s="68"/>
      <c r="L58" s="26"/>
      <c r="M58" s="26"/>
      <c r="N58" s="73"/>
      <c r="O58" s="73"/>
      <c r="P58" s="111"/>
      <c r="Q58" s="111"/>
      <c r="R58" s="55"/>
      <c r="S58" s="55"/>
      <c r="T58" s="55"/>
      <c r="U58" s="32"/>
    </row>
    <row r="59" spans="1:21" x14ac:dyDescent="0.2">
      <c r="A59" s="271" t="s">
        <v>134</v>
      </c>
      <c r="B59" s="274" t="s">
        <v>135</v>
      </c>
      <c r="C59" s="19" t="s">
        <v>13</v>
      </c>
      <c r="D59" s="67">
        <v>0</v>
      </c>
      <c r="E59" s="67">
        <v>0</v>
      </c>
      <c r="F59" s="67">
        <f>F64</f>
        <v>0</v>
      </c>
      <c r="G59" s="67">
        <f>G64</f>
        <v>0</v>
      </c>
      <c r="H59" s="67">
        <v>0</v>
      </c>
      <c r="I59" s="65">
        <v>0</v>
      </c>
      <c r="J59" s="65">
        <v>0</v>
      </c>
      <c r="K59" s="65">
        <v>0</v>
      </c>
      <c r="L59" s="65">
        <v>0</v>
      </c>
      <c r="M59" s="65">
        <v>0</v>
      </c>
      <c r="N59" s="56">
        <v>0</v>
      </c>
      <c r="O59" s="56">
        <v>0</v>
      </c>
      <c r="P59" s="134">
        <f>P64</f>
        <v>0</v>
      </c>
      <c r="Q59" s="134">
        <f>Q64</f>
        <v>0</v>
      </c>
      <c r="R59" s="134">
        <f t="shared" ref="R59:T59" si="22">R64</f>
        <v>0</v>
      </c>
      <c r="S59" s="134">
        <f t="shared" si="22"/>
        <v>0</v>
      </c>
      <c r="T59" s="134">
        <f t="shared" si="22"/>
        <v>0</v>
      </c>
      <c r="U59" s="32"/>
    </row>
    <row r="60" spans="1:21" x14ac:dyDescent="0.2">
      <c r="A60" s="272"/>
      <c r="B60" s="275"/>
      <c r="C60" s="19" t="s">
        <v>14</v>
      </c>
      <c r="D60" s="2"/>
      <c r="E60" s="2"/>
      <c r="F60" s="34"/>
      <c r="G60" s="34"/>
      <c r="H60" s="26"/>
      <c r="I60" s="26"/>
      <c r="J60" s="68"/>
      <c r="K60" s="68"/>
      <c r="L60" s="26"/>
      <c r="M60" s="26"/>
      <c r="N60" s="73"/>
      <c r="O60" s="73"/>
      <c r="P60" s="111"/>
      <c r="Q60" s="111"/>
      <c r="R60" s="55"/>
      <c r="S60" s="55"/>
      <c r="T60" s="55"/>
      <c r="U60" s="32"/>
    </row>
    <row r="61" spans="1:21" x14ac:dyDescent="0.2">
      <c r="A61" s="272"/>
      <c r="B61" s="275"/>
      <c r="C61" s="19" t="s">
        <v>26</v>
      </c>
      <c r="D61" s="2"/>
      <c r="E61" s="2"/>
      <c r="F61" s="34"/>
      <c r="G61" s="34"/>
      <c r="H61" s="26"/>
      <c r="I61" s="26"/>
      <c r="J61" s="68"/>
      <c r="K61" s="68"/>
      <c r="L61" s="26"/>
      <c r="M61" s="26"/>
      <c r="N61" s="73"/>
      <c r="O61" s="73"/>
      <c r="P61" s="111"/>
      <c r="Q61" s="111"/>
      <c r="R61" s="55"/>
      <c r="S61" s="55"/>
      <c r="T61" s="55"/>
      <c r="U61" s="32"/>
    </row>
    <row r="62" spans="1:21" x14ac:dyDescent="0.2">
      <c r="A62" s="272"/>
      <c r="B62" s="275"/>
      <c r="C62" s="19" t="s">
        <v>15</v>
      </c>
      <c r="D62" s="2"/>
      <c r="E62" s="2"/>
      <c r="F62" s="34"/>
      <c r="G62" s="34"/>
      <c r="H62" s="26"/>
      <c r="I62" s="26"/>
      <c r="J62" s="68"/>
      <c r="K62" s="68"/>
      <c r="L62" s="26"/>
      <c r="M62" s="26"/>
      <c r="N62" s="73"/>
      <c r="O62" s="73"/>
      <c r="P62" s="111"/>
      <c r="Q62" s="111"/>
      <c r="R62" s="55"/>
      <c r="S62" s="55"/>
      <c r="T62" s="55"/>
      <c r="U62" s="32"/>
    </row>
    <row r="63" spans="1:21" x14ac:dyDescent="0.2">
      <c r="A63" s="272"/>
      <c r="B63" s="275"/>
      <c r="C63" s="19" t="s">
        <v>31</v>
      </c>
      <c r="D63" s="2"/>
      <c r="E63" s="2"/>
      <c r="F63" s="34"/>
      <c r="G63" s="34"/>
      <c r="H63" s="26"/>
      <c r="I63" s="26"/>
      <c r="J63" s="68"/>
      <c r="K63" s="68"/>
      <c r="L63" s="26"/>
      <c r="M63" s="26"/>
      <c r="N63" s="73"/>
      <c r="O63" s="73"/>
      <c r="P63" s="111"/>
      <c r="Q63" s="111"/>
      <c r="R63" s="55"/>
      <c r="S63" s="55"/>
      <c r="T63" s="55"/>
      <c r="U63" s="32"/>
    </row>
    <row r="64" spans="1:21" ht="24" x14ac:dyDescent="0.2">
      <c r="A64" s="272"/>
      <c r="B64" s="275"/>
      <c r="C64" s="19" t="s">
        <v>50</v>
      </c>
      <c r="D64" s="30">
        <v>0</v>
      </c>
      <c r="E64" s="30">
        <v>0</v>
      </c>
      <c r="F64" s="30">
        <v>0</v>
      </c>
      <c r="G64" s="30">
        <v>0</v>
      </c>
      <c r="H64" s="141">
        <v>0</v>
      </c>
      <c r="I64" s="141">
        <v>0</v>
      </c>
      <c r="J64" s="141">
        <v>0</v>
      </c>
      <c r="K64" s="141">
        <v>0</v>
      </c>
      <c r="L64" s="141">
        <v>0</v>
      </c>
      <c r="M64" s="141">
        <v>0</v>
      </c>
      <c r="N64" s="100"/>
      <c r="O64" s="100"/>
      <c r="P64" s="100">
        <v>0</v>
      </c>
      <c r="Q64" s="100">
        <v>0</v>
      </c>
      <c r="R64" s="100">
        <v>0</v>
      </c>
      <c r="S64" s="100">
        <v>0</v>
      </c>
      <c r="T64" s="100">
        <v>0</v>
      </c>
      <c r="U64" s="32"/>
    </row>
    <row r="65" spans="1:21" ht="105" customHeight="1" x14ac:dyDescent="0.2">
      <c r="A65" s="273"/>
      <c r="B65" s="276"/>
      <c r="C65" s="19" t="s">
        <v>16</v>
      </c>
      <c r="D65" s="2"/>
      <c r="E65" s="2"/>
      <c r="F65" s="34"/>
      <c r="G65" s="34"/>
      <c r="H65" s="26"/>
      <c r="I65" s="26"/>
      <c r="J65" s="68"/>
      <c r="K65" s="68"/>
      <c r="L65" s="26"/>
      <c r="M65" s="26"/>
      <c r="N65" s="73"/>
      <c r="O65" s="73"/>
      <c r="P65" s="111"/>
      <c r="Q65" s="111"/>
      <c r="R65" s="55"/>
      <c r="S65" s="55"/>
      <c r="T65" s="55"/>
      <c r="U65" s="32"/>
    </row>
    <row r="66" spans="1:21" x14ac:dyDescent="0.2">
      <c r="A66" s="284" t="s">
        <v>86</v>
      </c>
      <c r="B66" s="283" t="s">
        <v>87</v>
      </c>
      <c r="C66" s="19" t="s">
        <v>13</v>
      </c>
      <c r="D66" s="67">
        <v>3741.26</v>
      </c>
      <c r="E66" s="67">
        <v>3076.19</v>
      </c>
      <c r="F66" s="67">
        <v>3741.26</v>
      </c>
      <c r="G66" s="67">
        <v>3076.19</v>
      </c>
      <c r="H66" s="67">
        <f>H69+H71</f>
        <v>0</v>
      </c>
      <c r="I66" s="67">
        <f>I69+I71</f>
        <v>0</v>
      </c>
      <c r="J66" s="67">
        <f t="shared" ref="J66:M66" si="23">J69+J71</f>
        <v>0</v>
      </c>
      <c r="K66" s="67">
        <f t="shared" si="23"/>
        <v>0</v>
      </c>
      <c r="L66" s="67">
        <f t="shared" si="23"/>
        <v>0</v>
      </c>
      <c r="M66" s="67">
        <f t="shared" si="23"/>
        <v>0</v>
      </c>
      <c r="N66" s="136">
        <v>0</v>
      </c>
      <c r="O66" s="104">
        <v>0</v>
      </c>
      <c r="P66" s="114">
        <f>P71</f>
        <v>0</v>
      </c>
      <c r="Q66" s="114">
        <f>Q71</f>
        <v>0</v>
      </c>
      <c r="R66" s="114">
        <f t="shared" ref="R66:T66" si="24">R71</f>
        <v>0</v>
      </c>
      <c r="S66" s="114">
        <f t="shared" si="24"/>
        <v>0</v>
      </c>
      <c r="T66" s="114">
        <f t="shared" si="24"/>
        <v>0</v>
      </c>
      <c r="U66" s="32"/>
    </row>
    <row r="67" spans="1:21" x14ac:dyDescent="0.2">
      <c r="A67" s="284"/>
      <c r="B67" s="283"/>
      <c r="C67" s="19" t="s">
        <v>14</v>
      </c>
      <c r="D67" s="30"/>
      <c r="E67" s="30"/>
      <c r="F67" s="30"/>
      <c r="G67" s="30"/>
      <c r="H67" s="27"/>
      <c r="I67" s="27"/>
      <c r="J67" s="69"/>
      <c r="K67" s="69"/>
      <c r="L67" s="30"/>
      <c r="M67" s="30"/>
      <c r="N67" s="137"/>
      <c r="O67" s="100"/>
      <c r="P67" s="100"/>
      <c r="Q67" s="100"/>
      <c r="R67" s="33"/>
      <c r="S67" s="33"/>
      <c r="T67" s="33"/>
      <c r="U67" s="32"/>
    </row>
    <row r="68" spans="1:21" x14ac:dyDescent="0.2">
      <c r="A68" s="284"/>
      <c r="B68" s="283"/>
      <c r="C68" s="19" t="s">
        <v>26</v>
      </c>
      <c r="D68" s="30"/>
      <c r="E68" s="30"/>
      <c r="F68" s="30"/>
      <c r="G68" s="30"/>
      <c r="H68" s="27"/>
      <c r="I68" s="27"/>
      <c r="J68" s="69"/>
      <c r="K68" s="69"/>
      <c r="L68" s="30"/>
      <c r="M68" s="30"/>
      <c r="N68" s="138"/>
      <c r="O68" s="100"/>
      <c r="P68" s="100"/>
      <c r="Q68" s="100"/>
      <c r="R68" s="33"/>
      <c r="S68" s="33"/>
      <c r="T68" s="33"/>
      <c r="U68" s="32"/>
    </row>
    <row r="69" spans="1:21" x14ac:dyDescent="0.2">
      <c r="A69" s="284"/>
      <c r="B69" s="283"/>
      <c r="C69" s="19" t="s">
        <v>15</v>
      </c>
      <c r="D69" s="30">
        <v>330.3</v>
      </c>
      <c r="E69" s="30">
        <v>0</v>
      </c>
      <c r="F69" s="30">
        <v>0</v>
      </c>
      <c r="G69" s="30">
        <v>0</v>
      </c>
      <c r="H69" s="30">
        <f>H76</f>
        <v>0</v>
      </c>
      <c r="I69" s="30">
        <f>I76</f>
        <v>0</v>
      </c>
      <c r="J69" s="30">
        <f t="shared" ref="J69:M69" si="25">J76</f>
        <v>0</v>
      </c>
      <c r="K69" s="30">
        <f t="shared" si="25"/>
        <v>0</v>
      </c>
      <c r="L69" s="30">
        <f t="shared" si="25"/>
        <v>0</v>
      </c>
      <c r="M69" s="30">
        <f t="shared" si="25"/>
        <v>0</v>
      </c>
      <c r="N69" s="139"/>
      <c r="O69" s="69"/>
      <c r="P69" s="100">
        <v>0</v>
      </c>
      <c r="Q69" s="100">
        <v>0</v>
      </c>
      <c r="R69" s="100">
        <v>0</v>
      </c>
      <c r="S69" s="100">
        <v>0</v>
      </c>
      <c r="T69" s="100">
        <v>0</v>
      </c>
      <c r="U69" s="32"/>
    </row>
    <row r="70" spans="1:21" x14ac:dyDescent="0.2">
      <c r="A70" s="284"/>
      <c r="B70" s="283"/>
      <c r="C70" s="19" t="s">
        <v>31</v>
      </c>
      <c r="D70" s="30"/>
      <c r="E70" s="30"/>
      <c r="F70" s="30"/>
      <c r="G70" s="30"/>
      <c r="H70" s="30"/>
      <c r="I70" s="30"/>
      <c r="J70" s="69"/>
      <c r="K70" s="69"/>
      <c r="L70" s="30"/>
      <c r="M70" s="30"/>
      <c r="N70" s="138"/>
      <c r="O70" s="100"/>
      <c r="P70" s="100"/>
      <c r="Q70" s="100"/>
      <c r="R70" s="33"/>
      <c r="S70" s="33"/>
      <c r="T70" s="33"/>
      <c r="U70" s="32"/>
    </row>
    <row r="71" spans="1:21" ht="24" x14ac:dyDescent="0.2">
      <c r="A71" s="284"/>
      <c r="B71" s="283"/>
      <c r="C71" s="19" t="s">
        <v>50</v>
      </c>
      <c r="D71" s="30">
        <v>3410.96</v>
      </c>
      <c r="E71" s="30">
        <v>3076.19</v>
      </c>
      <c r="F71" s="30">
        <f>F78</f>
        <v>3525.21</v>
      </c>
      <c r="G71" s="30">
        <f>G78</f>
        <v>3525.21</v>
      </c>
      <c r="H71" s="30">
        <f>H78</f>
        <v>0</v>
      </c>
      <c r="I71" s="30">
        <f>I78</f>
        <v>0</v>
      </c>
      <c r="J71" s="30">
        <f t="shared" ref="J71:M71" si="26">J78</f>
        <v>0</v>
      </c>
      <c r="K71" s="30">
        <f t="shared" si="26"/>
        <v>0</v>
      </c>
      <c r="L71" s="30">
        <f t="shared" si="26"/>
        <v>0</v>
      </c>
      <c r="M71" s="30">
        <f t="shared" si="26"/>
        <v>0</v>
      </c>
      <c r="N71" s="139">
        <v>0</v>
      </c>
      <c r="O71" s="69"/>
      <c r="P71" s="100">
        <f>P78</f>
        <v>0</v>
      </c>
      <c r="Q71" s="100">
        <f>Q78</f>
        <v>0</v>
      </c>
      <c r="R71" s="100">
        <v>0</v>
      </c>
      <c r="S71" s="100">
        <v>0</v>
      </c>
      <c r="T71" s="100">
        <v>0</v>
      </c>
      <c r="U71" s="32"/>
    </row>
    <row r="72" spans="1:21" x14ac:dyDescent="0.2">
      <c r="A72" s="284"/>
      <c r="B72" s="283"/>
      <c r="C72" s="19" t="s">
        <v>16</v>
      </c>
      <c r="D72" s="30"/>
      <c r="E72" s="30"/>
      <c r="F72" s="30"/>
      <c r="G72" s="30"/>
      <c r="H72" s="30"/>
      <c r="I72" s="30"/>
      <c r="J72" s="69"/>
      <c r="K72" s="69"/>
      <c r="L72" s="30"/>
      <c r="M72" s="30"/>
      <c r="N72" s="138"/>
      <c r="O72" s="100"/>
      <c r="P72" s="100"/>
      <c r="Q72" s="100"/>
      <c r="R72" s="33"/>
      <c r="S72" s="33"/>
      <c r="T72" s="33"/>
      <c r="U72" s="32"/>
    </row>
    <row r="73" spans="1:21" x14ac:dyDescent="0.2">
      <c r="A73" s="280" t="s">
        <v>67</v>
      </c>
      <c r="B73" s="183" t="s">
        <v>140</v>
      </c>
      <c r="C73" s="19" t="s">
        <v>13</v>
      </c>
      <c r="D73" s="67">
        <v>3741.26</v>
      </c>
      <c r="E73" s="67">
        <v>3076.19</v>
      </c>
      <c r="F73" s="67">
        <f t="shared" ref="F73:M73" si="27">F76+F78</f>
        <v>3525.21</v>
      </c>
      <c r="G73" s="67">
        <f t="shared" si="27"/>
        <v>3525.21</v>
      </c>
      <c r="H73" s="67">
        <f t="shared" si="27"/>
        <v>0</v>
      </c>
      <c r="I73" s="67">
        <f t="shared" si="27"/>
        <v>0</v>
      </c>
      <c r="J73" s="67">
        <f t="shared" si="27"/>
        <v>0</v>
      </c>
      <c r="K73" s="67">
        <f t="shared" si="27"/>
        <v>0</v>
      </c>
      <c r="L73" s="67">
        <f t="shared" si="27"/>
        <v>0</v>
      </c>
      <c r="M73" s="67">
        <f t="shared" si="27"/>
        <v>0</v>
      </c>
      <c r="N73" s="136">
        <v>0</v>
      </c>
      <c r="O73" s="104">
        <v>0</v>
      </c>
      <c r="P73" s="114">
        <f>P76+P78</f>
        <v>0</v>
      </c>
      <c r="Q73" s="114">
        <f>Q76+Q78</f>
        <v>0</v>
      </c>
      <c r="R73" s="114">
        <v>0</v>
      </c>
      <c r="S73" s="114">
        <v>0</v>
      </c>
      <c r="T73" s="114">
        <v>0</v>
      </c>
      <c r="U73" s="32"/>
    </row>
    <row r="74" spans="1:21" x14ac:dyDescent="0.2">
      <c r="A74" s="280"/>
      <c r="B74" s="183"/>
      <c r="C74" s="19" t="s">
        <v>14</v>
      </c>
      <c r="D74" s="30"/>
      <c r="E74" s="30"/>
      <c r="F74" s="30"/>
      <c r="G74" s="30"/>
      <c r="H74" s="30"/>
      <c r="I74" s="30"/>
      <c r="J74" s="69"/>
      <c r="K74" s="69"/>
      <c r="L74" s="30"/>
      <c r="M74" s="30"/>
      <c r="N74" s="138"/>
      <c r="O74" s="100"/>
      <c r="P74" s="100"/>
      <c r="Q74" s="100"/>
      <c r="R74" s="33"/>
      <c r="S74" s="33"/>
      <c r="T74" s="33"/>
      <c r="U74" s="32"/>
    </row>
    <row r="75" spans="1:21" x14ac:dyDescent="0.2">
      <c r="A75" s="280"/>
      <c r="B75" s="183"/>
      <c r="C75" s="19" t="s">
        <v>26</v>
      </c>
      <c r="D75" s="30"/>
      <c r="E75" s="30"/>
      <c r="F75" s="30"/>
      <c r="G75" s="30"/>
      <c r="H75" s="30"/>
      <c r="I75" s="30"/>
      <c r="J75" s="69"/>
      <c r="K75" s="69"/>
      <c r="L75" s="30"/>
      <c r="M75" s="30"/>
      <c r="N75" s="138"/>
      <c r="O75" s="100"/>
      <c r="P75" s="100"/>
      <c r="Q75" s="100"/>
      <c r="R75" s="33"/>
      <c r="S75" s="33"/>
      <c r="T75" s="33"/>
      <c r="U75" s="32"/>
    </row>
    <row r="76" spans="1:21" x14ac:dyDescent="0.2">
      <c r="A76" s="280"/>
      <c r="B76" s="183"/>
      <c r="C76" s="19" t="s">
        <v>15</v>
      </c>
      <c r="D76" s="30">
        <v>330.3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139"/>
      <c r="O76" s="69"/>
      <c r="P76" s="100">
        <v>0</v>
      </c>
      <c r="Q76" s="100">
        <v>0</v>
      </c>
      <c r="R76" s="100">
        <v>0</v>
      </c>
      <c r="S76" s="100">
        <v>0</v>
      </c>
      <c r="T76" s="100">
        <v>0</v>
      </c>
      <c r="U76" s="32"/>
    </row>
    <row r="77" spans="1:21" x14ac:dyDescent="0.2">
      <c r="A77" s="280"/>
      <c r="B77" s="183"/>
      <c r="C77" s="19" t="s">
        <v>31</v>
      </c>
      <c r="D77" s="30"/>
      <c r="E77" s="30"/>
      <c r="F77" s="30"/>
      <c r="G77" s="30"/>
      <c r="H77" s="30"/>
      <c r="I77" s="30"/>
      <c r="J77" s="69"/>
      <c r="K77" s="69"/>
      <c r="L77" s="30"/>
      <c r="M77" s="30"/>
      <c r="N77" s="138"/>
      <c r="O77" s="100"/>
      <c r="P77" s="100"/>
      <c r="Q77" s="100"/>
      <c r="R77" s="33"/>
      <c r="S77" s="33"/>
      <c r="T77" s="33"/>
      <c r="U77" s="32"/>
    </row>
    <row r="78" spans="1:21" ht="24" x14ac:dyDescent="0.2">
      <c r="A78" s="280"/>
      <c r="B78" s="183"/>
      <c r="C78" s="19" t="s">
        <v>50</v>
      </c>
      <c r="D78" s="30">
        <v>3410.96</v>
      </c>
      <c r="E78" s="30">
        <v>3076.19</v>
      </c>
      <c r="F78" s="30">
        <f>'8 средства по кодам'!J96</f>
        <v>3525.21</v>
      </c>
      <c r="G78" s="30">
        <f>'8 средства по кодам'!K96</f>
        <v>3525.21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139">
        <v>0</v>
      </c>
      <c r="O78" s="69"/>
      <c r="P78" s="100">
        <f>'8 средства по кодам'!T87</f>
        <v>0</v>
      </c>
      <c r="Q78" s="100">
        <f>'8 средства по кодам'!U87</f>
        <v>0</v>
      </c>
      <c r="R78" s="100">
        <v>0</v>
      </c>
      <c r="S78" s="100">
        <v>0</v>
      </c>
      <c r="T78" s="100">
        <v>0</v>
      </c>
      <c r="U78" s="2"/>
    </row>
    <row r="79" spans="1:21" x14ac:dyDescent="0.2">
      <c r="A79" s="280"/>
      <c r="B79" s="183"/>
      <c r="C79" s="19" t="s">
        <v>16</v>
      </c>
      <c r="D79" s="34"/>
      <c r="E79" s="34"/>
      <c r="F79" s="34"/>
      <c r="G79" s="34"/>
      <c r="H79" s="26"/>
      <c r="I79" s="26"/>
      <c r="J79" s="68"/>
      <c r="K79" s="68"/>
      <c r="L79" s="26"/>
      <c r="M79" s="26"/>
      <c r="N79" s="73"/>
      <c r="O79" s="73"/>
      <c r="P79" s="55"/>
      <c r="Q79" s="55"/>
      <c r="R79" s="55"/>
      <c r="S79" s="55"/>
      <c r="T79" s="55"/>
      <c r="U79" s="32"/>
    </row>
    <row r="80" spans="1:21" ht="13.5" customHeight="1" x14ac:dyDescent="0.2">
      <c r="A80" s="279" t="s">
        <v>69</v>
      </c>
      <c r="B80" s="183" t="s">
        <v>89</v>
      </c>
      <c r="C80" s="19" t="s">
        <v>13</v>
      </c>
      <c r="D80" s="34"/>
      <c r="E80" s="34"/>
      <c r="F80" s="34"/>
      <c r="G80" s="34"/>
      <c r="H80" s="26"/>
      <c r="I80" s="26"/>
      <c r="J80" s="68"/>
      <c r="K80" s="68"/>
      <c r="L80" s="26"/>
      <c r="M80" s="26"/>
      <c r="N80" s="73"/>
      <c r="O80" s="73"/>
      <c r="P80" s="55"/>
      <c r="Q80" s="55"/>
      <c r="R80" s="55"/>
      <c r="S80" s="55"/>
      <c r="T80" s="55"/>
      <c r="U80" s="32"/>
    </row>
    <row r="81" spans="1:23" x14ac:dyDescent="0.2">
      <c r="A81" s="279"/>
      <c r="B81" s="183"/>
      <c r="C81" s="19" t="s">
        <v>14</v>
      </c>
      <c r="D81" s="34"/>
      <c r="E81" s="34"/>
      <c r="F81" s="34"/>
      <c r="G81" s="34"/>
      <c r="H81" s="26"/>
      <c r="I81" s="26"/>
      <c r="J81" s="68"/>
      <c r="K81" s="68"/>
      <c r="L81" s="26"/>
      <c r="M81" s="26"/>
      <c r="N81" s="73"/>
      <c r="O81" s="73"/>
      <c r="P81" s="55"/>
      <c r="Q81" s="55"/>
      <c r="R81" s="55"/>
      <c r="S81" s="55"/>
      <c r="T81" s="55"/>
      <c r="U81" s="32"/>
    </row>
    <row r="82" spans="1:23" x14ac:dyDescent="0.2">
      <c r="A82" s="279"/>
      <c r="B82" s="183"/>
      <c r="C82" s="19" t="s">
        <v>27</v>
      </c>
      <c r="D82" s="34"/>
      <c r="E82" s="34"/>
      <c r="F82" s="34"/>
      <c r="G82" s="34"/>
      <c r="H82" s="26"/>
      <c r="I82" s="26"/>
      <c r="J82" s="68"/>
      <c r="K82" s="68"/>
      <c r="L82" s="26"/>
      <c r="M82" s="26"/>
      <c r="N82" s="73"/>
      <c r="O82" s="73"/>
      <c r="P82" s="55"/>
      <c r="Q82" s="55"/>
      <c r="R82" s="55"/>
      <c r="S82" s="55"/>
      <c r="T82" s="55"/>
      <c r="U82" s="32"/>
    </row>
    <row r="83" spans="1:23" x14ac:dyDescent="0.2">
      <c r="A83" s="279"/>
      <c r="B83" s="183"/>
      <c r="C83" s="19" t="s">
        <v>15</v>
      </c>
      <c r="D83" s="34"/>
      <c r="E83" s="34"/>
      <c r="F83" s="34"/>
      <c r="G83" s="34"/>
      <c r="H83" s="26"/>
      <c r="I83" s="26"/>
      <c r="J83" s="68"/>
      <c r="K83" s="68"/>
      <c r="L83" s="26"/>
      <c r="M83" s="26"/>
      <c r="N83" s="73"/>
      <c r="O83" s="73"/>
      <c r="P83" s="55"/>
      <c r="Q83" s="55"/>
      <c r="R83" s="55"/>
      <c r="S83" s="55"/>
      <c r="T83" s="55"/>
      <c r="U83" s="32"/>
    </row>
    <row r="84" spans="1:23" x14ac:dyDescent="0.2">
      <c r="A84" s="279"/>
      <c r="B84" s="183"/>
      <c r="C84" s="19" t="s">
        <v>31</v>
      </c>
      <c r="D84" s="34"/>
      <c r="E84" s="34"/>
      <c r="F84" s="34"/>
      <c r="G84" s="34"/>
      <c r="H84" s="26"/>
      <c r="I84" s="26"/>
      <c r="J84" s="68"/>
      <c r="K84" s="68"/>
      <c r="L84" s="26"/>
      <c r="M84" s="26"/>
      <c r="N84" s="73"/>
      <c r="O84" s="73"/>
      <c r="P84" s="55"/>
      <c r="Q84" s="55"/>
      <c r="R84" s="55"/>
      <c r="S84" s="55"/>
      <c r="T84" s="55"/>
      <c r="U84" s="32"/>
    </row>
    <row r="85" spans="1:23" ht="24" x14ac:dyDescent="0.2">
      <c r="A85" s="279"/>
      <c r="B85" s="183"/>
      <c r="C85" s="19" t="s">
        <v>50</v>
      </c>
      <c r="D85" s="34"/>
      <c r="E85" s="34"/>
      <c r="F85" s="34"/>
      <c r="G85" s="34"/>
      <c r="H85" s="26"/>
      <c r="I85" s="26"/>
      <c r="J85" s="68"/>
      <c r="K85" s="68"/>
      <c r="L85" s="26"/>
      <c r="M85" s="26"/>
      <c r="N85" s="73"/>
      <c r="O85" s="73"/>
      <c r="P85" s="55"/>
      <c r="Q85" s="55"/>
      <c r="R85" s="55"/>
      <c r="S85" s="55"/>
      <c r="T85" s="55"/>
      <c r="U85" s="32"/>
    </row>
    <row r="86" spans="1:23" x14ac:dyDescent="0.2">
      <c r="A86" s="279"/>
      <c r="B86" s="183"/>
      <c r="C86" s="19" t="s">
        <v>16</v>
      </c>
      <c r="D86" s="34"/>
      <c r="E86" s="34"/>
      <c r="F86" s="34"/>
      <c r="G86" s="34"/>
      <c r="H86" s="26"/>
      <c r="I86" s="26"/>
      <c r="J86" s="68"/>
      <c r="K86" s="68"/>
      <c r="L86" s="26"/>
      <c r="M86" s="26"/>
      <c r="N86" s="73"/>
      <c r="O86" s="73"/>
      <c r="P86" s="55"/>
      <c r="Q86" s="55"/>
      <c r="R86" s="55"/>
      <c r="S86" s="55"/>
      <c r="T86" s="55"/>
      <c r="U86" s="32"/>
    </row>
    <row r="87" spans="1:23" x14ac:dyDescent="0.2">
      <c r="A87" s="29"/>
      <c r="B87" s="18"/>
      <c r="C87" s="29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23" ht="15.75" x14ac:dyDescent="0.2">
      <c r="A88" s="282"/>
      <c r="B88" s="282"/>
      <c r="C88" s="29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23" ht="15.6" customHeight="1" x14ac:dyDescent="0.25">
      <c r="A89" s="281" t="s">
        <v>183</v>
      </c>
      <c r="B89" s="281"/>
      <c r="C89" s="15" t="s">
        <v>38</v>
      </c>
      <c r="D89" s="6"/>
      <c r="E89" s="6"/>
      <c r="F89" s="6"/>
      <c r="G89" s="6"/>
      <c r="H89" s="6"/>
      <c r="I89" s="15"/>
      <c r="J89" s="15"/>
      <c r="K89" s="15"/>
      <c r="L89" s="15"/>
      <c r="M89" s="15"/>
      <c r="N89" s="277" t="s">
        <v>177</v>
      </c>
      <c r="O89" s="277"/>
      <c r="P89" s="277"/>
      <c r="Q89" s="277"/>
      <c r="R89" s="16"/>
      <c r="S89" s="16"/>
      <c r="T89" s="16"/>
      <c r="U89" s="16"/>
      <c r="V89" s="15"/>
      <c r="W89" s="15"/>
    </row>
    <row r="90" spans="1:23" ht="13.15" customHeight="1" x14ac:dyDescent="0.2">
      <c r="C90" s="18" t="s">
        <v>33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278" t="s">
        <v>34</v>
      </c>
      <c r="O90" s="278"/>
      <c r="P90" s="278"/>
      <c r="Q90" s="278"/>
      <c r="R90" s="37"/>
      <c r="S90" s="37"/>
      <c r="T90" s="37"/>
    </row>
    <row r="91" spans="1:23" s="3" customFormat="1" ht="49.5" customHeight="1" x14ac:dyDescent="0.25">
      <c r="A91" s="269" t="s">
        <v>184</v>
      </c>
      <c r="B91" s="270"/>
      <c r="C91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/>
      <c r="O91"/>
      <c r="P91"/>
      <c r="Q91"/>
      <c r="R91"/>
      <c r="S91"/>
      <c r="T91"/>
      <c r="U91"/>
    </row>
    <row r="92" spans="1:23" x14ac:dyDescent="0.2"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1"/>
      <c r="O92" s="11"/>
      <c r="P92" s="11"/>
      <c r="Q92" s="11"/>
      <c r="R92" s="11"/>
      <c r="S92" s="11"/>
      <c r="T92" s="11"/>
      <c r="U92" s="11"/>
    </row>
    <row r="100" spans="4:21" x14ac:dyDescent="0.2"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</row>
    <row r="101" spans="4:21" ht="106.5" customHeight="1" x14ac:dyDescent="0.2"/>
  </sheetData>
  <mergeCells count="43">
    <mergeCell ref="A45:A51"/>
    <mergeCell ref="B45:B51"/>
    <mergeCell ref="A52:A58"/>
    <mergeCell ref="A10:A16"/>
    <mergeCell ref="A24:A30"/>
    <mergeCell ref="A38:A44"/>
    <mergeCell ref="B38:B44"/>
    <mergeCell ref="B17:B23"/>
    <mergeCell ref="A17:A23"/>
    <mergeCell ref="A31:A37"/>
    <mergeCell ref="B31:B37"/>
    <mergeCell ref="B52:B58"/>
    <mergeCell ref="B24:B30"/>
    <mergeCell ref="B10:B16"/>
    <mergeCell ref="P1:U1"/>
    <mergeCell ref="P2:U2"/>
    <mergeCell ref="N8:O8"/>
    <mergeCell ref="U7:U9"/>
    <mergeCell ref="A4:U4"/>
    <mergeCell ref="H8:I8"/>
    <mergeCell ref="A7:A9"/>
    <mergeCell ref="B7:B9"/>
    <mergeCell ref="C7:C9"/>
    <mergeCell ref="D7:E8"/>
    <mergeCell ref="J8:K8"/>
    <mergeCell ref="L8:M8"/>
    <mergeCell ref="A5:U5"/>
    <mergeCell ref="F7:G8"/>
    <mergeCell ref="H7:O7"/>
    <mergeCell ref="P7:T8"/>
    <mergeCell ref="A91:B91"/>
    <mergeCell ref="A59:A65"/>
    <mergeCell ref="B59:B65"/>
    <mergeCell ref="N89:Q89"/>
    <mergeCell ref="N90:Q90"/>
    <mergeCell ref="A80:A86"/>
    <mergeCell ref="B80:B86"/>
    <mergeCell ref="A73:A79"/>
    <mergeCell ref="B73:B79"/>
    <mergeCell ref="A89:B89"/>
    <mergeCell ref="A88:B88"/>
    <mergeCell ref="B66:B72"/>
    <mergeCell ref="A66:A72"/>
  </mergeCells>
  <phoneticPr fontId="1" type="noConversion"/>
  <pageMargins left="0.41" right="0.19685039370078741" top="0.39370078740157483" bottom="0.35433070866141736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7 показатели </vt:lpstr>
      <vt:lpstr>8 средства по кодам</vt:lpstr>
      <vt:lpstr>9 средства бюджет</vt:lpstr>
      <vt:lpstr>'7 показатели '!Область_печати</vt:lpstr>
      <vt:lpstr>'8 средства по кодам'!Область_печати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ОЭР (Ирина Казанкова)</cp:lastModifiedBy>
  <cp:lastPrinted>2024-04-01T09:46:33Z</cp:lastPrinted>
  <dcterms:created xsi:type="dcterms:W3CDTF">2007-07-17T01:27:34Z</dcterms:created>
  <dcterms:modified xsi:type="dcterms:W3CDTF">2024-04-02T08:24:33Z</dcterms:modified>
</cp:coreProperties>
</file>