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20490" windowHeight="7635"/>
  </bookViews>
  <sheets>
    <sheet name="7 показатели " sheetId="1" r:id="rId1"/>
    <sheet name="8 средства по кодам" sheetId="13" r:id="rId2"/>
    <sheet name="9 средства бюджет" sheetId="12" r:id="rId3"/>
    <sheet name="10 КАИП" sheetId="6" r:id="rId4"/>
  </sheets>
  <definedNames>
    <definedName name="_xlnm.Print_Area" localSheetId="3">'10 КАИП'!$A$1:$P$23</definedName>
    <definedName name="_xlnm.Print_Area" localSheetId="0">'7 показатели '!$A$1:$S$38</definedName>
    <definedName name="_xlnm.Print_Area" localSheetId="2">'9 средства бюджет'!$A$1:$R$84</definedName>
  </definedNames>
  <calcPr calcId="144525"/>
</workbook>
</file>

<file path=xl/calcChain.xml><?xml version="1.0" encoding="utf-8"?>
<calcChain xmlns="http://schemas.openxmlformats.org/spreadsheetml/2006/main">
  <c r="P12" i="12" l="1"/>
  <c r="Q12" i="12"/>
  <c r="P14" i="12"/>
  <c r="O9" i="12"/>
  <c r="N9" i="12"/>
  <c r="Q14" i="12"/>
  <c r="N61" i="12"/>
  <c r="O70" i="12"/>
  <c r="O68" i="12"/>
  <c r="N70" i="12"/>
  <c r="N68" i="12"/>
  <c r="Q42" i="12"/>
  <c r="P42" i="12"/>
  <c r="Q56" i="12"/>
  <c r="P56" i="12"/>
  <c r="O42" i="12"/>
  <c r="N42" i="12"/>
  <c r="O51" i="12"/>
  <c r="N51" i="12"/>
  <c r="O56" i="12"/>
  <c r="N56" i="12"/>
  <c r="Q19" i="12"/>
  <c r="P19" i="12"/>
  <c r="P16" i="12" s="1"/>
  <c r="Q16" i="12"/>
  <c r="Q35" i="12"/>
  <c r="Q33" i="12"/>
  <c r="P35" i="12"/>
  <c r="P33" i="12"/>
  <c r="O35" i="12"/>
  <c r="O33" i="12"/>
  <c r="N35" i="12"/>
  <c r="N33" i="12"/>
  <c r="Q28" i="12"/>
  <c r="P28" i="12"/>
  <c r="P26" i="12"/>
  <c r="Q26" i="12"/>
  <c r="O28" i="12"/>
  <c r="O26" i="12"/>
  <c r="N28" i="12"/>
  <c r="N26" i="12"/>
  <c r="U52" i="13"/>
  <c r="S59" i="13" l="1"/>
  <c r="S14" i="13"/>
  <c r="S24" i="13"/>
  <c r="Q21" i="12" l="1"/>
  <c r="Q9" i="12" s="1"/>
  <c r="P21" i="12"/>
  <c r="N63" i="12"/>
  <c r="O61" i="12"/>
  <c r="O63" i="12"/>
  <c r="O65" i="12"/>
  <c r="O37" i="12"/>
  <c r="O21" i="12"/>
  <c r="O14" i="12" s="1"/>
  <c r="O19" i="12"/>
  <c r="N19" i="12"/>
  <c r="N12" i="12" s="1"/>
  <c r="N21" i="12"/>
  <c r="N14" i="12" s="1"/>
  <c r="O30" i="12"/>
  <c r="O23" i="12"/>
  <c r="M9" i="12"/>
  <c r="R14" i="13"/>
  <c r="U24" i="13"/>
  <c r="T24" i="13"/>
  <c r="U14" i="13"/>
  <c r="T14" i="13"/>
  <c r="S57" i="13"/>
  <c r="R59" i="13"/>
  <c r="O12" i="12" l="1"/>
  <c r="N16" i="12"/>
  <c r="U12" i="13"/>
  <c r="T12" i="13"/>
  <c r="O58" i="12"/>
  <c r="O16" i="12"/>
  <c r="S52" i="13"/>
  <c r="S44" i="13" s="1"/>
  <c r="S12" i="13" l="1"/>
  <c r="S10" i="13" s="1"/>
  <c r="M61" i="12"/>
  <c r="M58" i="12" s="1"/>
  <c r="L61" i="12"/>
  <c r="L58" i="12" s="1"/>
  <c r="I65" i="12"/>
  <c r="J65" i="12"/>
  <c r="K65" i="12"/>
  <c r="L65" i="12"/>
  <c r="M65" i="12"/>
  <c r="H65" i="12"/>
  <c r="L37" i="12"/>
  <c r="M37" i="12"/>
  <c r="L51" i="12"/>
  <c r="M51" i="12"/>
  <c r="M30" i="12"/>
  <c r="L30" i="12"/>
  <c r="M23" i="12"/>
  <c r="L9" i="12"/>
  <c r="Q57" i="13"/>
  <c r="P57" i="13"/>
  <c r="T52" i="13"/>
  <c r="P44" i="13"/>
  <c r="Q44" i="13"/>
  <c r="P24" i="13"/>
  <c r="Q24" i="13"/>
  <c r="M16" i="12" l="1"/>
  <c r="L23" i="12"/>
  <c r="L16" i="12" s="1"/>
  <c r="H24" i="13"/>
  <c r="I24" i="13"/>
  <c r="J24" i="13"/>
  <c r="K24" i="13"/>
  <c r="R24" i="13"/>
  <c r="P14" i="13"/>
  <c r="P12" i="13" s="1"/>
  <c r="P10" i="13" s="1"/>
  <c r="Q14" i="13" l="1"/>
  <c r="Q12" i="13" s="1"/>
  <c r="Q10" i="13" s="1"/>
  <c r="O14" i="13" l="1"/>
  <c r="N14" i="13"/>
  <c r="K30" i="12"/>
  <c r="J30" i="12"/>
  <c r="J19" i="12"/>
  <c r="J12" i="12" s="1"/>
  <c r="K23" i="12" l="1"/>
  <c r="K16" i="12" s="1"/>
  <c r="K19" i="12"/>
  <c r="K12" i="12" s="1"/>
  <c r="J23" i="12"/>
  <c r="J16" i="12" s="1"/>
  <c r="O12" i="13"/>
  <c r="N12" i="13"/>
  <c r="K56" i="12"/>
  <c r="K42" i="12" s="1"/>
  <c r="K37" i="12" s="1"/>
  <c r="J56" i="12"/>
  <c r="J42" i="12" s="1"/>
  <c r="J37" i="12" s="1"/>
  <c r="K14" i="12" l="1"/>
  <c r="K9" i="12" s="1"/>
  <c r="N44" i="13"/>
  <c r="N10" i="13" s="1"/>
  <c r="J51" i="12"/>
  <c r="O44" i="13"/>
  <c r="O10" i="13" s="1"/>
  <c r="K51" i="12"/>
  <c r="J14" i="12"/>
  <c r="J9" i="12" s="1"/>
  <c r="N65" i="12"/>
  <c r="N58" i="12"/>
  <c r="N37" i="12"/>
  <c r="N23" i="12"/>
  <c r="U44" i="13"/>
  <c r="U10" i="13" s="1"/>
  <c r="T44" i="13"/>
  <c r="T10" i="13" s="1"/>
  <c r="G51" i="12"/>
  <c r="G19" i="12"/>
  <c r="F19" i="12"/>
  <c r="F12" i="12" s="1"/>
  <c r="G35" i="12"/>
  <c r="G21" i="12" s="1"/>
  <c r="F35" i="12"/>
  <c r="F33" i="12"/>
  <c r="F30" i="12" s="1"/>
  <c r="F28" i="12"/>
  <c r="F21" i="12" s="1"/>
  <c r="F14" i="12" s="1"/>
  <c r="R57" i="13"/>
  <c r="R52" i="13"/>
  <c r="R44" i="13" s="1"/>
  <c r="R12" i="13"/>
  <c r="J14" i="13"/>
  <c r="J12" i="13" s="1"/>
  <c r="J59" i="13"/>
  <c r="J57" i="13" s="1"/>
  <c r="K59" i="13"/>
  <c r="K57" i="13" s="1"/>
  <c r="K14" i="13"/>
  <c r="K12" i="13" s="1"/>
  <c r="I51" i="12"/>
  <c r="H51" i="12"/>
  <c r="I37" i="12"/>
  <c r="H37" i="12"/>
  <c r="H21" i="12"/>
  <c r="I21" i="12"/>
  <c r="I19" i="12"/>
  <c r="H19" i="12"/>
  <c r="M44" i="13"/>
  <c r="L44" i="13"/>
  <c r="M14" i="13"/>
  <c r="M12" i="13" s="1"/>
  <c r="L14" i="13"/>
  <c r="L12" i="13" s="1"/>
  <c r="M10" i="13" l="1"/>
  <c r="L10" i="13"/>
  <c r="J10" i="13"/>
  <c r="H12" i="12"/>
  <c r="H9" i="12" s="1"/>
  <c r="H16" i="12"/>
  <c r="F9" i="12"/>
  <c r="I12" i="12"/>
  <c r="I9" i="12" s="1"/>
  <c r="I16" i="12"/>
  <c r="I23" i="12"/>
  <c r="H23" i="12"/>
  <c r="R10" i="13"/>
  <c r="G30" i="12"/>
  <c r="G16" i="12" s="1"/>
  <c r="N30" i="12"/>
  <c r="K10" i="13"/>
  <c r="G12" i="12"/>
  <c r="G14" i="12"/>
  <c r="F65" i="12"/>
  <c r="G65" i="12"/>
  <c r="G9" i="12" l="1"/>
  <c r="P9" i="12"/>
  <c r="Q37" i="12"/>
  <c r="P37" i="12"/>
  <c r="Q51" i="12"/>
  <c r="P51" i="12"/>
  <c r="Q30" i="12"/>
  <c r="P30" i="12"/>
  <c r="Q23" i="12"/>
  <c r="P23" i="12"/>
  <c r="D28" i="12"/>
  <c r="D21" i="12" s="1"/>
  <c r="E58" i="12"/>
  <c r="D58" i="12"/>
  <c r="E68" i="12"/>
  <c r="E65" i="12" s="1"/>
  <c r="D68" i="12"/>
  <c r="D65" i="12" s="1"/>
  <c r="E42" i="12"/>
  <c r="D42" i="12"/>
  <c r="E51" i="12"/>
  <c r="E37" i="12" s="1"/>
  <c r="D51" i="12"/>
  <c r="D37" i="12" s="1"/>
  <c r="E19" i="12"/>
  <c r="E12" i="12" s="1"/>
  <c r="D19" i="12"/>
  <c r="D12" i="12" s="1"/>
  <c r="E30" i="12"/>
  <c r="E35" i="12"/>
  <c r="D35" i="12"/>
  <c r="D30" i="12" s="1"/>
  <c r="D23" i="12"/>
  <c r="E28" i="12"/>
  <c r="E21" i="12" s="1"/>
  <c r="E14" i="12" s="1"/>
  <c r="I59" i="13"/>
  <c r="I57" i="13" s="1"/>
  <c r="H59" i="13"/>
  <c r="H57" i="13" s="1"/>
  <c r="I52" i="13"/>
  <c r="I44" i="13" s="1"/>
  <c r="H52" i="13"/>
  <c r="H44" i="13" s="1"/>
  <c r="I14" i="13"/>
  <c r="I12" i="13" s="1"/>
  <c r="H14" i="13"/>
  <c r="H12" i="13" s="1"/>
  <c r="E9" i="12" l="1"/>
  <c r="E23" i="12"/>
  <c r="E16" i="12"/>
  <c r="D14" i="12"/>
  <c r="D9" i="12"/>
  <c r="D16" i="12"/>
  <c r="I10" i="13"/>
  <c r="H10" i="13"/>
</calcChain>
</file>

<file path=xl/sharedStrings.xml><?xml version="1.0" encoding="utf-8"?>
<sst xmlns="http://schemas.openxmlformats.org/spreadsheetml/2006/main" count="1028" uniqueCount="185">
  <si>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</si>
  <si>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</si>
  <si>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</si>
  <si>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</si>
  <si>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</si>
  <si>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январь - март</t>
  </si>
  <si>
    <t>тыс. рублей</t>
  </si>
  <si>
    <t>федеральный бюджет</t>
  </si>
  <si>
    <t>Руководитель</t>
  </si>
  <si>
    <t>январь - июнь</t>
  </si>
  <si>
    <t>январь-сентябрь</t>
  </si>
  <si>
    <t>Весовой критерий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</si>
  <si>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</si>
  <si>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</si>
  <si>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</si>
  <si>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</si>
  <si>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</si>
  <si>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</si>
  <si>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</si>
  <si>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Код бюджетной классификации 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</si>
  <si>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</si>
  <si>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</si>
  <si>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</si>
  <si>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</si>
  <si>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</si>
  <si>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</si>
  <si>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</si>
  <si>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</si>
  <si>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 xml:space="preserve">федеральный бюджет    </t>
  </si>
  <si>
    <t xml:space="preserve">федеральный бюджет </t>
  </si>
  <si>
    <t>Приложение № 10</t>
  </si>
  <si>
    <t>и т.д. по целям и задачам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</si>
  <si>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</si>
  <si>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</si>
  <si>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</si>
  <si>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</si>
  <si>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</si>
  <si>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№  п/п</t>
  </si>
  <si>
    <t>Наименование объекта</t>
  </si>
  <si>
    <t>Ед.
измерения</t>
  </si>
  <si>
    <t>План на  201___год</t>
  </si>
  <si>
    <t>по ПСД (в ценах        ___г.)</t>
  </si>
  <si>
    <t>в ценах контракта</t>
  </si>
  <si>
    <t xml:space="preserve">по ПСД (в ценах__г.) </t>
  </si>
  <si>
    <t>кревой бюджет</t>
  </si>
  <si>
    <t>аванс</t>
  </si>
  <si>
    <t>ввод в действие (квартал)</t>
  </si>
  <si>
    <t>всего, в том числе</t>
  </si>
  <si>
    <t>1-й год</t>
  </si>
  <si>
    <t>2-й год</t>
  </si>
  <si>
    <t>(подпись)</t>
  </si>
  <si>
    <t>(ФИО)</t>
  </si>
  <si>
    <t>__________________</t>
  </si>
  <si>
    <t>______________________</t>
  </si>
  <si>
    <t>___________________</t>
  </si>
  <si>
    <t>январь - сентябрь</t>
  </si>
  <si>
    <t>_______________________</t>
  </si>
  <si>
    <t xml:space="preserve">за январь   -  ________  20___ г. (нарастающим итогом)                                                                                                                                                                                                            </t>
  </si>
  <si>
    <t>Сметная стоимость  по утвержден-ной ПСД  ( в ценах        ___г.)</t>
  </si>
  <si>
    <t>Остаток сметной стоимости на 01.01 текущего года</t>
  </si>
  <si>
    <t>в ценах контрак-та, всего, в том числе</t>
  </si>
  <si>
    <t>федераль-ный бюджет</t>
  </si>
  <si>
    <t>_______________</t>
  </si>
  <si>
    <t>Примечание (оценка рисков невыполнения показателей по программе, причины                       невыполнения, выбор действий по преодолению)</t>
  </si>
  <si>
    <t>плановый период</t>
  </si>
  <si>
    <t>(месяц)</t>
  </si>
  <si>
    <t xml:space="preserve">Финансирование за январь -           _______   201__г. </t>
  </si>
  <si>
    <t xml:space="preserve">   (месяц)</t>
  </si>
  <si>
    <t>Мощность</t>
  </si>
  <si>
    <t>к Порядку принятия решений                                   о разработке мениципальных программ города Дивногорска, их формировании и реализации</t>
  </si>
  <si>
    <t>Приложение № 7</t>
  </si>
  <si>
    <r>
      <t>Информация об использовании бюджетных средств местного бюджета и иных средств на реализацию отдельных мероприятий программы и подпрограмм с указанием плановых и фактических значений</t>
    </r>
    <r>
      <rPr>
        <b/>
        <sz val="11"/>
        <color indexed="8"/>
        <rFont val="Times New Roman"/>
        <family val="1"/>
        <charset val="204"/>
      </rPr>
      <t xml:space="preserve"> (с расшифровкой по распорядителям бюджетных средств, подпрограммам, отдельным мероприятиям программы, а также по годам реализации программы)</t>
    </r>
  </si>
  <si>
    <t>Статус (муниципальная программа, подпрограмма)</t>
  </si>
  <si>
    <t>Муниципальная программа</t>
  </si>
  <si>
    <t>Наименовние РБС</t>
  </si>
  <si>
    <t>в том числе по РБС:</t>
  </si>
  <si>
    <t>РБС</t>
  </si>
  <si>
    <t>к Порядку принятия решений о разработке муниципальных программ города Дивногорска, их формировании и реализации</t>
  </si>
  <si>
    <t xml:space="preserve">Информация об использовании бюджетных средств местного бюджета и иных средств на реализацию программы с указанием плановых и фактических значений </t>
  </si>
  <si>
    <t>Наименованиемуниципальной программы, подпрограммы муниципальной программы</t>
  </si>
  <si>
    <t>бюджет муниципального образования</t>
  </si>
  <si>
    <t xml:space="preserve">Расшифровка финансирования по объектам капитального строительства муниципальной собственности </t>
  </si>
  <si>
    <t>Цель 1. Развитие улично-дорожной сети (автомобильные дороги общего пользования), ссответствующей потребностям населения и развитию экономики города</t>
  </si>
  <si>
    <t>Протяженность автомобильных дорог общего пользования местного значения</t>
  </si>
  <si>
    <t>Задача 1. Модернизация, реконструкция, капитальный ремонт улично-дорожной сети общего пользования местного значения, отвечающим потребностям в перевозках автомобильным транспортом</t>
  </si>
  <si>
    <t>Протяженность автомобильных дорог, работы по содержанию которых выполняются в объеме действующих нормативов</t>
  </si>
  <si>
    <t>Протяженность автомобильных дорог общего пользования местного значения, не отвечающих нормативным требованиям</t>
  </si>
  <si>
    <t>Количество проездов к дворовым территориям многоквартирных домов, требующих проведения ремонта</t>
  </si>
  <si>
    <t>Площадь внутриквартальных автомобильных дорог, на которых произведен ремонт</t>
  </si>
  <si>
    <t>Межремонтный срок службы автомобильных дорог общего пользования местного значения и искусственных сооружений на них</t>
  </si>
  <si>
    <t>Количество внедренных перспективных технологий в области строительства, ремонта и содержания автомобильных дорог и объектов дорожного сервиса</t>
  </si>
  <si>
    <t>Ввод законченных строительством и реконструкцией автомобильных дорог общего пользования местного значения и искусственных сооружений на них</t>
  </si>
  <si>
    <t>Протяженность автомобильных дорог общего пользования местного значения, на которых произведен ремонт</t>
  </si>
  <si>
    <t>Цель 2.  Обеспечение пассажирских перевозок на городских маршрутах с небольшой интенсивностью</t>
  </si>
  <si>
    <t>Пассажирооборот всех видов транспорта</t>
  </si>
  <si>
    <t>Задача 2.  Обеспечение доступности общественного транспорта для населения в муниципальном образовании город Дивногорск</t>
  </si>
  <si>
    <t xml:space="preserve">Подпрограмма 2. «Пассажирские перевозки» </t>
  </si>
  <si>
    <t xml:space="preserve">Объем оказанных транспортных услуг </t>
  </si>
  <si>
    <t xml:space="preserve">Количество перевезенных (отправленных) пассажиров </t>
  </si>
  <si>
    <t xml:space="preserve">Доля охвата льготных категорий граждан на территории муниципального образования город Дивногорск </t>
  </si>
  <si>
    <t>Цель 3. Обеспечение безопасности дорожного движения в муниципальном образовании город Дивногорск</t>
  </si>
  <si>
    <t xml:space="preserve">Задача 3. Создание условий для безопасного и бесперебойного движения по автомобильным дорогам в муниципальном образовании город Дивногорск                             </t>
  </si>
  <si>
    <t xml:space="preserve">Подпрограмма 3. «Безопасность дорожного движения» </t>
  </si>
  <si>
    <t>Приобретение и установка указателей маршрутного ориентирования в городе Дивногорске</t>
  </si>
  <si>
    <t xml:space="preserve">Ликвидация очагов аварийности на автомобильных дорогах общего пользования  местного значения             
</t>
  </si>
  <si>
    <t xml:space="preserve">Количество нанесенной разметки на  автомобильных дорогах общего пользования местного  значения             
</t>
  </si>
  <si>
    <t>Подпрограмма 1. "Содержание, ремонт и модернизация автомобильных дорог на территории муниципального образования город Дивногорск"</t>
  </si>
  <si>
    <t>км</t>
  </si>
  <si>
    <t>шт</t>
  </si>
  <si>
    <t>м.кв</t>
  </si>
  <si>
    <t>%</t>
  </si>
  <si>
    <t>млн.пасс.-км</t>
  </si>
  <si>
    <t>"Транспортная система муниципального образования город Дивногорск"</t>
  </si>
  <si>
    <t>Информация о целевых показателях и показателях результативности муниципальной программы "Транспортная система муниципального образования город Дивногорск"</t>
  </si>
  <si>
    <t>"Содержание, ремонт и модернизация автомобильных дорог на территории муниципального образования город Дивногорск"</t>
  </si>
  <si>
    <t>Мероприятие 1</t>
  </si>
  <si>
    <t>Выполнение работ по содержанию автомобильных дорог в муниципальном образовании город Дивногорск</t>
  </si>
  <si>
    <t>Мероприятие 2</t>
  </si>
  <si>
    <t>Выполнение работ по ремонту автомобильных дорог в муниципальном образовании город Дивногорск</t>
  </si>
  <si>
    <t>0409</t>
  </si>
  <si>
    <t>0718807</t>
  </si>
  <si>
    <t>0717508</t>
  </si>
  <si>
    <t>244</t>
  </si>
  <si>
    <t>931</t>
  </si>
  <si>
    <t>0718508</t>
  </si>
  <si>
    <t>0717743</t>
  </si>
  <si>
    <t>934</t>
  </si>
  <si>
    <t>0718509</t>
  </si>
  <si>
    <t>0718902</t>
  </si>
  <si>
    <t>Х</t>
  </si>
  <si>
    <t>Подпрограмма 2</t>
  </si>
  <si>
    <t>"Пассажирские перевозки"</t>
  </si>
  <si>
    <t>Проведение конкурсов на осуществление транспортного обслуживания пассажиров в соответствии с действующим законодательством</t>
  </si>
  <si>
    <t>Предоставление субсидии из местного бюджета транспортным организациям на возмещение убытков (потерь в доходах) по убыточным маршрутам</t>
  </si>
  <si>
    <t>0408</t>
  </si>
  <si>
    <t>0728806</t>
  </si>
  <si>
    <t>810</t>
  </si>
  <si>
    <t>Подпрограмма 3</t>
  </si>
  <si>
    <t>"Безопасность дорожного движения"</t>
  </si>
  <si>
    <t xml:space="preserve">Мероприятие 2 </t>
  </si>
  <si>
    <t xml:space="preserve">Приобретение и установка знаков </t>
  </si>
  <si>
    <t>Разработка проектов организации дорожного движения на автомобильные дороги города Дивногорска</t>
  </si>
  <si>
    <t>0737491</t>
  </si>
  <si>
    <t>0738491</t>
  </si>
  <si>
    <t xml:space="preserve"> - </t>
  </si>
  <si>
    <t xml:space="preserve"> -</t>
  </si>
  <si>
    <t>0717594</t>
  </si>
  <si>
    <t xml:space="preserve">  -</t>
  </si>
  <si>
    <t>0718594</t>
  </si>
  <si>
    <t>0737492</t>
  </si>
  <si>
    <t>0730084920</t>
  </si>
  <si>
    <t>0738910</t>
  </si>
  <si>
    <t>0718861</t>
  </si>
  <si>
    <t>2015                (отчетный год)</t>
  </si>
  <si>
    <t>0710088070</t>
  </si>
  <si>
    <t xml:space="preserve">  - </t>
  </si>
  <si>
    <t>0710073930</t>
  </si>
  <si>
    <t>07100S3930</t>
  </si>
  <si>
    <t>0720088060</t>
  </si>
  <si>
    <t>Директор МКУ ГХ г. Дивногорска</t>
  </si>
  <si>
    <t>0710073940</t>
  </si>
  <si>
    <t>07100S3940</t>
  </si>
  <si>
    <t>0710089020</t>
  </si>
  <si>
    <t>0730074920</t>
  </si>
  <si>
    <t>07300S4920</t>
  </si>
  <si>
    <t>тыс. руб.</t>
  </si>
  <si>
    <t>тыс. чел.</t>
  </si>
  <si>
    <t>Ед. измерения</t>
  </si>
  <si>
    <t>0710089040</t>
  </si>
  <si>
    <t>О710075070</t>
  </si>
  <si>
    <t>-</t>
  </si>
  <si>
    <t>О71007S5070</t>
  </si>
  <si>
    <t>0710088620</t>
  </si>
  <si>
    <t>0710088630</t>
  </si>
  <si>
    <t xml:space="preserve">   -</t>
  </si>
  <si>
    <t>О730089200</t>
  </si>
  <si>
    <t>О730089300</t>
  </si>
  <si>
    <t>0710075080</t>
  </si>
  <si>
    <t>07100S5080</t>
  </si>
  <si>
    <t>0710075090</t>
  </si>
  <si>
    <t>07100S5090</t>
  </si>
  <si>
    <t>0710086080</t>
  </si>
  <si>
    <t>0710089180</t>
  </si>
  <si>
    <t>Р.М. Шнайдер</t>
  </si>
  <si>
    <t>Отчетный период                                                                                                                 (два предшествующих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</si>
</sst>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1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7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Border="1"/>
    <xf numFmtId="0" fontId="5" fillId="0" borderId="0" xfId="0" applyFont="1" applyAlignment="1">
      <alignment wrapText="1"/>
    </xf>
    <xf numFmtId="49" fontId="2" fillId="0" borderId="0" xfId="0" applyNumberFormat="1" applyFont="1" applyAlignment="1">
      <alignment horizontal="left" wrapText="1"/>
    </xf>
    <xf numFmtId="0" fontId="7" fillId="0" borderId="0" xfId="0" applyFont="1"/>
    <xf numFmtId="0" fontId="8" fillId="0" borderId="0" xfId="0" applyFont="1"/>
    <xf numFmtId="0" fontId="2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0" fillId="0" borderId="0" xfId="0" applyFont="1"/>
    <xf numFmtId="0" fontId="4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0" xfId="0" applyFont="1" applyBorder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left" vertical="top" wrapText="1"/>
    </xf>
    <xf numFmtId="164" fontId="12" fillId="0" borderId="2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2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top" wrapText="1"/>
    </xf>
    <xf numFmtId="165" fontId="3" fillId="0" borderId="15" xfId="0" applyNumberFormat="1" applyFont="1" applyBorder="1" applyAlignment="1">
      <alignment horizontal="center" vertical="center" wrapText="1"/>
    </xf>
    <xf numFmtId="0" fontId="10" fillId="0" borderId="20" xfId="0" applyFont="1" applyBorder="1" applyAlignment="1">
      <alignment vertical="top" wrapText="1"/>
    </xf>
    <xf numFmtId="0" fontId="2" fillId="0" borderId="20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65" fontId="3" fillId="0" borderId="15" xfId="0" applyNumberFormat="1" applyFont="1" applyBorder="1" applyAlignment="1">
      <alignment wrapText="1"/>
    </xf>
    <xf numFmtId="165" fontId="17" fillId="0" borderId="1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 wrapText="1"/>
    </xf>
    <xf numFmtId="49" fontId="17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0" fillId="0" borderId="10" xfId="0" applyFont="1" applyBorder="1" applyAlignment="1">
      <alignment vertical="top" wrapText="1"/>
    </xf>
    <xf numFmtId="165" fontId="17" fillId="0" borderId="10" xfId="0" applyNumberFormat="1" applyFont="1" applyBorder="1"/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/>
    <xf numFmtId="0" fontId="10" fillId="0" borderId="18" xfId="0" applyFont="1" applyBorder="1"/>
    <xf numFmtId="0" fontId="10" fillId="0" borderId="2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vertical="top" wrapText="1"/>
    </xf>
    <xf numFmtId="0" fontId="2" fillId="0" borderId="20" xfId="0" applyFont="1" applyBorder="1"/>
    <xf numFmtId="165" fontId="3" fillId="0" borderId="1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5" fontId="2" fillId="0" borderId="1" xfId="0" applyNumberFormat="1" applyFont="1" applyBorder="1"/>
    <xf numFmtId="0" fontId="2" fillId="0" borderId="18" xfId="0" applyFont="1" applyBorder="1"/>
    <xf numFmtId="0" fontId="2" fillId="0" borderId="21" xfId="0" applyFont="1" applyBorder="1"/>
    <xf numFmtId="0" fontId="2" fillId="0" borderId="16" xfId="0" applyFont="1" applyBorder="1"/>
    <xf numFmtId="2" fontId="2" fillId="0" borderId="1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2" fontId="2" fillId="0" borderId="20" xfId="0" applyNumberFormat="1" applyFont="1" applyBorder="1" applyAlignment="1">
      <alignment wrapText="1"/>
    </xf>
    <xf numFmtId="0" fontId="11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165" fontId="17" fillId="0" borderId="6" xfId="0" applyNumberFormat="1" applyFont="1" applyBorder="1" applyAlignment="1">
      <alignment horizontal="center" vertical="center"/>
    </xf>
    <xf numFmtId="2" fontId="17" fillId="0" borderId="1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2" fontId="17" fillId="0" borderId="10" xfId="0" applyNumberFormat="1" applyFont="1" applyBorder="1" applyAlignment="1">
      <alignment horizontal="center" vertical="center"/>
    </xf>
    <xf numFmtId="0" fontId="17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vertical="top" wrapText="1"/>
    </xf>
    <xf numFmtId="165" fontId="3" fillId="0" borderId="10" xfId="0" applyNumberFormat="1" applyFont="1" applyBorder="1" applyAlignment="1">
      <alignment wrapText="1"/>
    </xf>
    <xf numFmtId="165" fontId="3" fillId="0" borderId="10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/>
    <xf numFmtId="0" fontId="2" fillId="0" borderId="29" xfId="0" applyFont="1" applyBorder="1"/>
    <xf numFmtId="0" fontId="2" fillId="0" borderId="10" xfId="0" applyFont="1" applyBorder="1" applyAlignment="1">
      <alignment wrapText="1"/>
    </xf>
    <xf numFmtId="165" fontId="2" fillId="0" borderId="10" xfId="0" applyNumberFormat="1" applyFont="1" applyBorder="1"/>
    <xf numFmtId="165" fontId="2" fillId="0" borderId="20" xfId="0" applyNumberFormat="1" applyFont="1" applyBorder="1"/>
    <xf numFmtId="0" fontId="2" fillId="2" borderId="15" xfId="0" applyFont="1" applyFill="1" applyBorder="1" applyAlignment="1">
      <alignment vertical="top" wrapText="1"/>
    </xf>
    <xf numFmtId="165" fontId="3" fillId="2" borderId="15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18" xfId="0" applyFont="1" applyFill="1" applyBorder="1"/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/>
    <xf numFmtId="0" fontId="2" fillId="2" borderId="1" xfId="0" applyFont="1" applyFill="1" applyBorder="1"/>
    <xf numFmtId="0" fontId="2" fillId="2" borderId="20" xfId="0" applyFont="1" applyFill="1" applyBorder="1" applyAlignment="1">
      <alignment vertical="top" wrapText="1"/>
    </xf>
    <xf numFmtId="0" fontId="2" fillId="2" borderId="20" xfId="0" applyFont="1" applyFill="1" applyBorder="1" applyAlignment="1">
      <alignment wrapText="1"/>
    </xf>
    <xf numFmtId="0" fontId="2" fillId="2" borderId="20" xfId="0" applyFont="1" applyFill="1" applyBorder="1"/>
    <xf numFmtId="0" fontId="2" fillId="2" borderId="2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7" fillId="0" borderId="15" xfId="0" applyNumberFormat="1" applyFont="1" applyBorder="1" applyAlignment="1">
      <alignment vertical="center" wrapText="1"/>
    </xf>
    <xf numFmtId="165" fontId="18" fillId="0" borderId="15" xfId="0" applyNumberFormat="1" applyFont="1" applyBorder="1" applyAlignment="1">
      <alignment horizontal="center" vertical="center"/>
    </xf>
    <xf numFmtId="165" fontId="17" fillId="0" borderId="15" xfId="0" applyNumberFormat="1" applyFont="1" applyBorder="1" applyAlignment="1">
      <alignment vertical="center"/>
    </xf>
    <xf numFmtId="165" fontId="17" fillId="0" borderId="1" xfId="0" applyNumberFormat="1" applyFont="1" applyBorder="1" applyAlignment="1">
      <alignment vertical="center"/>
    </xf>
    <xf numFmtId="2" fontId="10" fillId="0" borderId="6" xfId="0" applyNumberFormat="1" applyFont="1" applyBorder="1" applyAlignment="1">
      <alignment horizontal="center" vertical="center"/>
    </xf>
    <xf numFmtId="165" fontId="3" fillId="2" borderId="15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165" fontId="17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/>
    </xf>
    <xf numFmtId="0" fontId="10" fillId="0" borderId="29" xfId="0" applyFont="1" applyBorder="1"/>
    <xf numFmtId="0" fontId="2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vertical="center" wrapText="1"/>
    </xf>
    <xf numFmtId="0" fontId="10" fillId="0" borderId="30" xfId="0" applyFont="1" applyBorder="1" applyAlignment="1">
      <alignment vertical="center" wrapText="1"/>
    </xf>
    <xf numFmtId="165" fontId="17" fillId="0" borderId="10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2" fillId="0" borderId="20" xfId="0" applyNumberFormat="1" applyFont="1" applyBorder="1" applyAlignment="1">
      <alignment wrapText="1"/>
    </xf>
    <xf numFmtId="165" fontId="2" fillId="0" borderId="20" xfId="0" applyNumberFormat="1" applyFont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165" fontId="2" fillId="2" borderId="20" xfId="0" applyNumberFormat="1" applyFont="1" applyFill="1" applyBorder="1" applyAlignment="1">
      <alignment wrapText="1"/>
    </xf>
    <xf numFmtId="165" fontId="2" fillId="0" borderId="10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/>
    </xf>
    <xf numFmtId="165" fontId="10" fillId="0" borderId="9" xfId="0" applyNumberFormat="1" applyFont="1" applyBorder="1" applyAlignment="1">
      <alignment horizontal="center" vertical="center"/>
    </xf>
    <xf numFmtId="165" fontId="10" fillId="0" borderId="27" xfId="0" applyNumberFormat="1" applyFont="1" applyBorder="1" applyAlignment="1">
      <alignment horizontal="center" vertical="center"/>
    </xf>
    <xf numFmtId="165" fontId="17" fillId="0" borderId="22" xfId="0" applyNumberFormat="1" applyFont="1" applyBorder="1" applyAlignment="1">
      <alignment horizontal="center" vertical="center"/>
    </xf>
    <xf numFmtId="165" fontId="17" fillId="0" borderId="9" xfId="0" applyNumberFormat="1" applyFont="1" applyBorder="1" applyAlignment="1">
      <alignment horizontal="center" vertical="center"/>
    </xf>
    <xf numFmtId="165" fontId="17" fillId="0" borderId="10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27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22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0" fillId="0" borderId="15" xfId="0" applyFont="1" applyBorder="1" applyAlignment="1">
      <alignment horizontal="center" vertical="top"/>
    </xf>
    <xf numFmtId="0" fontId="10" fillId="0" borderId="15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center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0" fillId="0" borderId="16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7" fillId="0" borderId="28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20" xfId="0" applyFont="1" applyBorder="1" applyAlignment="1">
      <alignment horizontal="justify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7" fillId="0" borderId="26" xfId="0" applyFont="1" applyBorder="1" applyAlignment="1">
      <alignment vertical="top" wrapText="1"/>
    </xf>
    <xf numFmtId="0" fontId="10" fillId="0" borderId="23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vertical="top" wrapText="1"/>
    </xf>
    <xf numFmtId="0" fontId="6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10" fillId="0" borderId="20" xfId="0" applyNumberFormat="1" applyFont="1" applyBorder="1" applyAlignment="1">
      <alignment horizontal="center" vertical="center"/>
    </xf>
    <xf numFmtId="0" fontId="10" fillId="0" borderId="18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165" fontId="10" fillId="0" borderId="10" xfId="0" applyNumberFormat="1" applyFont="1" applyBorder="1" applyAlignment="1">
      <alignment horizontal="center" vertical="center"/>
    </xf>
    <xf numFmtId="0" fontId="10" fillId="0" borderId="29" xfId="0" applyFont="1" applyBorder="1" applyAlignment="1">
      <alignment horizontal="center"/>
    </xf>
    <xf numFmtId="0" fontId="10" fillId="0" borderId="30" xfId="0" applyFont="1" applyBorder="1" applyAlignment="1">
      <alignment horizontal="center"/>
    </xf>
    <xf numFmtId="0" fontId="10" fillId="0" borderId="31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26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2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2" fillId="0" borderId="25" xfId="0" applyFont="1" applyBorder="1" applyAlignment="1">
      <alignment vertical="top" wrapText="1"/>
    </xf>
    <xf numFmtId="0" fontId="2" fillId="0" borderId="26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0" fontId="2" fillId="0" borderId="23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right" vertical="top" wrapText="1"/>
    </xf>
    <xf numFmtId="0" fontId="2" fillId="0" borderId="22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left" vertical="top" wrapText="1"/>
    </xf>
    <xf numFmtId="0" fontId="14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164" fontId="11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164" fontId="12" fillId="0" borderId="8" xfId="0" applyNumberFormat="1" applyFont="1" applyFill="1" applyBorder="1" applyAlignment="1">
      <alignment horizontal="center" vertical="top" wrapText="1"/>
    </xf>
    <xf numFmtId="164" fontId="12" fillId="0" borderId="11" xfId="0" applyNumberFormat="1" applyFont="1" applyFill="1" applyBorder="1" applyAlignment="1">
      <alignment horizontal="center" vertical="top" wrapText="1"/>
    </xf>
    <xf numFmtId="164" fontId="12" fillId="0" borderId="12" xfId="0" applyNumberFormat="1" applyFont="1" applyFill="1" applyBorder="1" applyAlignment="1">
      <alignment horizontal="center" vertical="top" wrapText="1"/>
    </xf>
    <xf numFmtId="164" fontId="19" fillId="0" borderId="13" xfId="0" applyNumberFormat="1" applyFont="1" applyFill="1" applyBorder="1" applyAlignment="1">
      <alignment horizontal="center" vertical="top" wrapText="1"/>
    </xf>
    <xf numFmtId="164" fontId="19" fillId="0" borderId="4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view="pageBreakPreview" zoomScaleNormal="100" zoomScaleSheetLayoutView="100" workbookViewId="0">
      <selection activeCell="F25" sqref="F25"/>
    </sheetView>
  </sheetViews>
  <sheetFormatPr defaultRowHeight="12" x14ac:dyDescent="0.2"/>
  <cols>
    <col min="1" max="1" width="4" style="1" customWidth="1"/>
    <col min="2" max="2" width="38.85546875" style="1" customWidth="1"/>
    <col min="3" max="3" width="6.5703125" style="36" customWidth="1"/>
    <col min="4" max="4" width="8" style="36" customWidth="1"/>
    <col min="5" max="5" width="7.42578125" style="1" customWidth="1"/>
    <col min="6" max="6" width="7.5703125" style="1" customWidth="1"/>
    <col min="7" max="7" width="6.28515625" style="1" customWidth="1"/>
    <col min="8" max="8" width="8.140625" style="1" customWidth="1"/>
    <col min="9" max="9" width="6.28515625" style="1" customWidth="1"/>
    <col min="10" max="10" width="7.85546875" style="1" customWidth="1"/>
    <col min="11" max="12" width="6.28515625" style="1" customWidth="1"/>
    <col min="13" max="13" width="7.140625" style="1" customWidth="1"/>
    <col min="14" max="14" width="6.85546875" style="1" customWidth="1"/>
    <col min="15" max="15" width="6.28515625" style="1" customWidth="1"/>
    <col min="16" max="16" width="7.5703125" style="1" customWidth="1"/>
    <col min="17" max="17" width="7.140625" style="1" customWidth="1"/>
    <col min="18" max="18" width="6.5703125" style="1" customWidth="1"/>
    <col min="19" max="19" width="18.42578125" style="1" customWidth="1"/>
    <col min="20" max="16384" width="9.140625" style="1"/>
  </cols>
  <sheetData>
    <row r="1" spans="1:19" ht="15.75" x14ac:dyDescent="0.25">
      <c r="Q1" s="186" t="s">
        <v>70</v>
      </c>
      <c r="R1" s="186"/>
      <c r="S1" s="186"/>
    </row>
    <row r="2" spans="1:19" ht="81" customHeight="1" x14ac:dyDescent="0.2">
      <c r="Q2" s="187" t="s">
        <v>69</v>
      </c>
      <c r="R2" s="187"/>
      <c r="S2" s="187"/>
    </row>
    <row r="3" spans="1:19" ht="15.75" customHeight="1" x14ac:dyDescent="0.25">
      <c r="Q3" s="10"/>
      <c r="R3" s="10"/>
      <c r="S3" s="10"/>
    </row>
    <row r="4" spans="1:19" ht="34.5" customHeight="1" x14ac:dyDescent="0.2">
      <c r="B4" s="185" t="s">
        <v>113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</row>
    <row r="5" spans="1:19" ht="6" customHeight="1" x14ac:dyDescent="0.2"/>
    <row r="6" spans="1:19" s="21" customFormat="1" ht="36.75" customHeight="1" x14ac:dyDescent="0.2">
      <c r="A6" s="181" t="s">
        <v>0</v>
      </c>
      <c r="B6" s="181" t="s">
        <v>1</v>
      </c>
      <c r="C6" s="182" t="s">
        <v>167</v>
      </c>
      <c r="D6" s="182" t="s">
        <v>11</v>
      </c>
      <c r="E6" s="188" t="s">
        <v>184</v>
      </c>
      <c r="F6" s="189"/>
      <c r="G6" s="189"/>
      <c r="H6" s="190"/>
      <c r="I6" s="188">
        <v>2018</v>
      </c>
      <c r="J6" s="189"/>
      <c r="K6" s="189"/>
      <c r="L6" s="189"/>
      <c r="M6" s="189"/>
      <c r="N6" s="189"/>
      <c r="O6" s="189"/>
      <c r="P6" s="190"/>
      <c r="Q6" s="181" t="s">
        <v>2</v>
      </c>
      <c r="R6" s="181"/>
      <c r="S6" s="191" t="s">
        <v>63</v>
      </c>
    </row>
    <row r="7" spans="1:19" s="21" customFormat="1" ht="27.75" customHeight="1" x14ac:dyDescent="0.2">
      <c r="A7" s="181"/>
      <c r="B7" s="181"/>
      <c r="C7" s="183"/>
      <c r="D7" s="183"/>
      <c r="E7" s="188">
        <v>2016</v>
      </c>
      <c r="F7" s="190"/>
      <c r="G7" s="188">
        <v>2017</v>
      </c>
      <c r="H7" s="190"/>
      <c r="I7" s="181" t="s">
        <v>5</v>
      </c>
      <c r="J7" s="181"/>
      <c r="K7" s="181" t="s">
        <v>9</v>
      </c>
      <c r="L7" s="181"/>
      <c r="M7" s="181" t="s">
        <v>55</v>
      </c>
      <c r="N7" s="181"/>
      <c r="O7" s="181" t="s">
        <v>12</v>
      </c>
      <c r="P7" s="181"/>
      <c r="Q7" s="181" t="s">
        <v>48</v>
      </c>
      <c r="R7" s="181" t="s">
        <v>49</v>
      </c>
      <c r="S7" s="191"/>
    </row>
    <row r="8" spans="1:19" s="21" customFormat="1" ht="22.5" customHeight="1" x14ac:dyDescent="0.2">
      <c r="A8" s="181"/>
      <c r="B8" s="181"/>
      <c r="C8" s="184"/>
      <c r="D8" s="184"/>
      <c r="E8" s="158" t="s">
        <v>3</v>
      </c>
      <c r="F8" s="158" t="s">
        <v>4</v>
      </c>
      <c r="G8" s="158" t="s">
        <v>3</v>
      </c>
      <c r="H8" s="158" t="s">
        <v>4</v>
      </c>
      <c r="I8" s="12" t="s">
        <v>3</v>
      </c>
      <c r="J8" s="12" t="s">
        <v>4</v>
      </c>
      <c r="K8" s="12" t="s">
        <v>3</v>
      </c>
      <c r="L8" s="12" t="s">
        <v>4</v>
      </c>
      <c r="M8" s="12" t="s">
        <v>3</v>
      </c>
      <c r="N8" s="12" t="s">
        <v>4</v>
      </c>
      <c r="O8" s="12" t="s">
        <v>3</v>
      </c>
      <c r="P8" s="12" t="s">
        <v>4</v>
      </c>
      <c r="Q8" s="181"/>
      <c r="R8" s="181"/>
      <c r="S8" s="191"/>
    </row>
    <row r="9" spans="1:19" ht="12.75" customHeight="1" x14ac:dyDescent="0.2">
      <c r="A9" s="2"/>
      <c r="B9" s="324" t="s">
        <v>82</v>
      </c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6"/>
    </row>
    <row r="10" spans="1:19" ht="26.25" customHeight="1" x14ac:dyDescent="0.2">
      <c r="A10" s="2"/>
      <c r="B10" s="33" t="s">
        <v>83</v>
      </c>
      <c r="C10" s="12" t="s">
        <v>107</v>
      </c>
      <c r="D10" s="12">
        <v>0.1</v>
      </c>
      <c r="E10" s="158">
        <v>160.55000000000001</v>
      </c>
      <c r="F10" s="158">
        <v>160.55000000000001</v>
      </c>
      <c r="G10" s="158">
        <v>160.55000000000001</v>
      </c>
      <c r="H10" s="158">
        <v>160.55000000000001</v>
      </c>
      <c r="I10" s="87">
        <v>160.55000000000001</v>
      </c>
      <c r="J10" s="87">
        <v>160.55000000000001</v>
      </c>
      <c r="K10" s="98">
        <v>160.55000000000001</v>
      </c>
      <c r="L10" s="98">
        <v>160.55000000000001</v>
      </c>
      <c r="M10" s="135">
        <v>160.55000000000001</v>
      </c>
      <c r="N10" s="135">
        <v>160.55000000000001</v>
      </c>
      <c r="O10" s="136">
        <v>160.55000000000001</v>
      </c>
      <c r="P10" s="136">
        <v>160.55000000000001</v>
      </c>
      <c r="Q10" s="42">
        <v>160.55500000000001</v>
      </c>
      <c r="R10" s="42">
        <v>160.55500000000001</v>
      </c>
      <c r="S10" s="2"/>
    </row>
    <row r="11" spans="1:19" ht="11.25" customHeight="1" x14ac:dyDescent="0.2">
      <c r="A11" s="2"/>
      <c r="B11" s="178" t="s">
        <v>84</v>
      </c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80"/>
    </row>
    <row r="12" spans="1:19" ht="12" customHeight="1" x14ac:dyDescent="0.2">
      <c r="A12" s="2"/>
      <c r="B12" s="178" t="s">
        <v>106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80"/>
    </row>
    <row r="13" spans="1:19" ht="38.25" customHeight="1" x14ac:dyDescent="0.2">
      <c r="A13" s="2"/>
      <c r="B13" s="40" t="s">
        <v>85</v>
      </c>
      <c r="C13" s="12" t="s">
        <v>107</v>
      </c>
      <c r="D13" s="12">
        <v>0.1</v>
      </c>
      <c r="E13" s="158">
        <v>160.55000000000001</v>
      </c>
      <c r="F13" s="158">
        <v>160.55000000000001</v>
      </c>
      <c r="G13" s="158">
        <v>160.55000000000001</v>
      </c>
      <c r="H13" s="158">
        <v>160.55000000000001</v>
      </c>
      <c r="I13" s="87">
        <v>160.55000000000001</v>
      </c>
      <c r="J13" s="87">
        <v>160.55000000000001</v>
      </c>
      <c r="K13" s="98">
        <v>160.55000000000001</v>
      </c>
      <c r="L13" s="98">
        <v>160.55000000000001</v>
      </c>
      <c r="M13" s="135">
        <v>160.55000000000001</v>
      </c>
      <c r="N13" s="135">
        <v>160.55000000000001</v>
      </c>
      <c r="O13" s="136">
        <v>160.55000000000001</v>
      </c>
      <c r="P13" s="136">
        <v>160.55000000000001</v>
      </c>
      <c r="Q13" s="42">
        <v>160.55500000000001</v>
      </c>
      <c r="R13" s="42">
        <v>160.55500000000001</v>
      </c>
      <c r="S13" s="2"/>
    </row>
    <row r="14" spans="1:19" ht="38.25" customHeight="1" x14ac:dyDescent="0.2">
      <c r="A14" s="2"/>
      <c r="B14" s="40" t="s">
        <v>86</v>
      </c>
      <c r="C14" s="12" t="s">
        <v>107</v>
      </c>
      <c r="D14" s="12">
        <v>0.05</v>
      </c>
      <c r="E14" s="158">
        <v>38.700000000000003</v>
      </c>
      <c r="F14" s="158">
        <v>38.700000000000003</v>
      </c>
      <c r="G14" s="158">
        <v>38.700000000000003</v>
      </c>
      <c r="H14" s="158">
        <v>36.119999999999997</v>
      </c>
      <c r="I14" s="87">
        <v>38.700000000000003</v>
      </c>
      <c r="J14" s="87">
        <v>38.700000000000003</v>
      </c>
      <c r="K14" s="98">
        <v>38.700000000000003</v>
      </c>
      <c r="L14" s="98">
        <v>38.700000000000003</v>
      </c>
      <c r="M14" s="135">
        <v>38.700000000000003</v>
      </c>
      <c r="N14" s="135">
        <v>38.700000000000003</v>
      </c>
      <c r="O14" s="136">
        <v>23.7</v>
      </c>
      <c r="P14" s="136">
        <v>23.7</v>
      </c>
      <c r="Q14" s="12">
        <v>28.7</v>
      </c>
      <c r="R14" s="12">
        <v>23.7</v>
      </c>
      <c r="S14" s="2"/>
    </row>
    <row r="15" spans="1:19" ht="39.75" customHeight="1" x14ac:dyDescent="0.2">
      <c r="A15" s="2"/>
      <c r="B15" s="40" t="s">
        <v>87</v>
      </c>
      <c r="C15" s="12" t="s">
        <v>108</v>
      </c>
      <c r="D15" s="12">
        <v>0.05</v>
      </c>
      <c r="E15" s="158">
        <v>30</v>
      </c>
      <c r="F15" s="158">
        <v>30</v>
      </c>
      <c r="G15" s="158">
        <v>30</v>
      </c>
      <c r="H15" s="158">
        <v>0</v>
      </c>
      <c r="I15" s="87">
        <v>30</v>
      </c>
      <c r="J15" s="87">
        <v>30</v>
      </c>
      <c r="K15" s="98">
        <v>30</v>
      </c>
      <c r="L15" s="98">
        <v>30</v>
      </c>
      <c r="M15" s="135">
        <v>30</v>
      </c>
      <c r="N15" s="135">
        <v>30</v>
      </c>
      <c r="O15" s="136">
        <v>23</v>
      </c>
      <c r="P15" s="136">
        <v>23</v>
      </c>
      <c r="Q15" s="12">
        <v>25</v>
      </c>
      <c r="R15" s="12">
        <v>23</v>
      </c>
      <c r="S15" s="2"/>
    </row>
    <row r="16" spans="1:19" ht="27" customHeight="1" x14ac:dyDescent="0.2">
      <c r="A16" s="2"/>
      <c r="B16" s="40" t="s">
        <v>88</v>
      </c>
      <c r="C16" s="12" t="s">
        <v>109</v>
      </c>
      <c r="D16" s="12">
        <v>0.05</v>
      </c>
      <c r="E16" s="158">
        <v>4000</v>
      </c>
      <c r="F16" s="158">
        <v>0</v>
      </c>
      <c r="G16" s="158">
        <v>4000</v>
      </c>
      <c r="H16" s="158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36">
        <v>4000</v>
      </c>
      <c r="P16" s="136">
        <v>0</v>
      </c>
      <c r="Q16" s="12">
        <v>4000</v>
      </c>
      <c r="R16" s="12">
        <v>4000</v>
      </c>
      <c r="S16" s="2"/>
    </row>
    <row r="17" spans="1:19" ht="37.5" customHeight="1" x14ac:dyDescent="0.2">
      <c r="A17" s="2"/>
      <c r="B17" s="40" t="s">
        <v>89</v>
      </c>
      <c r="C17" s="12" t="s">
        <v>110</v>
      </c>
      <c r="D17" s="12">
        <v>0.05</v>
      </c>
      <c r="E17" s="158">
        <v>0</v>
      </c>
      <c r="F17" s="158">
        <v>0</v>
      </c>
      <c r="G17" s="158">
        <v>0</v>
      </c>
      <c r="H17" s="158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36">
        <v>9</v>
      </c>
      <c r="P17" s="136">
        <v>9</v>
      </c>
      <c r="Q17" s="12">
        <v>7</v>
      </c>
      <c r="R17" s="12">
        <v>9</v>
      </c>
      <c r="S17" s="2"/>
    </row>
    <row r="18" spans="1:19" ht="47.25" customHeight="1" x14ac:dyDescent="0.2">
      <c r="A18" s="2"/>
      <c r="B18" s="40" t="s">
        <v>90</v>
      </c>
      <c r="C18" s="12" t="s">
        <v>108</v>
      </c>
      <c r="D18" s="12">
        <v>0.05</v>
      </c>
      <c r="E18" s="158">
        <v>0</v>
      </c>
      <c r="F18" s="158">
        <v>0</v>
      </c>
      <c r="G18" s="158">
        <v>0</v>
      </c>
      <c r="H18" s="158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36">
        <v>2</v>
      </c>
      <c r="P18" s="136">
        <v>0</v>
      </c>
      <c r="Q18" s="12">
        <v>2</v>
      </c>
      <c r="R18" s="12">
        <v>2</v>
      </c>
      <c r="S18" s="2"/>
    </row>
    <row r="19" spans="1:19" ht="51" customHeight="1" x14ac:dyDescent="0.2">
      <c r="A19" s="2"/>
      <c r="B19" s="40" t="s">
        <v>91</v>
      </c>
      <c r="C19" s="12" t="s">
        <v>107</v>
      </c>
      <c r="D19" s="12">
        <v>0.05</v>
      </c>
      <c r="E19" s="158">
        <v>0</v>
      </c>
      <c r="F19" s="158">
        <v>0</v>
      </c>
      <c r="G19" s="158">
        <v>0</v>
      </c>
      <c r="H19" s="158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36">
        <v>2.5</v>
      </c>
      <c r="P19" s="136">
        <v>0</v>
      </c>
      <c r="Q19" s="12">
        <v>2.5</v>
      </c>
      <c r="R19" s="12">
        <v>2.5</v>
      </c>
      <c r="S19" s="2"/>
    </row>
    <row r="20" spans="1:19" ht="39.75" customHeight="1" x14ac:dyDescent="0.2">
      <c r="A20" s="2"/>
      <c r="B20" s="40" t="s">
        <v>92</v>
      </c>
      <c r="C20" s="12" t="s">
        <v>107</v>
      </c>
      <c r="D20" s="12">
        <v>0.05</v>
      </c>
      <c r="E20" s="158">
        <v>0.89</v>
      </c>
      <c r="F20" s="158">
        <v>1.23</v>
      </c>
      <c r="G20" s="158">
        <v>0.56999999999999995</v>
      </c>
      <c r="H20" s="158">
        <v>2.58</v>
      </c>
      <c r="I20" s="12">
        <v>0</v>
      </c>
      <c r="J20" s="12">
        <v>0</v>
      </c>
      <c r="K20" s="12">
        <v>0</v>
      </c>
      <c r="L20" s="12">
        <v>0</v>
      </c>
      <c r="M20" s="166">
        <v>0</v>
      </c>
      <c r="N20" s="166">
        <v>0</v>
      </c>
      <c r="O20" s="55">
        <v>5.7</v>
      </c>
      <c r="P20" s="55">
        <v>6.9660000000000002</v>
      </c>
      <c r="Q20" s="12">
        <v>5</v>
      </c>
      <c r="R20" s="12">
        <v>5</v>
      </c>
      <c r="S20" s="2"/>
    </row>
    <row r="21" spans="1:19" ht="12" customHeight="1" x14ac:dyDescent="0.2">
      <c r="A21" s="2"/>
      <c r="B21" s="178" t="s">
        <v>93</v>
      </c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80"/>
    </row>
    <row r="22" spans="1:19" ht="22.5" customHeight="1" x14ac:dyDescent="0.2">
      <c r="A22" s="2"/>
      <c r="B22" s="33" t="s">
        <v>94</v>
      </c>
      <c r="C22" s="12" t="s">
        <v>111</v>
      </c>
      <c r="D22" s="12">
        <v>0.1</v>
      </c>
      <c r="E22" s="18">
        <v>17.350000000000001</v>
      </c>
      <c r="F22" s="18">
        <v>16.829999999999998</v>
      </c>
      <c r="G22" s="18">
        <v>17.350000000000001</v>
      </c>
      <c r="H22" s="18">
        <v>16.850000000000001</v>
      </c>
      <c r="I22" s="49">
        <v>0</v>
      </c>
      <c r="J22" s="167">
        <v>0</v>
      </c>
      <c r="K22" s="136">
        <v>0</v>
      </c>
      <c r="L22" s="136">
        <v>0</v>
      </c>
      <c r="M22" s="136">
        <v>0</v>
      </c>
      <c r="N22" s="136">
        <v>0</v>
      </c>
      <c r="O22" s="143">
        <v>17.350000000000001</v>
      </c>
      <c r="P22" s="143">
        <v>17.11</v>
      </c>
      <c r="Q22" s="136">
        <v>17.350000000000001</v>
      </c>
      <c r="R22" s="136">
        <v>17.350000000000001</v>
      </c>
      <c r="S22" s="2"/>
    </row>
    <row r="23" spans="1:19" ht="12" customHeight="1" x14ac:dyDescent="0.2">
      <c r="A23" s="2"/>
      <c r="B23" s="178" t="s">
        <v>95</v>
      </c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80"/>
    </row>
    <row r="24" spans="1:19" x14ac:dyDescent="0.2">
      <c r="A24" s="2"/>
      <c r="B24" s="178" t="s">
        <v>96</v>
      </c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80"/>
    </row>
    <row r="25" spans="1:19" ht="26.25" customHeight="1" x14ac:dyDescent="0.2">
      <c r="A25" s="34"/>
      <c r="B25" s="18" t="s">
        <v>97</v>
      </c>
      <c r="C25" s="144" t="s">
        <v>165</v>
      </c>
      <c r="D25" s="12">
        <v>0.05</v>
      </c>
      <c r="E25" s="55">
        <v>22566</v>
      </c>
      <c r="F25" s="55">
        <v>21889.02</v>
      </c>
      <c r="G25" s="158">
        <v>20951</v>
      </c>
      <c r="H25" s="158">
        <v>12498.86</v>
      </c>
      <c r="I25" s="12">
        <v>0</v>
      </c>
      <c r="J25" s="143">
        <v>0</v>
      </c>
      <c r="K25" s="143">
        <v>0</v>
      </c>
      <c r="L25" s="143">
        <v>0</v>
      </c>
      <c r="M25" s="143">
        <v>0</v>
      </c>
      <c r="N25" s="143">
        <v>0</v>
      </c>
      <c r="O25" s="42">
        <v>23468</v>
      </c>
      <c r="P25" s="143">
        <v>12275.1</v>
      </c>
      <c r="Q25" s="12">
        <v>23468</v>
      </c>
      <c r="R25" s="12">
        <v>23468</v>
      </c>
      <c r="S25" s="18"/>
    </row>
    <row r="26" spans="1:19" ht="24" x14ac:dyDescent="0.2">
      <c r="A26" s="34"/>
      <c r="B26" s="18" t="s">
        <v>98</v>
      </c>
      <c r="C26" s="134" t="s">
        <v>166</v>
      </c>
      <c r="D26" s="12">
        <v>0.05</v>
      </c>
      <c r="E26" s="158">
        <v>186.23</v>
      </c>
      <c r="F26" s="158">
        <v>186.23</v>
      </c>
      <c r="G26" s="158">
        <v>345.61</v>
      </c>
      <c r="H26" s="158">
        <v>209.83</v>
      </c>
      <c r="I26" s="143">
        <v>0</v>
      </c>
      <c r="J26" s="143">
        <v>0</v>
      </c>
      <c r="K26" s="143">
        <v>0</v>
      </c>
      <c r="L26" s="143">
        <v>0</v>
      </c>
      <c r="M26" s="143">
        <v>0</v>
      </c>
      <c r="N26" s="143">
        <v>0</v>
      </c>
      <c r="O26" s="143">
        <v>687.5</v>
      </c>
      <c r="P26" s="143">
        <v>169.13399999999999</v>
      </c>
      <c r="Q26" s="12">
        <v>687.5</v>
      </c>
      <c r="R26" s="12">
        <v>687.5</v>
      </c>
      <c r="S26" s="2"/>
    </row>
    <row r="27" spans="1:19" ht="37.5" customHeight="1" x14ac:dyDescent="0.2">
      <c r="A27" s="34"/>
      <c r="B27" s="18" t="s">
        <v>99</v>
      </c>
      <c r="C27" s="37" t="s">
        <v>110</v>
      </c>
      <c r="D27" s="12">
        <v>0.05</v>
      </c>
      <c r="E27" s="158">
        <v>62</v>
      </c>
      <c r="F27" s="158">
        <v>62</v>
      </c>
      <c r="G27" s="158">
        <v>62</v>
      </c>
      <c r="H27" s="158">
        <v>62</v>
      </c>
      <c r="I27" s="12">
        <v>62</v>
      </c>
      <c r="J27" s="12">
        <v>62</v>
      </c>
      <c r="K27" s="12">
        <v>62</v>
      </c>
      <c r="L27" s="12">
        <v>62</v>
      </c>
      <c r="M27" s="12">
        <v>62</v>
      </c>
      <c r="N27" s="12">
        <v>62</v>
      </c>
      <c r="O27" s="12">
        <v>62</v>
      </c>
      <c r="P27" s="12">
        <v>62</v>
      </c>
      <c r="Q27" s="12">
        <v>62</v>
      </c>
      <c r="R27" s="12">
        <v>62</v>
      </c>
      <c r="S27" s="2"/>
    </row>
    <row r="28" spans="1:19" ht="12" customHeight="1" x14ac:dyDescent="0.2">
      <c r="A28" s="2"/>
      <c r="B28" s="178" t="s">
        <v>100</v>
      </c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80"/>
    </row>
    <row r="29" spans="1:19" ht="24" customHeight="1" x14ac:dyDescent="0.2">
      <c r="A29" s="2"/>
      <c r="B29" s="35" t="s">
        <v>104</v>
      </c>
      <c r="C29" s="12" t="s">
        <v>108</v>
      </c>
      <c r="D29" s="12">
        <v>0.1</v>
      </c>
      <c r="E29" s="158">
        <v>1</v>
      </c>
      <c r="F29" s="158">
        <v>1</v>
      </c>
      <c r="G29" s="158">
        <v>1</v>
      </c>
      <c r="H29" s="158">
        <v>1</v>
      </c>
      <c r="I29" s="12">
        <v>0</v>
      </c>
      <c r="J29" s="12">
        <v>0</v>
      </c>
      <c r="K29" s="12">
        <v>1</v>
      </c>
      <c r="L29" s="12">
        <v>1</v>
      </c>
      <c r="M29" s="12">
        <v>0</v>
      </c>
      <c r="N29" s="12">
        <v>0</v>
      </c>
      <c r="O29" s="12">
        <v>1</v>
      </c>
      <c r="P29" s="12">
        <v>1</v>
      </c>
      <c r="Q29" s="12">
        <v>1</v>
      </c>
      <c r="R29" s="12">
        <v>1</v>
      </c>
      <c r="S29" s="2"/>
    </row>
    <row r="30" spans="1:19" ht="13.5" customHeight="1" x14ac:dyDescent="0.2">
      <c r="A30" s="2"/>
      <c r="B30" s="178" t="s">
        <v>101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80"/>
    </row>
    <row r="31" spans="1:19" ht="12.75" customHeight="1" x14ac:dyDescent="0.2">
      <c r="A31" s="2"/>
      <c r="B31" s="178" t="s">
        <v>102</v>
      </c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80"/>
    </row>
    <row r="32" spans="1:19" ht="24.75" customHeight="1" x14ac:dyDescent="0.2">
      <c r="A32" s="2"/>
      <c r="B32" s="168" t="s">
        <v>105</v>
      </c>
      <c r="C32" s="12" t="s">
        <v>107</v>
      </c>
      <c r="D32" s="12">
        <v>0.05</v>
      </c>
      <c r="E32" s="158">
        <v>120</v>
      </c>
      <c r="F32" s="158">
        <v>120</v>
      </c>
      <c r="G32" s="158">
        <v>120</v>
      </c>
      <c r="H32" s="158">
        <v>120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120</v>
      </c>
      <c r="P32" s="55">
        <v>32.564</v>
      </c>
      <c r="Q32" s="12">
        <v>120</v>
      </c>
      <c r="R32" s="12">
        <v>120</v>
      </c>
      <c r="S32" s="2"/>
    </row>
    <row r="33" spans="1:19" ht="25.5" customHeight="1" x14ac:dyDescent="0.2">
      <c r="A33" s="2"/>
      <c r="B33" s="61" t="s">
        <v>103</v>
      </c>
      <c r="C33" s="12" t="s">
        <v>108</v>
      </c>
      <c r="D33" s="12">
        <v>0.01</v>
      </c>
      <c r="E33" s="158">
        <v>0</v>
      </c>
      <c r="F33" s="158">
        <v>0</v>
      </c>
      <c r="G33" s="158">
        <v>6</v>
      </c>
      <c r="H33" s="158">
        <v>6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6</v>
      </c>
      <c r="P33" s="12">
        <v>10</v>
      </c>
      <c r="Q33" s="12">
        <v>6</v>
      </c>
      <c r="R33" s="12">
        <v>6</v>
      </c>
      <c r="S33" s="2"/>
    </row>
    <row r="34" spans="1:19" ht="12" customHeight="1" x14ac:dyDescent="0.2">
      <c r="A34" s="2"/>
      <c r="B34" s="2" t="s">
        <v>31</v>
      </c>
      <c r="C34" s="12"/>
      <c r="D34" s="1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12" customHeight="1" x14ac:dyDescent="0.3">
      <c r="A35" s="5"/>
      <c r="B35" s="6"/>
      <c r="C35" s="38"/>
      <c r="D35" s="38"/>
      <c r="E35" s="6"/>
      <c r="F35" s="6"/>
      <c r="G35" s="6"/>
      <c r="H35" s="6"/>
      <c r="I35" s="6"/>
      <c r="J35" s="6"/>
    </row>
    <row r="36" spans="1:19" s="3" customFormat="1" ht="14.45" customHeight="1" x14ac:dyDescent="0.25">
      <c r="C36" s="39"/>
      <c r="D36" s="39"/>
    </row>
    <row r="37" spans="1:19" s="3" customFormat="1" ht="15.6" customHeight="1" x14ac:dyDescent="0.25">
      <c r="B37" s="3" t="s">
        <v>159</v>
      </c>
      <c r="C37" s="39"/>
      <c r="D37" s="39"/>
      <c r="J37" s="176" t="s">
        <v>53</v>
      </c>
      <c r="K37" s="176"/>
      <c r="L37" s="176"/>
      <c r="M37" s="176"/>
      <c r="S37" s="84" t="s">
        <v>183</v>
      </c>
    </row>
    <row r="38" spans="1:19" ht="24.6" customHeight="1" x14ac:dyDescent="0.25">
      <c r="A38" s="3"/>
      <c r="K38" s="177" t="s">
        <v>50</v>
      </c>
      <c r="L38" s="177"/>
      <c r="S38" s="21" t="s">
        <v>51</v>
      </c>
    </row>
  </sheetData>
  <mergeCells count="30">
    <mergeCell ref="B31:S31"/>
    <mergeCell ref="B21:S21"/>
    <mergeCell ref="B23:S23"/>
    <mergeCell ref="B24:S24"/>
    <mergeCell ref="B28:S28"/>
    <mergeCell ref="B30:S30"/>
    <mergeCell ref="G7:H7"/>
    <mergeCell ref="E6:H6"/>
    <mergeCell ref="B9:S9"/>
    <mergeCell ref="B11:S11"/>
    <mergeCell ref="B12:S12"/>
    <mergeCell ref="B4:S4"/>
    <mergeCell ref="Q1:S1"/>
    <mergeCell ref="Q2:S2"/>
    <mergeCell ref="I6:P6"/>
    <mergeCell ref="Q6:R6"/>
    <mergeCell ref="S6:S8"/>
    <mergeCell ref="O7:P7"/>
    <mergeCell ref="Q7:Q8"/>
    <mergeCell ref="R7:R8"/>
    <mergeCell ref="M7:N7"/>
    <mergeCell ref="I7:J7"/>
    <mergeCell ref="K7:L7"/>
    <mergeCell ref="E7:F7"/>
    <mergeCell ref="J37:M37"/>
    <mergeCell ref="K38:L38"/>
    <mergeCell ref="A6:A8"/>
    <mergeCell ref="D6:D8"/>
    <mergeCell ref="C6:C8"/>
    <mergeCell ref="B6:B8"/>
  </mergeCells>
  <phoneticPr fontId="1" type="noConversion"/>
  <pageMargins left="0.59055118110236227" right="0.23622047244094491" top="0.78740157480314965" bottom="0.39370078740157483" header="0.51181102362204722" footer="0.35433070866141736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4"/>
  <sheetViews>
    <sheetView view="pageBreakPreview" zoomScale="90" zoomScaleNormal="80" zoomScaleSheetLayoutView="90" workbookViewId="0">
      <selection activeCell="T10" sqref="T10"/>
    </sheetView>
  </sheetViews>
  <sheetFormatPr defaultRowHeight="12.75" x14ac:dyDescent="0.2"/>
  <cols>
    <col min="1" max="1" width="17.28515625" customWidth="1"/>
    <col min="2" max="2" width="36" customWidth="1"/>
    <col min="3" max="3" width="25" customWidth="1"/>
    <col min="4" max="5" width="5.85546875" customWidth="1"/>
    <col min="6" max="6" width="13.140625" customWidth="1"/>
    <col min="7" max="7" width="5.85546875" customWidth="1"/>
    <col min="8" max="8" width="8.140625" customWidth="1"/>
    <col min="9" max="9" width="7.85546875" customWidth="1"/>
    <col min="10" max="10" width="8.5703125" customWidth="1"/>
    <col min="11" max="11" width="8.140625" customWidth="1"/>
    <col min="12" max="12" width="7.28515625" customWidth="1"/>
    <col min="13" max="13" width="8.42578125" customWidth="1"/>
    <col min="14" max="15" width="8.140625" customWidth="1"/>
    <col min="16" max="16" width="8.5703125" customWidth="1"/>
    <col min="17" max="17" width="8.140625" customWidth="1"/>
    <col min="18" max="19" width="8.85546875" customWidth="1"/>
    <col min="20" max="20" width="8.7109375" customWidth="1"/>
    <col min="21" max="21" width="8.42578125" customWidth="1"/>
    <col min="22" max="22" width="19.7109375" customWidth="1"/>
  </cols>
  <sheetData>
    <row r="1" spans="1:22" ht="17.25" customHeight="1" x14ac:dyDescent="0.2">
      <c r="R1" s="218" t="s">
        <v>25</v>
      </c>
      <c r="S1" s="218"/>
      <c r="T1" s="218"/>
      <c r="U1" s="218"/>
      <c r="V1" s="218"/>
    </row>
    <row r="2" spans="1:22" ht="59.25" customHeight="1" x14ac:dyDescent="0.2">
      <c r="R2" s="218" t="s">
        <v>77</v>
      </c>
      <c r="S2" s="218"/>
      <c r="T2" s="218"/>
      <c r="U2" s="218"/>
      <c r="V2" s="218"/>
    </row>
    <row r="3" spans="1:22" ht="29.25" customHeight="1" x14ac:dyDescent="0.2">
      <c r="R3" s="88"/>
      <c r="S3" s="88"/>
      <c r="T3" s="88"/>
      <c r="U3" s="88"/>
      <c r="V3" s="88"/>
    </row>
    <row r="4" spans="1:22" ht="28.5" customHeight="1" x14ac:dyDescent="0.2">
      <c r="A4" s="219" t="s">
        <v>71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</row>
    <row r="5" spans="1:22" ht="21" customHeight="1" thickBot="1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</row>
    <row r="6" spans="1:22" s="14" customFormat="1" ht="25.9" customHeight="1" x14ac:dyDescent="0.2">
      <c r="A6" s="225" t="s">
        <v>72</v>
      </c>
      <c r="B6" s="234" t="s">
        <v>36</v>
      </c>
      <c r="C6" s="234" t="s">
        <v>74</v>
      </c>
      <c r="D6" s="221" t="s">
        <v>19</v>
      </c>
      <c r="E6" s="221"/>
      <c r="F6" s="221"/>
      <c r="G6" s="221"/>
      <c r="H6" s="220" t="s">
        <v>23</v>
      </c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30" t="s">
        <v>32</v>
      </c>
    </row>
    <row r="7" spans="1:22" s="14" customFormat="1" ht="15.75" customHeight="1" x14ac:dyDescent="0.2">
      <c r="A7" s="226"/>
      <c r="B7" s="235"/>
      <c r="C7" s="235"/>
      <c r="D7" s="235" t="s">
        <v>76</v>
      </c>
      <c r="E7" s="239" t="s">
        <v>24</v>
      </c>
      <c r="F7" s="239" t="s">
        <v>20</v>
      </c>
      <c r="G7" s="239" t="s">
        <v>21</v>
      </c>
      <c r="H7" s="224">
        <v>2014</v>
      </c>
      <c r="I7" s="224"/>
      <c r="J7" s="192">
        <v>2015</v>
      </c>
      <c r="K7" s="193"/>
      <c r="L7" s="224">
        <v>2018</v>
      </c>
      <c r="M7" s="224"/>
      <c r="N7" s="224"/>
      <c r="O7" s="224"/>
      <c r="P7" s="224"/>
      <c r="Q7" s="224"/>
      <c r="R7" s="224"/>
      <c r="S7" s="224"/>
      <c r="T7" s="224" t="s">
        <v>64</v>
      </c>
      <c r="U7" s="224"/>
      <c r="V7" s="231"/>
    </row>
    <row r="8" spans="1:22" s="14" customFormat="1" ht="30" customHeight="1" x14ac:dyDescent="0.2">
      <c r="A8" s="226"/>
      <c r="B8" s="235"/>
      <c r="C8" s="235"/>
      <c r="D8" s="235"/>
      <c r="E8" s="239"/>
      <c r="F8" s="239"/>
      <c r="G8" s="239"/>
      <c r="H8" s="224"/>
      <c r="I8" s="224"/>
      <c r="J8" s="194"/>
      <c r="K8" s="195"/>
      <c r="L8" s="224" t="s">
        <v>5</v>
      </c>
      <c r="M8" s="224"/>
      <c r="N8" s="224" t="s">
        <v>9</v>
      </c>
      <c r="O8" s="224"/>
      <c r="P8" s="224" t="s">
        <v>10</v>
      </c>
      <c r="Q8" s="224"/>
      <c r="R8" s="224" t="s">
        <v>12</v>
      </c>
      <c r="S8" s="224"/>
      <c r="T8" s="224"/>
      <c r="U8" s="224"/>
      <c r="V8" s="231"/>
    </row>
    <row r="9" spans="1:22" s="14" customFormat="1" ht="32.25" customHeight="1" x14ac:dyDescent="0.2">
      <c r="A9" s="226"/>
      <c r="B9" s="235"/>
      <c r="C9" s="235"/>
      <c r="D9" s="235"/>
      <c r="E9" s="239"/>
      <c r="F9" s="239"/>
      <c r="G9" s="239"/>
      <c r="H9" s="147" t="s">
        <v>3</v>
      </c>
      <c r="I9" s="147" t="s">
        <v>4</v>
      </c>
      <c r="J9" s="147" t="s">
        <v>3</v>
      </c>
      <c r="K9" s="147" t="s">
        <v>4</v>
      </c>
      <c r="L9" s="147" t="s">
        <v>3</v>
      </c>
      <c r="M9" s="147" t="s">
        <v>4</v>
      </c>
      <c r="N9" s="147" t="s">
        <v>3</v>
      </c>
      <c r="O9" s="147" t="s">
        <v>4</v>
      </c>
      <c r="P9" s="147" t="s">
        <v>3</v>
      </c>
      <c r="Q9" s="147" t="s">
        <v>4</v>
      </c>
      <c r="R9" s="147" t="s">
        <v>3</v>
      </c>
      <c r="S9" s="147" t="s">
        <v>4</v>
      </c>
      <c r="T9" s="147" t="s">
        <v>48</v>
      </c>
      <c r="U9" s="147" t="s">
        <v>49</v>
      </c>
      <c r="V9" s="231"/>
    </row>
    <row r="10" spans="1:22" s="14" customFormat="1" ht="25.5" x14ac:dyDescent="0.2">
      <c r="A10" s="248" t="s">
        <v>73</v>
      </c>
      <c r="B10" s="228" t="s">
        <v>112</v>
      </c>
      <c r="C10" s="151" t="s">
        <v>22</v>
      </c>
      <c r="D10" s="148" t="s">
        <v>129</v>
      </c>
      <c r="E10" s="148" t="s">
        <v>129</v>
      </c>
      <c r="F10" s="148" t="s">
        <v>129</v>
      </c>
      <c r="G10" s="148" t="s">
        <v>129</v>
      </c>
      <c r="H10" s="140">
        <f t="shared" ref="H10:U10" si="0">H12+H44+H57</f>
        <v>36824.559999999998</v>
      </c>
      <c r="I10" s="140">
        <f t="shared" si="0"/>
        <v>35715.71</v>
      </c>
      <c r="J10" s="140">
        <f t="shared" si="0"/>
        <v>46666.71899999999</v>
      </c>
      <c r="K10" s="140">
        <f t="shared" si="0"/>
        <v>43002.598999999995</v>
      </c>
      <c r="L10" s="153">
        <f t="shared" si="0"/>
        <v>0</v>
      </c>
      <c r="M10" s="153">
        <f t="shared" si="0"/>
        <v>0</v>
      </c>
      <c r="N10" s="153">
        <f t="shared" si="0"/>
        <v>0</v>
      </c>
      <c r="O10" s="153">
        <f t="shared" si="0"/>
        <v>0</v>
      </c>
      <c r="P10" s="153">
        <f t="shared" si="0"/>
        <v>0</v>
      </c>
      <c r="Q10" s="153">
        <f t="shared" si="0"/>
        <v>0</v>
      </c>
      <c r="R10" s="153">
        <f t="shared" si="0"/>
        <v>55607.599999999991</v>
      </c>
      <c r="S10" s="160">
        <f t="shared" si="0"/>
        <v>54316.954999999994</v>
      </c>
      <c r="T10" s="153">
        <f t="shared" si="0"/>
        <v>38327.699999999997</v>
      </c>
      <c r="U10" s="153">
        <f t="shared" si="0"/>
        <v>38360.199999999997</v>
      </c>
      <c r="V10" s="66"/>
    </row>
    <row r="11" spans="1:22" s="14" customFormat="1" ht="13.5" thickBot="1" x14ac:dyDescent="0.25">
      <c r="A11" s="248"/>
      <c r="B11" s="228"/>
      <c r="C11" s="151" t="s">
        <v>75</v>
      </c>
      <c r="D11" s="148" t="s">
        <v>129</v>
      </c>
      <c r="E11" s="148" t="s">
        <v>129</v>
      </c>
      <c r="F11" s="148" t="s">
        <v>129</v>
      </c>
      <c r="G11" s="148" t="s">
        <v>129</v>
      </c>
      <c r="H11" s="148" t="s">
        <v>129</v>
      </c>
      <c r="I11" s="148" t="s">
        <v>129</v>
      </c>
      <c r="J11" s="148" t="s">
        <v>129</v>
      </c>
      <c r="K11" s="148" t="s">
        <v>129</v>
      </c>
      <c r="L11" s="148" t="s">
        <v>129</v>
      </c>
      <c r="M11" s="148" t="s">
        <v>129</v>
      </c>
      <c r="N11" s="148" t="s">
        <v>129</v>
      </c>
      <c r="O11" s="148" t="s">
        <v>129</v>
      </c>
      <c r="P11" s="148" t="s">
        <v>129</v>
      </c>
      <c r="Q11" s="148" t="s">
        <v>129</v>
      </c>
      <c r="R11" s="148" t="s">
        <v>129</v>
      </c>
      <c r="S11" s="148" t="s">
        <v>129</v>
      </c>
      <c r="T11" s="148" t="s">
        <v>129</v>
      </c>
      <c r="U11" s="148" t="s">
        <v>129</v>
      </c>
      <c r="V11" s="66"/>
    </row>
    <row r="12" spans="1:22" s="14" customFormat="1" ht="25.5" x14ac:dyDescent="0.2">
      <c r="A12" s="236" t="s">
        <v>27</v>
      </c>
      <c r="B12" s="222" t="s">
        <v>114</v>
      </c>
      <c r="C12" s="51" t="s">
        <v>22</v>
      </c>
      <c r="D12" s="64" t="s">
        <v>129</v>
      </c>
      <c r="E12" s="64" t="s">
        <v>129</v>
      </c>
      <c r="F12" s="64" t="s">
        <v>129</v>
      </c>
      <c r="G12" s="64" t="s">
        <v>129</v>
      </c>
      <c r="H12" s="139">
        <f t="shared" ref="H12:S12" si="1">H14+H24</f>
        <v>24644.560000000001</v>
      </c>
      <c r="I12" s="139">
        <f t="shared" si="1"/>
        <v>24579.61</v>
      </c>
      <c r="J12" s="139">
        <f t="shared" si="1"/>
        <v>30884.758999999995</v>
      </c>
      <c r="K12" s="139">
        <f t="shared" si="1"/>
        <v>27328.958999999995</v>
      </c>
      <c r="L12" s="58">
        <f t="shared" si="1"/>
        <v>0</v>
      </c>
      <c r="M12" s="58">
        <f t="shared" si="1"/>
        <v>0</v>
      </c>
      <c r="N12" s="58">
        <f t="shared" si="1"/>
        <v>0</v>
      </c>
      <c r="O12" s="58">
        <f t="shared" si="1"/>
        <v>0</v>
      </c>
      <c r="P12" s="58">
        <f t="shared" si="1"/>
        <v>0</v>
      </c>
      <c r="Q12" s="58">
        <f t="shared" si="1"/>
        <v>0</v>
      </c>
      <c r="R12" s="58">
        <f t="shared" si="1"/>
        <v>42878.099999999991</v>
      </c>
      <c r="S12" s="58">
        <f t="shared" si="1"/>
        <v>41749.399999999994</v>
      </c>
      <c r="T12" s="58">
        <f>T14+T24</f>
        <v>30327.699999999997</v>
      </c>
      <c r="U12" s="58">
        <f>U14+U24</f>
        <v>30360.199999999997</v>
      </c>
      <c r="V12" s="65"/>
    </row>
    <row r="13" spans="1:22" s="14" customFormat="1" ht="13.5" thickBot="1" x14ac:dyDescent="0.25">
      <c r="A13" s="237"/>
      <c r="B13" s="223"/>
      <c r="C13" s="151" t="s">
        <v>75</v>
      </c>
      <c r="D13" s="148" t="s">
        <v>129</v>
      </c>
      <c r="E13" s="148" t="s">
        <v>129</v>
      </c>
      <c r="F13" s="148" t="s">
        <v>129</v>
      </c>
      <c r="G13" s="148" t="s">
        <v>129</v>
      </c>
      <c r="H13" s="148" t="s">
        <v>129</v>
      </c>
      <c r="I13" s="148" t="s">
        <v>129</v>
      </c>
      <c r="J13" s="148" t="s">
        <v>129</v>
      </c>
      <c r="K13" s="148" t="s">
        <v>129</v>
      </c>
      <c r="L13" s="148" t="s">
        <v>129</v>
      </c>
      <c r="M13" s="148" t="s">
        <v>129</v>
      </c>
      <c r="N13" s="148" t="s">
        <v>129</v>
      </c>
      <c r="O13" s="148" t="s">
        <v>129</v>
      </c>
      <c r="P13" s="148" t="s">
        <v>129</v>
      </c>
      <c r="Q13" s="148" t="s">
        <v>129</v>
      </c>
      <c r="R13" s="148" t="s">
        <v>129</v>
      </c>
      <c r="S13" s="148" t="s">
        <v>129</v>
      </c>
      <c r="T13" s="148" t="s">
        <v>129</v>
      </c>
      <c r="U13" s="148" t="s">
        <v>129</v>
      </c>
      <c r="V13" s="66"/>
    </row>
    <row r="14" spans="1:22" s="14" customFormat="1" ht="13.5" customHeight="1" x14ac:dyDescent="0.2">
      <c r="A14" s="215" t="s">
        <v>115</v>
      </c>
      <c r="B14" s="214" t="s">
        <v>116</v>
      </c>
      <c r="C14" s="62" t="s">
        <v>22</v>
      </c>
      <c r="D14" s="157" t="s">
        <v>129</v>
      </c>
      <c r="E14" s="157" t="s">
        <v>129</v>
      </c>
      <c r="F14" s="157" t="s">
        <v>129</v>
      </c>
      <c r="G14" s="157" t="s">
        <v>129</v>
      </c>
      <c r="H14" s="63">
        <f t="shared" ref="H14:I14" si="2">SUM(H15:H21)</f>
        <v>17042.810000000001</v>
      </c>
      <c r="I14" s="63">
        <f t="shared" si="2"/>
        <v>16977.810000000001</v>
      </c>
      <c r="J14" s="63">
        <f>J15+J19+J21</f>
        <v>17895.658999999996</v>
      </c>
      <c r="K14" s="63">
        <f>K15+K19+K21</f>
        <v>17895.658999999996</v>
      </c>
      <c r="L14" s="165">
        <f>SUM(L16:L22)</f>
        <v>0</v>
      </c>
      <c r="M14" s="165">
        <f>SUM(M15:M22)</f>
        <v>0</v>
      </c>
      <c r="N14" s="165">
        <f>SUM(N15:N43)</f>
        <v>0</v>
      </c>
      <c r="O14" s="165">
        <f>SUM(O15:O43)</f>
        <v>0</v>
      </c>
      <c r="P14" s="165">
        <f t="shared" ref="P14:U14" si="3">SUM(P15:P23)</f>
        <v>0</v>
      </c>
      <c r="Q14" s="165">
        <f t="shared" si="3"/>
        <v>0</v>
      </c>
      <c r="R14" s="165">
        <f t="shared" si="3"/>
        <v>19035.400000000001</v>
      </c>
      <c r="S14" s="165">
        <f t="shared" si="3"/>
        <v>19017.8</v>
      </c>
      <c r="T14" s="146">
        <f t="shared" si="3"/>
        <v>19156</v>
      </c>
      <c r="U14" s="146">
        <f t="shared" si="3"/>
        <v>19188.5</v>
      </c>
      <c r="V14" s="161"/>
    </row>
    <row r="15" spans="1:22" s="14" customFormat="1" ht="13.5" customHeight="1" x14ac:dyDescent="0.2">
      <c r="A15" s="216"/>
      <c r="B15" s="208"/>
      <c r="C15" s="151" t="s">
        <v>75</v>
      </c>
      <c r="D15" s="43">
        <v>931</v>
      </c>
      <c r="E15" s="43" t="s">
        <v>119</v>
      </c>
      <c r="F15" s="43" t="s">
        <v>120</v>
      </c>
      <c r="G15" s="43">
        <v>244</v>
      </c>
      <c r="H15" s="155">
        <v>1622.5</v>
      </c>
      <c r="I15" s="155">
        <v>1557.5</v>
      </c>
      <c r="J15" s="155">
        <v>1120.0999999999999</v>
      </c>
      <c r="K15" s="155">
        <v>1120.0999999999999</v>
      </c>
      <c r="L15" s="155" t="s">
        <v>147</v>
      </c>
      <c r="M15" s="155" t="s">
        <v>147</v>
      </c>
      <c r="N15" s="155" t="s">
        <v>147</v>
      </c>
      <c r="O15" s="155" t="s">
        <v>147</v>
      </c>
      <c r="P15" s="155" t="s">
        <v>147</v>
      </c>
      <c r="Q15" s="155" t="s">
        <v>147</v>
      </c>
      <c r="R15" s="155" t="s">
        <v>147</v>
      </c>
      <c r="S15" s="155" t="s">
        <v>147</v>
      </c>
      <c r="T15" s="155" t="s">
        <v>147</v>
      </c>
      <c r="U15" s="155" t="s">
        <v>147</v>
      </c>
      <c r="V15" s="66"/>
    </row>
    <row r="16" spans="1:22" s="14" customFormat="1" ht="13.5" customHeight="1" x14ac:dyDescent="0.2">
      <c r="A16" s="216"/>
      <c r="B16" s="208"/>
      <c r="C16" s="207"/>
      <c r="D16" s="43" t="s">
        <v>123</v>
      </c>
      <c r="E16" s="43" t="s">
        <v>119</v>
      </c>
      <c r="F16" s="43" t="s">
        <v>154</v>
      </c>
      <c r="G16" s="43" t="s">
        <v>122</v>
      </c>
      <c r="H16" s="155" t="s">
        <v>147</v>
      </c>
      <c r="I16" s="155" t="s">
        <v>147</v>
      </c>
      <c r="J16" s="155" t="s">
        <v>147</v>
      </c>
      <c r="K16" s="155" t="s">
        <v>147</v>
      </c>
      <c r="L16" s="155" t="s">
        <v>147</v>
      </c>
      <c r="M16" s="155" t="s">
        <v>147</v>
      </c>
      <c r="N16" s="155" t="s">
        <v>147</v>
      </c>
      <c r="O16" s="155" t="s">
        <v>147</v>
      </c>
      <c r="P16" s="155" t="s">
        <v>147</v>
      </c>
      <c r="Q16" s="155" t="s">
        <v>147</v>
      </c>
      <c r="R16" s="155">
        <v>1194</v>
      </c>
      <c r="S16" s="155">
        <v>1194</v>
      </c>
      <c r="T16" s="155">
        <v>1332.2</v>
      </c>
      <c r="U16" s="155">
        <v>1364.7</v>
      </c>
      <c r="V16" s="66"/>
    </row>
    <row r="17" spans="1:22" s="14" customFormat="1" ht="13.5" customHeight="1" x14ac:dyDescent="0.2">
      <c r="A17" s="216"/>
      <c r="B17" s="208"/>
      <c r="C17" s="208"/>
      <c r="D17" s="43" t="s">
        <v>123</v>
      </c>
      <c r="E17" s="43" t="s">
        <v>119</v>
      </c>
      <c r="F17" s="43" t="s">
        <v>177</v>
      </c>
      <c r="G17" s="43" t="s">
        <v>122</v>
      </c>
      <c r="H17" s="155" t="s">
        <v>147</v>
      </c>
      <c r="I17" s="155" t="s">
        <v>147</v>
      </c>
      <c r="J17" s="155" t="s">
        <v>147</v>
      </c>
      <c r="K17" s="155" t="s">
        <v>147</v>
      </c>
      <c r="L17" s="155" t="s">
        <v>147</v>
      </c>
      <c r="M17" s="155" t="s">
        <v>147</v>
      </c>
      <c r="N17" s="155" t="s">
        <v>147</v>
      </c>
      <c r="O17" s="155" t="s">
        <v>147</v>
      </c>
      <c r="P17" s="155" t="s">
        <v>147</v>
      </c>
      <c r="Q17" s="155" t="s">
        <v>147</v>
      </c>
      <c r="R17" s="155">
        <v>17577.7</v>
      </c>
      <c r="S17" s="155">
        <v>17577.7</v>
      </c>
      <c r="T17" s="155">
        <v>17577.7</v>
      </c>
      <c r="U17" s="155">
        <v>17577.7</v>
      </c>
      <c r="V17" s="66"/>
    </row>
    <row r="18" spans="1:22" s="14" customFormat="1" ht="13.5" customHeight="1" x14ac:dyDescent="0.2">
      <c r="A18" s="216"/>
      <c r="B18" s="208"/>
      <c r="C18" s="208"/>
      <c r="D18" s="43" t="s">
        <v>123</v>
      </c>
      <c r="E18" s="43" t="s">
        <v>119</v>
      </c>
      <c r="F18" s="43" t="s">
        <v>178</v>
      </c>
      <c r="G18" s="43" t="s">
        <v>122</v>
      </c>
      <c r="H18" s="155" t="s">
        <v>147</v>
      </c>
      <c r="I18" s="155" t="s">
        <v>147</v>
      </c>
      <c r="J18" s="155" t="s">
        <v>147</v>
      </c>
      <c r="K18" s="155" t="s">
        <v>147</v>
      </c>
      <c r="L18" s="155" t="s">
        <v>147</v>
      </c>
      <c r="M18" s="155" t="s">
        <v>147</v>
      </c>
      <c r="N18" s="155" t="s">
        <v>147</v>
      </c>
      <c r="O18" s="155" t="s">
        <v>147</v>
      </c>
      <c r="P18" s="155" t="s">
        <v>147</v>
      </c>
      <c r="Q18" s="155" t="s">
        <v>147</v>
      </c>
      <c r="R18" s="155">
        <v>263.7</v>
      </c>
      <c r="S18" s="155">
        <v>246.1</v>
      </c>
      <c r="T18" s="155">
        <v>246.1</v>
      </c>
      <c r="U18" s="155">
        <v>246.1</v>
      </c>
      <c r="V18" s="66"/>
    </row>
    <row r="19" spans="1:22" s="14" customFormat="1" ht="14.25" customHeight="1" x14ac:dyDescent="0.2">
      <c r="A19" s="216"/>
      <c r="B19" s="208"/>
      <c r="C19" s="208"/>
      <c r="D19" s="43">
        <v>931</v>
      </c>
      <c r="E19" s="43" t="s">
        <v>119</v>
      </c>
      <c r="F19" s="43" t="s">
        <v>121</v>
      </c>
      <c r="G19" s="43" t="s">
        <v>122</v>
      </c>
      <c r="H19" s="155">
        <v>15404.9</v>
      </c>
      <c r="I19" s="155">
        <v>15404.9</v>
      </c>
      <c r="J19" s="155">
        <v>16758.8</v>
      </c>
      <c r="K19" s="155">
        <v>16758.8</v>
      </c>
      <c r="L19" s="155" t="s">
        <v>147</v>
      </c>
      <c r="M19" s="155" t="s">
        <v>147</v>
      </c>
      <c r="N19" s="155" t="s">
        <v>147</v>
      </c>
      <c r="O19" s="155" t="s">
        <v>147</v>
      </c>
      <c r="P19" s="155" t="s">
        <v>147</v>
      </c>
      <c r="Q19" s="155" t="s">
        <v>147</v>
      </c>
      <c r="R19" s="155" t="s">
        <v>147</v>
      </c>
      <c r="S19" s="155" t="s">
        <v>147</v>
      </c>
      <c r="T19" s="155" t="s">
        <v>144</v>
      </c>
      <c r="U19" s="155" t="s">
        <v>144</v>
      </c>
      <c r="V19" s="66"/>
    </row>
    <row r="20" spans="1:22" s="14" customFormat="1" ht="14.25" customHeight="1" x14ac:dyDescent="0.2">
      <c r="A20" s="216"/>
      <c r="B20" s="208"/>
      <c r="C20" s="208"/>
      <c r="D20" s="43" t="s">
        <v>123</v>
      </c>
      <c r="E20" s="43" t="s">
        <v>119</v>
      </c>
      <c r="F20" s="43" t="s">
        <v>156</v>
      </c>
      <c r="G20" s="43" t="s">
        <v>122</v>
      </c>
      <c r="H20" s="155" t="s">
        <v>147</v>
      </c>
      <c r="I20" s="155" t="s">
        <v>147</v>
      </c>
      <c r="J20" s="155" t="s">
        <v>147</v>
      </c>
      <c r="K20" s="155" t="s">
        <v>147</v>
      </c>
      <c r="L20" s="155" t="s">
        <v>147</v>
      </c>
      <c r="M20" s="155" t="s">
        <v>147</v>
      </c>
      <c r="N20" s="155" t="s">
        <v>147</v>
      </c>
      <c r="O20" s="155" t="s">
        <v>147</v>
      </c>
      <c r="P20" s="155" t="s">
        <v>147</v>
      </c>
      <c r="Q20" s="155" t="s">
        <v>147</v>
      </c>
      <c r="R20" s="155" t="s">
        <v>147</v>
      </c>
      <c r="S20" s="155" t="s">
        <v>147</v>
      </c>
      <c r="T20" s="155" t="s">
        <v>144</v>
      </c>
      <c r="U20" s="155" t="s">
        <v>144</v>
      </c>
      <c r="V20" s="66"/>
    </row>
    <row r="21" spans="1:22" s="14" customFormat="1" ht="13.5" customHeight="1" x14ac:dyDescent="0.2">
      <c r="A21" s="216"/>
      <c r="B21" s="208"/>
      <c r="C21" s="208"/>
      <c r="D21" s="43" t="s">
        <v>123</v>
      </c>
      <c r="E21" s="43" t="s">
        <v>119</v>
      </c>
      <c r="F21" s="43" t="s">
        <v>124</v>
      </c>
      <c r="G21" s="43" t="s">
        <v>122</v>
      </c>
      <c r="H21" s="155">
        <v>15.41</v>
      </c>
      <c r="I21" s="155">
        <v>15.41</v>
      </c>
      <c r="J21" s="155">
        <v>16.759</v>
      </c>
      <c r="K21" s="155">
        <v>16.759</v>
      </c>
      <c r="L21" s="155" t="s">
        <v>147</v>
      </c>
      <c r="M21" s="155" t="s">
        <v>147</v>
      </c>
      <c r="N21" s="155" t="s">
        <v>147</v>
      </c>
      <c r="O21" s="155" t="s">
        <v>147</v>
      </c>
      <c r="P21" s="155" t="s">
        <v>147</v>
      </c>
      <c r="Q21" s="155" t="s">
        <v>147</v>
      </c>
      <c r="R21" s="155" t="s">
        <v>147</v>
      </c>
      <c r="S21" s="155" t="s">
        <v>147</v>
      </c>
      <c r="T21" s="155" t="s">
        <v>144</v>
      </c>
      <c r="U21" s="155" t="s">
        <v>144</v>
      </c>
      <c r="V21" s="162"/>
    </row>
    <row r="22" spans="1:22" s="14" customFormat="1" ht="13.5" customHeight="1" x14ac:dyDescent="0.2">
      <c r="A22" s="216"/>
      <c r="B22" s="208"/>
      <c r="C22" s="208"/>
      <c r="D22" s="43" t="s">
        <v>123</v>
      </c>
      <c r="E22" s="43" t="s">
        <v>119</v>
      </c>
      <c r="F22" s="43" t="s">
        <v>157</v>
      </c>
      <c r="G22" s="43" t="s">
        <v>122</v>
      </c>
      <c r="H22" s="155" t="s">
        <v>147</v>
      </c>
      <c r="I22" s="155" t="s">
        <v>147</v>
      </c>
      <c r="J22" s="155" t="s">
        <v>147</v>
      </c>
      <c r="K22" s="155" t="s">
        <v>147</v>
      </c>
      <c r="L22" s="155" t="s">
        <v>147</v>
      </c>
      <c r="M22" s="155" t="s">
        <v>147</v>
      </c>
      <c r="N22" s="155" t="s">
        <v>147</v>
      </c>
      <c r="O22" s="155" t="s">
        <v>147</v>
      </c>
      <c r="P22" s="155" t="s">
        <v>147</v>
      </c>
      <c r="Q22" s="155" t="s">
        <v>147</v>
      </c>
      <c r="R22" s="155" t="s">
        <v>147</v>
      </c>
      <c r="S22" s="155" t="s">
        <v>147</v>
      </c>
      <c r="T22" s="155" t="s">
        <v>147</v>
      </c>
      <c r="U22" s="155" t="s">
        <v>147</v>
      </c>
      <c r="V22" s="162"/>
    </row>
    <row r="23" spans="1:22" s="14" customFormat="1" ht="13.5" customHeight="1" x14ac:dyDescent="0.2">
      <c r="A23" s="217"/>
      <c r="B23" s="213"/>
      <c r="C23" s="213"/>
      <c r="D23" s="43" t="s">
        <v>123</v>
      </c>
      <c r="E23" s="43" t="s">
        <v>119</v>
      </c>
      <c r="F23" s="43" t="s">
        <v>168</v>
      </c>
      <c r="G23" s="43" t="s">
        <v>122</v>
      </c>
      <c r="H23" s="155" t="s">
        <v>147</v>
      </c>
      <c r="I23" s="155" t="s">
        <v>147</v>
      </c>
      <c r="J23" s="155" t="s">
        <v>147</v>
      </c>
      <c r="K23" s="155" t="s">
        <v>147</v>
      </c>
      <c r="L23" s="155" t="s">
        <v>147</v>
      </c>
      <c r="M23" s="155" t="s">
        <v>147</v>
      </c>
      <c r="N23" s="155" t="s">
        <v>147</v>
      </c>
      <c r="O23" s="155" t="s">
        <v>147</v>
      </c>
      <c r="P23" s="155" t="s">
        <v>147</v>
      </c>
      <c r="Q23" s="155" t="s">
        <v>147</v>
      </c>
      <c r="R23" s="155" t="s">
        <v>147</v>
      </c>
      <c r="S23" s="155" t="s">
        <v>147</v>
      </c>
      <c r="T23" s="155" t="s">
        <v>155</v>
      </c>
      <c r="U23" s="155" t="s">
        <v>155</v>
      </c>
      <c r="V23" s="162"/>
    </row>
    <row r="24" spans="1:22" s="14" customFormat="1" ht="15" customHeight="1" x14ac:dyDescent="0.2">
      <c r="A24" s="210" t="s">
        <v>117</v>
      </c>
      <c r="B24" s="204" t="s">
        <v>118</v>
      </c>
      <c r="C24" s="151" t="s">
        <v>22</v>
      </c>
      <c r="D24" s="154" t="s">
        <v>129</v>
      </c>
      <c r="E24" s="154" t="s">
        <v>129</v>
      </c>
      <c r="F24" s="154" t="s">
        <v>129</v>
      </c>
      <c r="G24" s="154" t="s">
        <v>129</v>
      </c>
      <c r="H24" s="153">
        <f>SUM(H25:H27)</f>
        <v>7601.75</v>
      </c>
      <c r="I24" s="153">
        <f>SUM(I25:I27)</f>
        <v>7601.8</v>
      </c>
      <c r="J24" s="153">
        <f>J25+J26+J27+J28+J34+J43</f>
        <v>12989.099999999999</v>
      </c>
      <c r="K24" s="153">
        <f>K25+K26+K27+K28+K34+K43</f>
        <v>9433.2999999999993</v>
      </c>
      <c r="L24" s="153">
        <v>0</v>
      </c>
      <c r="M24" s="153">
        <v>0</v>
      </c>
      <c r="N24" s="153">
        <v>0</v>
      </c>
      <c r="O24" s="153">
        <v>0</v>
      </c>
      <c r="P24" s="153">
        <f t="shared" ref="P24:U24" si="4">SUM(P25:P43)</f>
        <v>0</v>
      </c>
      <c r="Q24" s="153">
        <f t="shared" si="4"/>
        <v>0</v>
      </c>
      <c r="R24" s="153">
        <f t="shared" si="4"/>
        <v>23842.699999999993</v>
      </c>
      <c r="S24" s="153">
        <f>SUM(S25:S43)</f>
        <v>22731.599999999999</v>
      </c>
      <c r="T24" s="153">
        <f t="shared" si="4"/>
        <v>11171.699999999999</v>
      </c>
      <c r="U24" s="153">
        <f t="shared" si="4"/>
        <v>11171.699999999999</v>
      </c>
      <c r="V24" s="66"/>
    </row>
    <row r="25" spans="1:22" s="14" customFormat="1" ht="15" customHeight="1" x14ac:dyDescent="0.2">
      <c r="A25" s="211"/>
      <c r="B25" s="205"/>
      <c r="C25" s="151" t="s">
        <v>75</v>
      </c>
      <c r="D25" s="43" t="s">
        <v>123</v>
      </c>
      <c r="E25" s="43" t="s">
        <v>119</v>
      </c>
      <c r="F25" s="43" t="s">
        <v>125</v>
      </c>
      <c r="G25" s="43" t="s">
        <v>122</v>
      </c>
      <c r="H25" s="155">
        <v>6000</v>
      </c>
      <c r="I25" s="155">
        <v>6000</v>
      </c>
      <c r="J25" s="155">
        <v>0</v>
      </c>
      <c r="K25" s="155">
        <v>0</v>
      </c>
      <c r="L25" s="155" t="s">
        <v>147</v>
      </c>
      <c r="M25" s="155" t="s">
        <v>147</v>
      </c>
      <c r="N25" s="155" t="s">
        <v>147</v>
      </c>
      <c r="O25" s="155" t="s">
        <v>147</v>
      </c>
      <c r="P25" s="155" t="s">
        <v>147</v>
      </c>
      <c r="Q25" s="155" t="s">
        <v>147</v>
      </c>
      <c r="R25" s="155" t="s">
        <v>147</v>
      </c>
      <c r="S25" s="155" t="s">
        <v>147</v>
      </c>
      <c r="T25" s="155" t="s">
        <v>145</v>
      </c>
      <c r="U25" s="155" t="s">
        <v>145</v>
      </c>
      <c r="V25" s="66"/>
    </row>
    <row r="26" spans="1:22" s="14" customFormat="1" ht="15" customHeight="1" x14ac:dyDescent="0.2">
      <c r="A26" s="211"/>
      <c r="B26" s="205"/>
      <c r="C26" s="207"/>
      <c r="D26" s="43" t="s">
        <v>126</v>
      </c>
      <c r="E26" s="43" t="s">
        <v>119</v>
      </c>
      <c r="F26" s="43" t="s">
        <v>127</v>
      </c>
      <c r="G26" s="43" t="s">
        <v>122</v>
      </c>
      <c r="H26" s="155">
        <v>601.75</v>
      </c>
      <c r="I26" s="155">
        <v>601.79999999999995</v>
      </c>
      <c r="J26" s="155">
        <v>0</v>
      </c>
      <c r="K26" s="155">
        <v>0</v>
      </c>
      <c r="L26" s="155" t="s">
        <v>147</v>
      </c>
      <c r="M26" s="155" t="s">
        <v>147</v>
      </c>
      <c r="N26" s="155" t="s">
        <v>147</v>
      </c>
      <c r="O26" s="155" t="s">
        <v>147</v>
      </c>
      <c r="P26" s="155" t="s">
        <v>147</v>
      </c>
      <c r="Q26" s="155" t="s">
        <v>147</v>
      </c>
      <c r="R26" s="155" t="s">
        <v>147</v>
      </c>
      <c r="S26" s="155" t="s">
        <v>147</v>
      </c>
      <c r="T26" s="155" t="s">
        <v>145</v>
      </c>
      <c r="U26" s="155" t="s">
        <v>145</v>
      </c>
      <c r="V26" s="66"/>
    </row>
    <row r="27" spans="1:22" s="14" customFormat="1" ht="16.5" customHeight="1" x14ac:dyDescent="0.2">
      <c r="A27" s="211"/>
      <c r="B27" s="205"/>
      <c r="C27" s="208"/>
      <c r="D27" s="43" t="s">
        <v>123</v>
      </c>
      <c r="E27" s="43" t="s">
        <v>119</v>
      </c>
      <c r="F27" s="43" t="s">
        <v>128</v>
      </c>
      <c r="G27" s="43" t="s">
        <v>122</v>
      </c>
      <c r="H27" s="155">
        <v>1000</v>
      </c>
      <c r="I27" s="155">
        <v>1000</v>
      </c>
      <c r="J27" s="155">
        <v>2100</v>
      </c>
      <c r="K27" s="155">
        <v>2100</v>
      </c>
      <c r="L27" s="155" t="s">
        <v>147</v>
      </c>
      <c r="M27" s="155" t="s">
        <v>147</v>
      </c>
      <c r="N27" s="155" t="s">
        <v>147</v>
      </c>
      <c r="O27" s="155" t="s">
        <v>147</v>
      </c>
      <c r="P27" s="155" t="s">
        <v>147</v>
      </c>
      <c r="Q27" s="155" t="s">
        <v>147</v>
      </c>
      <c r="R27" s="155" t="s">
        <v>147</v>
      </c>
      <c r="S27" s="155" t="s">
        <v>147</v>
      </c>
      <c r="T27" s="155" t="s">
        <v>145</v>
      </c>
      <c r="U27" s="155" t="s">
        <v>145</v>
      </c>
      <c r="V27" s="66"/>
    </row>
    <row r="28" spans="1:22" s="14" customFormat="1" ht="15.75" customHeight="1" x14ac:dyDescent="0.2">
      <c r="A28" s="211"/>
      <c r="B28" s="205"/>
      <c r="C28" s="208"/>
      <c r="D28" s="43" t="s">
        <v>123</v>
      </c>
      <c r="E28" s="43" t="s">
        <v>119</v>
      </c>
      <c r="F28" s="43" t="s">
        <v>148</v>
      </c>
      <c r="G28" s="43" t="s">
        <v>122</v>
      </c>
      <c r="H28" s="155">
        <v>0</v>
      </c>
      <c r="I28" s="155">
        <v>0</v>
      </c>
      <c r="J28" s="155">
        <v>854.3</v>
      </c>
      <c r="K28" s="155">
        <v>833.2</v>
      </c>
      <c r="L28" s="155" t="s">
        <v>147</v>
      </c>
      <c r="M28" s="155" t="s">
        <v>147</v>
      </c>
      <c r="N28" s="155" t="s">
        <v>147</v>
      </c>
      <c r="O28" s="155" t="s">
        <v>147</v>
      </c>
      <c r="P28" s="155" t="s">
        <v>147</v>
      </c>
      <c r="Q28" s="155" t="s">
        <v>147</v>
      </c>
      <c r="R28" s="155" t="s">
        <v>147</v>
      </c>
      <c r="S28" s="155" t="s">
        <v>147</v>
      </c>
      <c r="T28" s="155" t="s">
        <v>147</v>
      </c>
      <c r="U28" s="155" t="s">
        <v>145</v>
      </c>
      <c r="V28" s="163"/>
    </row>
    <row r="29" spans="1:22" s="14" customFormat="1" ht="15.75" customHeight="1" x14ac:dyDescent="0.2">
      <c r="A29" s="211"/>
      <c r="B29" s="205"/>
      <c r="C29" s="208"/>
      <c r="D29" s="43" t="s">
        <v>123</v>
      </c>
      <c r="E29" s="43" t="s">
        <v>119</v>
      </c>
      <c r="F29" s="43" t="s">
        <v>169</v>
      </c>
      <c r="G29" s="43" t="s">
        <v>122</v>
      </c>
      <c r="H29" s="155" t="s">
        <v>147</v>
      </c>
      <c r="I29" s="155" t="s">
        <v>147</v>
      </c>
      <c r="J29" s="155" t="s">
        <v>147</v>
      </c>
      <c r="K29" s="155" t="s">
        <v>147</v>
      </c>
      <c r="L29" s="155" t="s">
        <v>147</v>
      </c>
      <c r="M29" s="155" t="s">
        <v>147</v>
      </c>
      <c r="N29" s="155" t="s">
        <v>147</v>
      </c>
      <c r="O29" s="155" t="s">
        <v>147</v>
      </c>
      <c r="P29" s="155" t="s">
        <v>147</v>
      </c>
      <c r="Q29" s="155" t="s">
        <v>147</v>
      </c>
      <c r="R29" s="155">
        <v>8722.1</v>
      </c>
      <c r="S29" s="155">
        <v>7897.4</v>
      </c>
      <c r="T29" s="155" t="s">
        <v>147</v>
      </c>
      <c r="U29" s="155" t="s">
        <v>147</v>
      </c>
      <c r="V29" s="163"/>
    </row>
    <row r="30" spans="1:22" s="14" customFormat="1" ht="15.75" customHeight="1" x14ac:dyDescent="0.2">
      <c r="A30" s="211"/>
      <c r="B30" s="205"/>
      <c r="C30" s="208"/>
      <c r="D30" s="43" t="s">
        <v>123</v>
      </c>
      <c r="E30" s="43" t="s">
        <v>119</v>
      </c>
      <c r="F30" s="43" t="s">
        <v>171</v>
      </c>
      <c r="G30" s="43" t="s">
        <v>122</v>
      </c>
      <c r="H30" s="155" t="s">
        <v>147</v>
      </c>
      <c r="I30" s="155" t="s">
        <v>147</v>
      </c>
      <c r="J30" s="155" t="s">
        <v>147</v>
      </c>
      <c r="K30" s="155" t="s">
        <v>147</v>
      </c>
      <c r="L30" s="155" t="s">
        <v>147</v>
      </c>
      <c r="M30" s="155" t="s">
        <v>147</v>
      </c>
      <c r="N30" s="155" t="s">
        <v>147</v>
      </c>
      <c r="O30" s="155" t="s">
        <v>147</v>
      </c>
      <c r="P30" s="155" t="s">
        <v>147</v>
      </c>
      <c r="Q30" s="155" t="s">
        <v>147</v>
      </c>
      <c r="R30" s="155">
        <v>8.8000000000000007</v>
      </c>
      <c r="S30" s="155">
        <v>7.9</v>
      </c>
      <c r="T30" s="155" t="s">
        <v>170</v>
      </c>
      <c r="U30" s="155" t="s">
        <v>170</v>
      </c>
      <c r="V30" s="163"/>
    </row>
    <row r="31" spans="1:22" s="14" customFormat="1" ht="15.75" customHeight="1" x14ac:dyDescent="0.2">
      <c r="A31" s="211"/>
      <c r="B31" s="205"/>
      <c r="C31" s="208"/>
      <c r="D31" s="43" t="s">
        <v>123</v>
      </c>
      <c r="E31" s="43" t="s">
        <v>119</v>
      </c>
      <c r="F31" s="43" t="s">
        <v>179</v>
      </c>
      <c r="G31" s="43" t="s">
        <v>122</v>
      </c>
      <c r="H31" s="155" t="s">
        <v>147</v>
      </c>
      <c r="I31" s="155" t="s">
        <v>147</v>
      </c>
      <c r="J31" s="155" t="s">
        <v>147</v>
      </c>
      <c r="K31" s="155" t="s">
        <v>147</v>
      </c>
      <c r="L31" s="155" t="s">
        <v>147</v>
      </c>
      <c r="M31" s="155" t="s">
        <v>147</v>
      </c>
      <c r="N31" s="155" t="s">
        <v>147</v>
      </c>
      <c r="O31" s="155" t="s">
        <v>147</v>
      </c>
      <c r="P31" s="155" t="s">
        <v>147</v>
      </c>
      <c r="Q31" s="155" t="s">
        <v>147</v>
      </c>
      <c r="R31" s="155">
        <v>11017.4</v>
      </c>
      <c r="S31" s="155">
        <v>10736.1</v>
      </c>
      <c r="T31" s="155">
        <v>11017.4</v>
      </c>
      <c r="U31" s="155">
        <v>11017.4</v>
      </c>
      <c r="V31" s="163"/>
    </row>
    <row r="32" spans="1:22" s="14" customFormat="1" ht="15.75" customHeight="1" x14ac:dyDescent="0.2">
      <c r="A32" s="211"/>
      <c r="B32" s="205"/>
      <c r="C32" s="208"/>
      <c r="D32" s="43" t="s">
        <v>123</v>
      </c>
      <c r="E32" s="43" t="s">
        <v>119</v>
      </c>
      <c r="F32" s="43" t="s">
        <v>180</v>
      </c>
      <c r="G32" s="43" t="s">
        <v>122</v>
      </c>
      <c r="H32" s="155" t="s">
        <v>147</v>
      </c>
      <c r="I32" s="155" t="s">
        <v>147</v>
      </c>
      <c r="J32" s="155" t="s">
        <v>147</v>
      </c>
      <c r="K32" s="155" t="s">
        <v>147</v>
      </c>
      <c r="L32" s="155" t="s">
        <v>147</v>
      </c>
      <c r="M32" s="155" t="s">
        <v>147</v>
      </c>
      <c r="N32" s="155" t="s">
        <v>147</v>
      </c>
      <c r="O32" s="155" t="s">
        <v>147</v>
      </c>
      <c r="P32" s="155" t="s">
        <v>147</v>
      </c>
      <c r="Q32" s="155" t="s">
        <v>147</v>
      </c>
      <c r="R32" s="155">
        <v>167.6</v>
      </c>
      <c r="S32" s="155">
        <v>163.4</v>
      </c>
      <c r="T32" s="155">
        <v>154.30000000000001</v>
      </c>
      <c r="U32" s="155">
        <v>154.30000000000001</v>
      </c>
      <c r="V32" s="163"/>
    </row>
    <row r="33" spans="1:22" s="14" customFormat="1" ht="15.75" customHeight="1" x14ac:dyDescent="0.2">
      <c r="A33" s="211"/>
      <c r="B33" s="205"/>
      <c r="C33" s="208"/>
      <c r="D33" s="43" t="s">
        <v>123</v>
      </c>
      <c r="E33" s="43" t="s">
        <v>119</v>
      </c>
      <c r="F33" s="43" t="s">
        <v>157</v>
      </c>
      <c r="G33" s="43" t="s">
        <v>122</v>
      </c>
      <c r="H33" s="155" t="s">
        <v>147</v>
      </c>
      <c r="I33" s="155" t="s">
        <v>147</v>
      </c>
      <c r="J33" s="155" t="s">
        <v>147</v>
      </c>
      <c r="K33" s="155" t="s">
        <v>147</v>
      </c>
      <c r="L33" s="155" t="s">
        <v>147</v>
      </c>
      <c r="M33" s="155" t="s">
        <v>147</v>
      </c>
      <c r="N33" s="155" t="s">
        <v>147</v>
      </c>
      <c r="O33" s="155" t="s">
        <v>147</v>
      </c>
      <c r="P33" s="155" t="s">
        <v>147</v>
      </c>
      <c r="Q33" s="155" t="s">
        <v>147</v>
      </c>
      <c r="R33" s="155" t="s">
        <v>147</v>
      </c>
      <c r="S33" s="155" t="s">
        <v>147</v>
      </c>
      <c r="T33" s="155" t="s">
        <v>170</v>
      </c>
      <c r="U33" s="155" t="s">
        <v>170</v>
      </c>
      <c r="V33" s="163"/>
    </row>
    <row r="34" spans="1:22" s="14" customFormat="1" ht="15.75" customHeight="1" x14ac:dyDescent="0.2">
      <c r="A34" s="211"/>
      <c r="B34" s="205"/>
      <c r="C34" s="208"/>
      <c r="D34" s="43" t="s">
        <v>123</v>
      </c>
      <c r="E34" s="43" t="s">
        <v>119</v>
      </c>
      <c r="F34" s="43" t="s">
        <v>146</v>
      </c>
      <c r="G34" s="43" t="s">
        <v>122</v>
      </c>
      <c r="H34" s="155">
        <v>0</v>
      </c>
      <c r="I34" s="155">
        <v>0</v>
      </c>
      <c r="J34" s="155">
        <v>8542.2999999999993</v>
      </c>
      <c r="K34" s="155">
        <v>5007.6000000000004</v>
      </c>
      <c r="L34" s="155" t="s">
        <v>147</v>
      </c>
      <c r="M34" s="155" t="s">
        <v>147</v>
      </c>
      <c r="N34" s="155" t="s">
        <v>147</v>
      </c>
      <c r="O34" s="155" t="s">
        <v>147</v>
      </c>
      <c r="P34" s="155" t="s">
        <v>147</v>
      </c>
      <c r="Q34" s="155" t="s">
        <v>147</v>
      </c>
      <c r="R34" s="155" t="s">
        <v>147</v>
      </c>
      <c r="S34" s="155" t="s">
        <v>147</v>
      </c>
      <c r="T34" s="155" t="s">
        <v>147</v>
      </c>
      <c r="U34" s="155" t="s">
        <v>145</v>
      </c>
      <c r="V34" s="163"/>
    </row>
    <row r="35" spans="1:22" s="14" customFormat="1" ht="16.5" customHeight="1" x14ac:dyDescent="0.2">
      <c r="A35" s="211"/>
      <c r="B35" s="205"/>
      <c r="C35" s="208"/>
      <c r="D35" s="150" t="s">
        <v>123</v>
      </c>
      <c r="E35" s="150" t="s">
        <v>119</v>
      </c>
      <c r="F35" s="150" t="s">
        <v>156</v>
      </c>
      <c r="G35" s="150" t="s">
        <v>122</v>
      </c>
      <c r="H35" s="145" t="s">
        <v>147</v>
      </c>
      <c r="I35" s="145" t="s">
        <v>147</v>
      </c>
      <c r="J35" s="145" t="s">
        <v>147</v>
      </c>
      <c r="K35" s="145" t="s">
        <v>147</v>
      </c>
      <c r="L35" s="145" t="s">
        <v>147</v>
      </c>
      <c r="M35" s="145" t="s">
        <v>147</v>
      </c>
      <c r="N35" s="145" t="s">
        <v>147</v>
      </c>
      <c r="O35" s="145" t="s">
        <v>147</v>
      </c>
      <c r="P35" s="145" t="s">
        <v>147</v>
      </c>
      <c r="Q35" s="145" t="s">
        <v>147</v>
      </c>
      <c r="R35" s="145" t="s">
        <v>147</v>
      </c>
      <c r="S35" s="145" t="s">
        <v>147</v>
      </c>
      <c r="T35" s="155" t="s">
        <v>147</v>
      </c>
      <c r="U35" s="155" t="s">
        <v>145</v>
      </c>
      <c r="V35" s="164"/>
    </row>
    <row r="36" spans="1:22" s="14" customFormat="1" ht="18.75" customHeight="1" x14ac:dyDescent="0.2">
      <c r="A36" s="211"/>
      <c r="B36" s="205"/>
      <c r="C36" s="208"/>
      <c r="D36" s="150" t="s">
        <v>123</v>
      </c>
      <c r="E36" s="150" t="s">
        <v>119</v>
      </c>
      <c r="F36" s="150" t="s">
        <v>160</v>
      </c>
      <c r="G36" s="150" t="s">
        <v>122</v>
      </c>
      <c r="H36" s="145" t="s">
        <v>147</v>
      </c>
      <c r="I36" s="145" t="s">
        <v>147</v>
      </c>
      <c r="J36" s="145" t="s">
        <v>147</v>
      </c>
      <c r="K36" s="145" t="s">
        <v>147</v>
      </c>
      <c r="L36" s="145" t="s">
        <v>147</v>
      </c>
      <c r="M36" s="145" t="s">
        <v>147</v>
      </c>
      <c r="N36" s="145" t="s">
        <v>147</v>
      </c>
      <c r="O36" s="145" t="s">
        <v>147</v>
      </c>
      <c r="P36" s="145" t="s">
        <v>147</v>
      </c>
      <c r="Q36" s="145" t="s">
        <v>147</v>
      </c>
      <c r="R36" s="145" t="s">
        <v>147</v>
      </c>
      <c r="S36" s="145" t="s">
        <v>147</v>
      </c>
      <c r="T36" s="155" t="s">
        <v>147</v>
      </c>
      <c r="U36" s="155" t="s">
        <v>145</v>
      </c>
      <c r="V36" s="164"/>
    </row>
    <row r="37" spans="1:22" s="14" customFormat="1" ht="17.25" customHeight="1" x14ac:dyDescent="0.2">
      <c r="A37" s="211"/>
      <c r="B37" s="205"/>
      <c r="C37" s="208"/>
      <c r="D37" s="150" t="s">
        <v>123</v>
      </c>
      <c r="E37" s="150" t="s">
        <v>119</v>
      </c>
      <c r="F37" s="150" t="s">
        <v>161</v>
      </c>
      <c r="G37" s="150" t="s">
        <v>122</v>
      </c>
      <c r="H37" s="145" t="s">
        <v>147</v>
      </c>
      <c r="I37" s="145" t="s">
        <v>147</v>
      </c>
      <c r="J37" s="145" t="s">
        <v>147</v>
      </c>
      <c r="K37" s="145" t="s">
        <v>147</v>
      </c>
      <c r="L37" s="145" t="s">
        <v>147</v>
      </c>
      <c r="M37" s="145" t="s">
        <v>147</v>
      </c>
      <c r="N37" s="145" t="s">
        <v>147</v>
      </c>
      <c r="O37" s="145" t="s">
        <v>147</v>
      </c>
      <c r="P37" s="145" t="s">
        <v>147</v>
      </c>
      <c r="Q37" s="145" t="s">
        <v>147</v>
      </c>
      <c r="R37" s="145" t="s">
        <v>147</v>
      </c>
      <c r="S37" s="145" t="s">
        <v>147</v>
      </c>
      <c r="T37" s="155" t="s">
        <v>147</v>
      </c>
      <c r="U37" s="155" t="s">
        <v>147</v>
      </c>
      <c r="V37" s="164"/>
    </row>
    <row r="38" spans="1:22" s="14" customFormat="1" ht="17.25" customHeight="1" x14ac:dyDescent="0.2">
      <c r="A38" s="211"/>
      <c r="B38" s="205"/>
      <c r="C38" s="208"/>
      <c r="D38" s="150" t="s">
        <v>123</v>
      </c>
      <c r="E38" s="150" t="s">
        <v>119</v>
      </c>
      <c r="F38" s="150" t="s">
        <v>181</v>
      </c>
      <c r="G38" s="150" t="s">
        <v>122</v>
      </c>
      <c r="H38" s="145" t="s">
        <v>147</v>
      </c>
      <c r="I38" s="145" t="s">
        <v>147</v>
      </c>
      <c r="J38" s="145" t="s">
        <v>147</v>
      </c>
      <c r="K38" s="145" t="s">
        <v>147</v>
      </c>
      <c r="L38" s="145" t="s">
        <v>147</v>
      </c>
      <c r="M38" s="145" t="s">
        <v>147</v>
      </c>
      <c r="N38" s="145" t="s">
        <v>147</v>
      </c>
      <c r="O38" s="145" t="s">
        <v>147</v>
      </c>
      <c r="P38" s="145" t="s">
        <v>147</v>
      </c>
      <c r="Q38" s="145" t="s">
        <v>147</v>
      </c>
      <c r="R38" s="145">
        <v>2068.6</v>
      </c>
      <c r="S38" s="145">
        <v>2068.6</v>
      </c>
      <c r="T38" s="155" t="s">
        <v>147</v>
      </c>
      <c r="U38" s="155" t="s">
        <v>147</v>
      </c>
      <c r="V38" s="164"/>
    </row>
    <row r="39" spans="1:22" s="14" customFormat="1" ht="17.25" customHeight="1" x14ac:dyDescent="0.2">
      <c r="A39" s="211"/>
      <c r="B39" s="205"/>
      <c r="C39" s="208"/>
      <c r="D39" s="150" t="s">
        <v>123</v>
      </c>
      <c r="E39" s="150" t="s">
        <v>119</v>
      </c>
      <c r="F39" s="150" t="s">
        <v>162</v>
      </c>
      <c r="G39" s="150" t="s">
        <v>122</v>
      </c>
      <c r="H39" s="145" t="s">
        <v>147</v>
      </c>
      <c r="I39" s="145" t="s">
        <v>147</v>
      </c>
      <c r="J39" s="145" t="s">
        <v>147</v>
      </c>
      <c r="K39" s="145" t="s">
        <v>147</v>
      </c>
      <c r="L39" s="145" t="s">
        <v>147</v>
      </c>
      <c r="M39" s="145" t="s">
        <v>147</v>
      </c>
      <c r="N39" s="145" t="s">
        <v>147</v>
      </c>
      <c r="O39" s="145" t="s">
        <v>147</v>
      </c>
      <c r="P39" s="145" t="s">
        <v>147</v>
      </c>
      <c r="Q39" s="145" t="s">
        <v>147</v>
      </c>
      <c r="R39" s="145">
        <v>1716.6</v>
      </c>
      <c r="S39" s="141">
        <v>1716.6</v>
      </c>
      <c r="T39" s="155" t="s">
        <v>147</v>
      </c>
      <c r="U39" s="155" t="s">
        <v>145</v>
      </c>
      <c r="V39" s="164"/>
    </row>
    <row r="40" spans="1:22" s="14" customFormat="1" ht="17.25" customHeight="1" x14ac:dyDescent="0.2">
      <c r="A40" s="211"/>
      <c r="B40" s="205"/>
      <c r="C40" s="208"/>
      <c r="D40" s="150" t="s">
        <v>123</v>
      </c>
      <c r="E40" s="150" t="s">
        <v>119</v>
      </c>
      <c r="F40" s="150" t="s">
        <v>182</v>
      </c>
      <c r="G40" s="150" t="s">
        <v>122</v>
      </c>
      <c r="H40" s="145" t="s">
        <v>147</v>
      </c>
      <c r="I40" s="145" t="s">
        <v>147</v>
      </c>
      <c r="J40" s="145" t="s">
        <v>147</v>
      </c>
      <c r="K40" s="145" t="s">
        <v>147</v>
      </c>
      <c r="L40" s="145" t="s">
        <v>147</v>
      </c>
      <c r="M40" s="145" t="s">
        <v>147</v>
      </c>
      <c r="N40" s="145" t="s">
        <v>147</v>
      </c>
      <c r="O40" s="145" t="s">
        <v>147</v>
      </c>
      <c r="P40" s="145" t="s">
        <v>147</v>
      </c>
      <c r="Q40" s="145" t="s">
        <v>147</v>
      </c>
      <c r="R40" s="145">
        <v>141.6</v>
      </c>
      <c r="S40" s="145">
        <v>141.6</v>
      </c>
      <c r="T40" s="155" t="s">
        <v>147</v>
      </c>
      <c r="U40" s="155" t="s">
        <v>145</v>
      </c>
      <c r="V40" s="164"/>
    </row>
    <row r="41" spans="1:22" s="14" customFormat="1" ht="17.25" customHeight="1" x14ac:dyDescent="0.2">
      <c r="A41" s="211"/>
      <c r="B41" s="205"/>
      <c r="C41" s="208"/>
      <c r="D41" s="150" t="s">
        <v>123</v>
      </c>
      <c r="E41" s="150" t="s">
        <v>119</v>
      </c>
      <c r="F41" s="150" t="s">
        <v>172</v>
      </c>
      <c r="G41" s="150" t="s">
        <v>122</v>
      </c>
      <c r="H41" s="145" t="s">
        <v>147</v>
      </c>
      <c r="I41" s="145" t="s">
        <v>147</v>
      </c>
      <c r="J41" s="145" t="s">
        <v>147</v>
      </c>
      <c r="K41" s="145" t="s">
        <v>147</v>
      </c>
      <c r="L41" s="145" t="s">
        <v>147</v>
      </c>
      <c r="M41" s="145" t="s">
        <v>147</v>
      </c>
      <c r="N41" s="145" t="s">
        <v>147</v>
      </c>
      <c r="O41" s="145" t="s">
        <v>147</v>
      </c>
      <c r="P41" s="145" t="s">
        <v>147</v>
      </c>
      <c r="Q41" s="145" t="s">
        <v>147</v>
      </c>
      <c r="R41" s="145" t="s">
        <v>147</v>
      </c>
      <c r="S41" s="145" t="s">
        <v>147</v>
      </c>
      <c r="T41" s="155" t="s">
        <v>147</v>
      </c>
      <c r="U41" s="155" t="s">
        <v>145</v>
      </c>
      <c r="V41" s="164"/>
    </row>
    <row r="42" spans="1:22" s="14" customFormat="1" ht="17.25" customHeight="1" x14ac:dyDescent="0.2">
      <c r="A42" s="211"/>
      <c r="B42" s="205"/>
      <c r="C42" s="208"/>
      <c r="D42" s="150" t="s">
        <v>123</v>
      </c>
      <c r="E42" s="150" t="s">
        <v>119</v>
      </c>
      <c r="F42" s="150" t="s">
        <v>173</v>
      </c>
      <c r="G42" s="150" t="s">
        <v>122</v>
      </c>
      <c r="H42" s="145" t="s">
        <v>147</v>
      </c>
      <c r="I42" s="145" t="s">
        <v>147</v>
      </c>
      <c r="J42" s="145" t="s">
        <v>147</v>
      </c>
      <c r="K42" s="145" t="s">
        <v>147</v>
      </c>
      <c r="L42" s="145" t="s">
        <v>147</v>
      </c>
      <c r="M42" s="145" t="s">
        <v>147</v>
      </c>
      <c r="N42" s="145" t="s">
        <v>147</v>
      </c>
      <c r="O42" s="145" t="s">
        <v>147</v>
      </c>
      <c r="P42" s="145" t="s">
        <v>147</v>
      </c>
      <c r="Q42" s="145" t="s">
        <v>147</v>
      </c>
      <c r="R42" s="145" t="s">
        <v>147</v>
      </c>
      <c r="S42" s="145" t="s">
        <v>147</v>
      </c>
      <c r="T42" s="155" t="s">
        <v>147</v>
      </c>
      <c r="U42" s="155" t="s">
        <v>145</v>
      </c>
      <c r="V42" s="164"/>
    </row>
    <row r="43" spans="1:22" s="14" customFormat="1" ht="16.5" customHeight="1" thickBot="1" x14ac:dyDescent="0.25">
      <c r="A43" s="212"/>
      <c r="B43" s="206"/>
      <c r="C43" s="209"/>
      <c r="D43" s="150" t="s">
        <v>123</v>
      </c>
      <c r="E43" s="150" t="s">
        <v>119</v>
      </c>
      <c r="F43" s="150" t="s">
        <v>152</v>
      </c>
      <c r="G43" s="150" t="s">
        <v>122</v>
      </c>
      <c r="H43" s="145">
        <v>0</v>
      </c>
      <c r="I43" s="145">
        <v>0</v>
      </c>
      <c r="J43" s="145">
        <v>1492.5</v>
      </c>
      <c r="K43" s="145">
        <v>1492.5</v>
      </c>
      <c r="L43" s="145" t="s">
        <v>147</v>
      </c>
      <c r="M43" s="145" t="s">
        <v>147</v>
      </c>
      <c r="N43" s="145" t="s">
        <v>155</v>
      </c>
      <c r="O43" s="145" t="s">
        <v>147</v>
      </c>
      <c r="P43" s="145" t="s">
        <v>147</v>
      </c>
      <c r="Q43" s="145" t="s">
        <v>147</v>
      </c>
      <c r="R43" s="145" t="s">
        <v>147</v>
      </c>
      <c r="S43" s="145" t="s">
        <v>147</v>
      </c>
      <c r="T43" s="145" t="s">
        <v>147</v>
      </c>
      <c r="U43" s="145" t="s">
        <v>147</v>
      </c>
      <c r="V43" s="164"/>
    </row>
    <row r="44" spans="1:22" s="14" customFormat="1" ht="25.5" x14ac:dyDescent="0.2">
      <c r="A44" s="236" t="s">
        <v>130</v>
      </c>
      <c r="B44" s="222" t="s">
        <v>131</v>
      </c>
      <c r="C44" s="51" t="s">
        <v>22</v>
      </c>
      <c r="D44" s="64" t="s">
        <v>129</v>
      </c>
      <c r="E44" s="64" t="s">
        <v>129</v>
      </c>
      <c r="F44" s="64" t="s">
        <v>129</v>
      </c>
      <c r="G44" s="64" t="s">
        <v>129</v>
      </c>
      <c r="H44" s="58">
        <f>H52</f>
        <v>12077</v>
      </c>
      <c r="I44" s="58">
        <f>I52</f>
        <v>11079.9</v>
      </c>
      <c r="J44" s="58">
        <v>14777</v>
      </c>
      <c r="K44" s="58">
        <v>14668.68</v>
      </c>
      <c r="L44" s="58">
        <f t="shared" ref="L44:S44" si="5">L52</f>
        <v>0</v>
      </c>
      <c r="M44" s="94">
        <f t="shared" si="5"/>
        <v>0</v>
      </c>
      <c r="N44" s="137">
        <f t="shared" si="5"/>
        <v>0</v>
      </c>
      <c r="O44" s="137">
        <f t="shared" si="5"/>
        <v>0</v>
      </c>
      <c r="P44" s="58">
        <f t="shared" si="5"/>
        <v>0</v>
      </c>
      <c r="Q44" s="138">
        <f t="shared" si="5"/>
        <v>0</v>
      </c>
      <c r="R44" s="58">
        <f t="shared" si="5"/>
        <v>12403.4</v>
      </c>
      <c r="S44" s="58">
        <f t="shared" si="5"/>
        <v>12275.1</v>
      </c>
      <c r="T44" s="58">
        <f>T52</f>
        <v>8000</v>
      </c>
      <c r="U44" s="58">
        <f>U52</f>
        <v>8000</v>
      </c>
      <c r="V44" s="65"/>
    </row>
    <row r="45" spans="1:22" s="14" customFormat="1" ht="9.75" customHeight="1" x14ac:dyDescent="0.2">
      <c r="A45" s="237"/>
      <c r="B45" s="223"/>
      <c r="C45" s="241" t="s">
        <v>75</v>
      </c>
      <c r="D45" s="232" t="s">
        <v>129</v>
      </c>
      <c r="E45" s="232" t="s">
        <v>129</v>
      </c>
      <c r="F45" s="232" t="s">
        <v>129</v>
      </c>
      <c r="G45" s="232" t="s">
        <v>129</v>
      </c>
      <c r="H45" s="258" t="s">
        <v>129</v>
      </c>
      <c r="I45" s="258" t="s">
        <v>129</v>
      </c>
      <c r="J45" s="196" t="s">
        <v>129</v>
      </c>
      <c r="K45" s="196" t="s">
        <v>129</v>
      </c>
      <c r="L45" s="196" t="s">
        <v>129</v>
      </c>
      <c r="M45" s="196" t="s">
        <v>129</v>
      </c>
      <c r="N45" s="196" t="s">
        <v>129</v>
      </c>
      <c r="O45" s="196" t="s">
        <v>129</v>
      </c>
      <c r="P45" s="196" t="s">
        <v>129</v>
      </c>
      <c r="Q45" s="196" t="s">
        <v>129</v>
      </c>
      <c r="R45" s="196" t="s">
        <v>129</v>
      </c>
      <c r="S45" s="196" t="s">
        <v>129</v>
      </c>
      <c r="T45" s="258" t="s">
        <v>129</v>
      </c>
      <c r="U45" s="258" t="s">
        <v>129</v>
      </c>
      <c r="V45" s="260"/>
    </row>
    <row r="46" spans="1:22" s="14" customFormat="1" ht="9" customHeight="1" x14ac:dyDescent="0.2">
      <c r="A46" s="237"/>
      <c r="B46" s="223"/>
      <c r="C46" s="241"/>
      <c r="D46" s="232"/>
      <c r="E46" s="232"/>
      <c r="F46" s="232"/>
      <c r="G46" s="232"/>
      <c r="H46" s="258"/>
      <c r="I46" s="258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258"/>
      <c r="U46" s="258"/>
      <c r="V46" s="260"/>
    </row>
    <row r="47" spans="1:22" s="14" customFormat="1" ht="3.75" customHeight="1" thickBot="1" x14ac:dyDescent="0.25">
      <c r="A47" s="244"/>
      <c r="B47" s="238"/>
      <c r="C47" s="242"/>
      <c r="D47" s="233"/>
      <c r="E47" s="233"/>
      <c r="F47" s="233"/>
      <c r="G47" s="233"/>
      <c r="H47" s="259"/>
      <c r="I47" s="259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259"/>
      <c r="U47" s="259"/>
      <c r="V47" s="261"/>
    </row>
    <row r="48" spans="1:22" s="14" customFormat="1" ht="15" customHeight="1" x14ac:dyDescent="0.2">
      <c r="A48" s="245" t="s">
        <v>115</v>
      </c>
      <c r="B48" s="240" t="s">
        <v>132</v>
      </c>
      <c r="C48" s="62" t="s">
        <v>22</v>
      </c>
      <c r="D48" s="266" t="s">
        <v>129</v>
      </c>
      <c r="E48" s="266" t="s">
        <v>129</v>
      </c>
      <c r="F48" s="266" t="s">
        <v>129</v>
      </c>
      <c r="G48" s="266" t="s">
        <v>129</v>
      </c>
      <c r="H48" s="201" t="s">
        <v>144</v>
      </c>
      <c r="I48" s="201" t="s">
        <v>144</v>
      </c>
      <c r="J48" s="199" t="s">
        <v>144</v>
      </c>
      <c r="K48" s="199" t="s">
        <v>144</v>
      </c>
      <c r="L48" s="199" t="s">
        <v>144</v>
      </c>
      <c r="M48" s="199" t="s">
        <v>144</v>
      </c>
      <c r="N48" s="199" t="s">
        <v>144</v>
      </c>
      <c r="O48" s="199" t="s">
        <v>144</v>
      </c>
      <c r="P48" s="199" t="s">
        <v>144</v>
      </c>
      <c r="Q48" s="199" t="s">
        <v>144</v>
      </c>
      <c r="R48" s="199" t="s">
        <v>144</v>
      </c>
      <c r="S48" s="199" t="s">
        <v>144</v>
      </c>
      <c r="T48" s="201" t="s">
        <v>144</v>
      </c>
      <c r="U48" s="262" t="s">
        <v>144</v>
      </c>
      <c r="V48" s="263"/>
    </row>
    <row r="49" spans="1:22" s="14" customFormat="1" x14ac:dyDescent="0.2">
      <c r="A49" s="227"/>
      <c r="B49" s="228"/>
      <c r="C49" s="204" t="s">
        <v>75</v>
      </c>
      <c r="D49" s="232"/>
      <c r="E49" s="232"/>
      <c r="F49" s="232"/>
      <c r="G49" s="232"/>
      <c r="H49" s="251"/>
      <c r="I49" s="251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51"/>
      <c r="U49" s="258"/>
      <c r="V49" s="260"/>
    </row>
    <row r="50" spans="1:22" s="14" customFormat="1" x14ac:dyDescent="0.2">
      <c r="A50" s="227"/>
      <c r="B50" s="228"/>
      <c r="C50" s="205"/>
      <c r="D50" s="232"/>
      <c r="E50" s="232"/>
      <c r="F50" s="232"/>
      <c r="G50" s="232"/>
      <c r="H50" s="251"/>
      <c r="I50" s="251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51"/>
      <c r="U50" s="258"/>
      <c r="V50" s="260"/>
    </row>
    <row r="51" spans="1:22" s="14" customFormat="1" ht="12.75" customHeight="1" x14ac:dyDescent="0.2">
      <c r="A51" s="227"/>
      <c r="B51" s="228"/>
      <c r="C51" s="243"/>
      <c r="D51" s="232"/>
      <c r="E51" s="232"/>
      <c r="F51" s="232"/>
      <c r="G51" s="232"/>
      <c r="H51" s="251"/>
      <c r="I51" s="25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51"/>
      <c r="U51" s="258"/>
      <c r="V51" s="260"/>
    </row>
    <row r="52" spans="1:22" s="14" customFormat="1" ht="24.75" customHeight="1" x14ac:dyDescent="0.2">
      <c r="A52" s="227" t="s">
        <v>117</v>
      </c>
      <c r="B52" s="228" t="s">
        <v>133</v>
      </c>
      <c r="C52" s="151" t="s">
        <v>22</v>
      </c>
      <c r="D52" s="148" t="s">
        <v>129</v>
      </c>
      <c r="E52" s="148" t="s">
        <v>129</v>
      </c>
      <c r="F52" s="148" t="s">
        <v>129</v>
      </c>
      <c r="G52" s="148" t="s">
        <v>129</v>
      </c>
      <c r="H52" s="153">
        <f>H54</f>
        <v>12077</v>
      </c>
      <c r="I52" s="153">
        <f>I54</f>
        <v>11079.9</v>
      </c>
      <c r="J52" s="153">
        <v>14777</v>
      </c>
      <c r="K52" s="153">
        <v>14668.68</v>
      </c>
      <c r="L52" s="159">
        <v>0</v>
      </c>
      <c r="M52" s="159">
        <v>0</v>
      </c>
      <c r="N52" s="153">
        <v>0</v>
      </c>
      <c r="O52" s="153">
        <v>0</v>
      </c>
      <c r="P52" s="153">
        <v>0</v>
      </c>
      <c r="Q52" s="153">
        <v>0</v>
      </c>
      <c r="R52" s="153">
        <f>R53</f>
        <v>12403.4</v>
      </c>
      <c r="S52" s="153">
        <f>S53</f>
        <v>12275.1</v>
      </c>
      <c r="T52" s="153">
        <f>T53</f>
        <v>8000</v>
      </c>
      <c r="U52" s="153">
        <f>U53</f>
        <v>8000</v>
      </c>
      <c r="V52" s="66"/>
    </row>
    <row r="53" spans="1:22" s="14" customFormat="1" ht="15.75" customHeight="1" x14ac:dyDescent="0.2">
      <c r="A53" s="227"/>
      <c r="B53" s="228"/>
      <c r="C53" s="152"/>
      <c r="D53" s="150">
        <v>931</v>
      </c>
      <c r="E53" s="150" t="s">
        <v>134</v>
      </c>
      <c r="F53" s="150" t="s">
        <v>158</v>
      </c>
      <c r="G53" s="150">
        <v>810</v>
      </c>
      <c r="H53" s="93" t="s">
        <v>147</v>
      </c>
      <c r="I53" s="93" t="s">
        <v>147</v>
      </c>
      <c r="J53" s="93" t="s">
        <v>147</v>
      </c>
      <c r="K53" s="93" t="s">
        <v>147</v>
      </c>
      <c r="L53" s="93" t="s">
        <v>147</v>
      </c>
      <c r="M53" s="93" t="s">
        <v>147</v>
      </c>
      <c r="N53" s="93" t="s">
        <v>147</v>
      </c>
      <c r="O53" s="93" t="s">
        <v>147</v>
      </c>
      <c r="P53" s="93" t="s">
        <v>147</v>
      </c>
      <c r="Q53" s="93" t="s">
        <v>147</v>
      </c>
      <c r="R53" s="145">
        <v>12403.4</v>
      </c>
      <c r="S53" s="145">
        <v>12275.1</v>
      </c>
      <c r="T53" s="145">
        <v>8000</v>
      </c>
      <c r="U53" s="145">
        <v>8000</v>
      </c>
      <c r="V53" s="164"/>
    </row>
    <row r="54" spans="1:22" s="14" customFormat="1" ht="14.25" customHeight="1" x14ac:dyDescent="0.2">
      <c r="A54" s="227"/>
      <c r="B54" s="228"/>
      <c r="C54" s="204" t="s">
        <v>75</v>
      </c>
      <c r="D54" s="246" t="s">
        <v>123</v>
      </c>
      <c r="E54" s="246" t="s">
        <v>134</v>
      </c>
      <c r="F54" s="246" t="s">
        <v>135</v>
      </c>
      <c r="G54" s="246" t="s">
        <v>136</v>
      </c>
      <c r="H54" s="196">
        <v>12077</v>
      </c>
      <c r="I54" s="196">
        <v>11079.9</v>
      </c>
      <c r="J54" s="196">
        <v>14777</v>
      </c>
      <c r="K54" s="196">
        <v>14668.68</v>
      </c>
      <c r="L54" s="182" t="s">
        <v>147</v>
      </c>
      <c r="M54" s="253" t="s">
        <v>147</v>
      </c>
      <c r="N54" s="196" t="s">
        <v>147</v>
      </c>
      <c r="O54" s="196" t="s">
        <v>147</v>
      </c>
      <c r="P54" s="196" t="s">
        <v>174</v>
      </c>
      <c r="Q54" s="196" t="s">
        <v>147</v>
      </c>
      <c r="R54" s="196" t="s">
        <v>147</v>
      </c>
      <c r="S54" s="196" t="s">
        <v>147</v>
      </c>
      <c r="T54" s="196" t="s">
        <v>147</v>
      </c>
      <c r="U54" s="196" t="s">
        <v>147</v>
      </c>
      <c r="V54" s="264"/>
    </row>
    <row r="55" spans="1:22" s="14" customFormat="1" ht="0.75" customHeight="1" thickBot="1" x14ac:dyDescent="0.25">
      <c r="A55" s="227"/>
      <c r="B55" s="228"/>
      <c r="C55" s="205"/>
      <c r="D55" s="247"/>
      <c r="E55" s="247"/>
      <c r="F55" s="247"/>
      <c r="G55" s="247"/>
      <c r="H55" s="197"/>
      <c r="I55" s="197"/>
      <c r="J55" s="197"/>
      <c r="K55" s="197"/>
      <c r="L55" s="183"/>
      <c r="M55" s="254"/>
      <c r="N55" s="197"/>
      <c r="O55" s="197"/>
      <c r="P55" s="197"/>
      <c r="Q55" s="197"/>
      <c r="R55" s="197"/>
      <c r="S55" s="197"/>
      <c r="T55" s="197"/>
      <c r="U55" s="197"/>
      <c r="V55" s="265"/>
    </row>
    <row r="56" spans="1:22" s="14" customFormat="1" ht="9" hidden="1" customHeight="1" thickBot="1" x14ac:dyDescent="0.25">
      <c r="A56" s="210"/>
      <c r="B56" s="229"/>
      <c r="C56" s="205"/>
      <c r="D56" s="247"/>
      <c r="E56" s="247"/>
      <c r="F56" s="247"/>
      <c r="G56" s="247"/>
      <c r="H56" s="197"/>
      <c r="I56" s="197"/>
      <c r="J56" s="198"/>
      <c r="K56" s="198"/>
      <c r="L56" s="252"/>
      <c r="M56" s="255"/>
      <c r="N56" s="197"/>
      <c r="O56" s="197"/>
      <c r="P56" s="197"/>
      <c r="Q56" s="197"/>
      <c r="R56" s="197"/>
      <c r="S56" s="197"/>
      <c r="T56" s="197"/>
      <c r="U56" s="197"/>
      <c r="V56" s="265"/>
    </row>
    <row r="57" spans="1:22" s="14" customFormat="1" ht="14.25" customHeight="1" x14ac:dyDescent="0.2">
      <c r="A57" s="268" t="s">
        <v>137</v>
      </c>
      <c r="B57" s="270" t="s">
        <v>138</v>
      </c>
      <c r="C57" s="51" t="s">
        <v>22</v>
      </c>
      <c r="D57" s="64" t="s">
        <v>129</v>
      </c>
      <c r="E57" s="64" t="s">
        <v>129</v>
      </c>
      <c r="F57" s="64" t="s">
        <v>129</v>
      </c>
      <c r="G57" s="64" t="s">
        <v>129</v>
      </c>
      <c r="H57" s="58">
        <f>H59</f>
        <v>103</v>
      </c>
      <c r="I57" s="58">
        <f>I59</f>
        <v>56.199999999999996</v>
      </c>
      <c r="J57" s="94">
        <f>J59</f>
        <v>1004.96</v>
      </c>
      <c r="K57" s="94">
        <f>K59</f>
        <v>1004.96</v>
      </c>
      <c r="L57" s="58">
        <v>0</v>
      </c>
      <c r="M57" s="58">
        <v>0</v>
      </c>
      <c r="N57" s="58">
        <v>0</v>
      </c>
      <c r="O57" s="58">
        <v>0</v>
      </c>
      <c r="P57" s="58">
        <f>P59</f>
        <v>0</v>
      </c>
      <c r="Q57" s="58">
        <f>Q59</f>
        <v>0</v>
      </c>
      <c r="R57" s="94">
        <f>R59</f>
        <v>326.10000000000002</v>
      </c>
      <c r="S57" s="94">
        <f>S59</f>
        <v>292.45499999999998</v>
      </c>
      <c r="T57" s="58">
        <v>0</v>
      </c>
      <c r="U57" s="58">
        <v>0</v>
      </c>
      <c r="V57" s="65"/>
    </row>
    <row r="58" spans="1:22" s="14" customFormat="1" ht="12.75" customHeight="1" thickBot="1" x14ac:dyDescent="0.25">
      <c r="A58" s="269"/>
      <c r="B58" s="271"/>
      <c r="C58" s="53" t="s">
        <v>75</v>
      </c>
      <c r="D58" s="149" t="s">
        <v>129</v>
      </c>
      <c r="E58" s="149" t="s">
        <v>129</v>
      </c>
      <c r="F58" s="149" t="s">
        <v>129</v>
      </c>
      <c r="G58" s="149" t="s">
        <v>129</v>
      </c>
      <c r="H58" s="149" t="s">
        <v>129</v>
      </c>
      <c r="I58" s="149" t="s">
        <v>129</v>
      </c>
      <c r="J58" s="149" t="s">
        <v>129</v>
      </c>
      <c r="K58" s="149" t="s">
        <v>129</v>
      </c>
      <c r="L58" s="149" t="s">
        <v>129</v>
      </c>
      <c r="M58" s="149" t="s">
        <v>129</v>
      </c>
      <c r="N58" s="149"/>
      <c r="O58" s="149"/>
      <c r="P58" s="149"/>
      <c r="Q58" s="149"/>
      <c r="R58" s="149"/>
      <c r="S58" s="149"/>
      <c r="T58" s="149" t="s">
        <v>129</v>
      </c>
      <c r="U58" s="149" t="s">
        <v>129</v>
      </c>
      <c r="V58" s="67"/>
    </row>
    <row r="59" spans="1:22" s="14" customFormat="1" ht="12.75" customHeight="1" x14ac:dyDescent="0.2">
      <c r="A59" s="274" t="s">
        <v>115</v>
      </c>
      <c r="B59" s="273" t="s">
        <v>140</v>
      </c>
      <c r="C59" s="62" t="s">
        <v>22</v>
      </c>
      <c r="D59" s="157" t="s">
        <v>129</v>
      </c>
      <c r="E59" s="157" t="s">
        <v>129</v>
      </c>
      <c r="F59" s="157" t="s">
        <v>129</v>
      </c>
      <c r="G59" s="157" t="s">
        <v>129</v>
      </c>
      <c r="H59" s="60">
        <f>H60+H61</f>
        <v>103</v>
      </c>
      <c r="I59" s="60">
        <f>I60+I61</f>
        <v>56.199999999999996</v>
      </c>
      <c r="J59" s="99">
        <f>SUM(J60:J68)</f>
        <v>1004.96</v>
      </c>
      <c r="K59" s="99">
        <f>K60+K61+K62+K64+K68</f>
        <v>1004.96</v>
      </c>
      <c r="L59" s="99">
        <v>0</v>
      </c>
      <c r="M59" s="99">
        <v>0</v>
      </c>
      <c r="N59" s="99">
        <v>0</v>
      </c>
      <c r="O59" s="99">
        <v>0</v>
      </c>
      <c r="P59" s="99">
        <v>0</v>
      </c>
      <c r="Q59" s="99">
        <v>0</v>
      </c>
      <c r="R59" s="146">
        <f>SUM(R60:R68)</f>
        <v>326.10000000000002</v>
      </c>
      <c r="S59" s="146">
        <f>SUM(S60:S70)</f>
        <v>292.45499999999998</v>
      </c>
      <c r="T59" s="146" t="s">
        <v>147</v>
      </c>
      <c r="U59" s="156" t="s">
        <v>147</v>
      </c>
      <c r="V59" s="161"/>
    </row>
    <row r="60" spans="1:22" s="14" customFormat="1" ht="12.75" customHeight="1" x14ac:dyDescent="0.2">
      <c r="A60" s="211"/>
      <c r="B60" s="205"/>
      <c r="C60" s="151" t="s">
        <v>75</v>
      </c>
      <c r="D60" s="43">
        <v>931</v>
      </c>
      <c r="E60" s="43" t="s">
        <v>119</v>
      </c>
      <c r="F60" s="43" t="s">
        <v>142</v>
      </c>
      <c r="G60" s="100">
        <v>244</v>
      </c>
      <c r="H60" s="50">
        <v>93.6</v>
      </c>
      <c r="I60" s="50">
        <v>46.8</v>
      </c>
      <c r="J60" s="50">
        <v>46.8</v>
      </c>
      <c r="K60" s="50">
        <v>46.8</v>
      </c>
      <c r="L60" s="155" t="s">
        <v>147</v>
      </c>
      <c r="M60" s="155" t="s">
        <v>147</v>
      </c>
      <c r="N60" s="155" t="s">
        <v>147</v>
      </c>
      <c r="O60" s="155" t="s">
        <v>147</v>
      </c>
      <c r="P60" s="155" t="s">
        <v>147</v>
      </c>
      <c r="Q60" s="155" t="s">
        <v>147</v>
      </c>
      <c r="R60" s="155" t="s">
        <v>147</v>
      </c>
      <c r="S60" s="155" t="s">
        <v>147</v>
      </c>
      <c r="T60" s="155" t="s">
        <v>147</v>
      </c>
      <c r="U60" s="155" t="s">
        <v>147</v>
      </c>
      <c r="V60" s="66"/>
    </row>
    <row r="61" spans="1:22" s="14" customFormat="1" ht="15" customHeight="1" x14ac:dyDescent="0.2">
      <c r="A61" s="211"/>
      <c r="B61" s="205"/>
      <c r="C61" s="151"/>
      <c r="D61" s="43" t="s">
        <v>123</v>
      </c>
      <c r="E61" s="43" t="s">
        <v>119</v>
      </c>
      <c r="F61" s="43" t="s">
        <v>143</v>
      </c>
      <c r="G61" s="100">
        <v>244</v>
      </c>
      <c r="H61" s="50">
        <v>9.4</v>
      </c>
      <c r="I61" s="50">
        <v>9.4</v>
      </c>
      <c r="J61" s="50">
        <v>9.36</v>
      </c>
      <c r="K61" s="50">
        <v>9.36</v>
      </c>
      <c r="L61" s="155" t="s">
        <v>147</v>
      </c>
      <c r="M61" s="155" t="s">
        <v>147</v>
      </c>
      <c r="N61" s="155" t="s">
        <v>147</v>
      </c>
      <c r="O61" s="155" t="s">
        <v>147</v>
      </c>
      <c r="P61" s="155" t="s">
        <v>147</v>
      </c>
      <c r="Q61" s="155" t="s">
        <v>147</v>
      </c>
      <c r="R61" s="155" t="s">
        <v>147</v>
      </c>
      <c r="S61" s="155" t="s">
        <v>147</v>
      </c>
      <c r="T61" s="155" t="s">
        <v>147</v>
      </c>
      <c r="U61" s="155" t="s">
        <v>147</v>
      </c>
      <c r="V61" s="66"/>
    </row>
    <row r="62" spans="1:22" s="14" customFormat="1" ht="15" customHeight="1" x14ac:dyDescent="0.2">
      <c r="A62" s="211"/>
      <c r="B62" s="205"/>
      <c r="C62" s="151"/>
      <c r="D62" s="43" t="s">
        <v>123</v>
      </c>
      <c r="E62" s="43" t="s">
        <v>119</v>
      </c>
      <c r="F62" s="43" t="s">
        <v>149</v>
      </c>
      <c r="G62" s="100">
        <v>244</v>
      </c>
      <c r="H62" s="50">
        <v>0</v>
      </c>
      <c r="I62" s="50">
        <v>0</v>
      </c>
      <c r="J62" s="50">
        <v>124</v>
      </c>
      <c r="K62" s="50">
        <v>124</v>
      </c>
      <c r="L62" s="155" t="s">
        <v>147</v>
      </c>
      <c r="M62" s="155" t="s">
        <v>147</v>
      </c>
      <c r="N62" s="155" t="s">
        <v>147</v>
      </c>
      <c r="O62" s="155" t="s">
        <v>147</v>
      </c>
      <c r="P62" s="155" t="s">
        <v>147</v>
      </c>
      <c r="Q62" s="155" t="s">
        <v>147</v>
      </c>
      <c r="R62" s="155" t="s">
        <v>147</v>
      </c>
      <c r="S62" s="155" t="s">
        <v>147</v>
      </c>
      <c r="T62" s="155" t="s">
        <v>147</v>
      </c>
      <c r="U62" s="155" t="s">
        <v>147</v>
      </c>
      <c r="V62" s="66"/>
    </row>
    <row r="63" spans="1:22" s="14" customFormat="1" ht="15" customHeight="1" x14ac:dyDescent="0.2">
      <c r="A63" s="211"/>
      <c r="B63" s="205"/>
      <c r="C63" s="151"/>
      <c r="D63" s="43" t="s">
        <v>123</v>
      </c>
      <c r="E63" s="43" t="s">
        <v>119</v>
      </c>
      <c r="F63" s="43" t="s">
        <v>163</v>
      </c>
      <c r="G63" s="100">
        <v>244</v>
      </c>
      <c r="H63" s="50" t="s">
        <v>147</v>
      </c>
      <c r="I63" s="50" t="s">
        <v>147</v>
      </c>
      <c r="J63" s="50" t="s">
        <v>147</v>
      </c>
      <c r="K63" s="50" t="s">
        <v>147</v>
      </c>
      <c r="L63" s="50" t="s">
        <v>147</v>
      </c>
      <c r="M63" s="50" t="s">
        <v>147</v>
      </c>
      <c r="N63" s="50" t="s">
        <v>147</v>
      </c>
      <c r="O63" s="50" t="s">
        <v>147</v>
      </c>
      <c r="P63" s="50" t="s">
        <v>147</v>
      </c>
      <c r="Q63" s="50" t="s">
        <v>147</v>
      </c>
      <c r="R63" s="155">
        <v>236.9</v>
      </c>
      <c r="S63" s="155">
        <v>217.565</v>
      </c>
      <c r="T63" s="155" t="s">
        <v>147</v>
      </c>
      <c r="U63" s="155" t="s">
        <v>147</v>
      </c>
      <c r="V63" s="66"/>
    </row>
    <row r="64" spans="1:22" s="14" customFormat="1" ht="15" customHeight="1" x14ac:dyDescent="0.2">
      <c r="A64" s="211"/>
      <c r="B64" s="205"/>
      <c r="C64" s="151"/>
      <c r="D64" s="43" t="s">
        <v>123</v>
      </c>
      <c r="E64" s="43" t="s">
        <v>119</v>
      </c>
      <c r="F64" s="43" t="s">
        <v>150</v>
      </c>
      <c r="G64" s="100">
        <v>244</v>
      </c>
      <c r="H64" s="50">
        <v>0</v>
      </c>
      <c r="I64" s="50">
        <v>0</v>
      </c>
      <c r="J64" s="50">
        <v>24.8</v>
      </c>
      <c r="K64" s="50">
        <v>24.8</v>
      </c>
      <c r="L64" s="50" t="s">
        <v>147</v>
      </c>
      <c r="M64" s="50" t="s">
        <v>147</v>
      </c>
      <c r="N64" s="50" t="s">
        <v>147</v>
      </c>
      <c r="O64" s="50" t="s">
        <v>147</v>
      </c>
      <c r="P64" s="50" t="s">
        <v>147</v>
      </c>
      <c r="Q64" s="50" t="s">
        <v>147</v>
      </c>
      <c r="R64" s="50" t="s">
        <v>147</v>
      </c>
      <c r="S64" s="50" t="s">
        <v>147</v>
      </c>
      <c r="T64" s="155" t="s">
        <v>147</v>
      </c>
      <c r="U64" s="155" t="s">
        <v>147</v>
      </c>
      <c r="V64" s="66"/>
    </row>
    <row r="65" spans="1:22" s="14" customFormat="1" ht="15" customHeight="1" x14ac:dyDescent="0.2">
      <c r="A65" s="211"/>
      <c r="B65" s="205"/>
      <c r="C65" s="151"/>
      <c r="D65" s="43" t="s">
        <v>123</v>
      </c>
      <c r="E65" s="43" t="s">
        <v>119</v>
      </c>
      <c r="F65" s="43" t="s">
        <v>164</v>
      </c>
      <c r="G65" s="100">
        <v>244</v>
      </c>
      <c r="H65" s="50" t="s">
        <v>147</v>
      </c>
      <c r="I65" s="50" t="s">
        <v>147</v>
      </c>
      <c r="J65" s="50" t="s">
        <v>147</v>
      </c>
      <c r="K65" s="50" t="s">
        <v>147</v>
      </c>
      <c r="L65" s="50" t="s">
        <v>147</v>
      </c>
      <c r="M65" s="50" t="s">
        <v>147</v>
      </c>
      <c r="N65" s="50" t="s">
        <v>147</v>
      </c>
      <c r="O65" s="50" t="s">
        <v>147</v>
      </c>
      <c r="P65" s="155"/>
      <c r="Q65" s="155"/>
      <c r="R65" s="92">
        <v>59.2</v>
      </c>
      <c r="S65" s="155">
        <v>54.39</v>
      </c>
      <c r="T65" s="155" t="s">
        <v>147</v>
      </c>
      <c r="U65" s="155" t="s">
        <v>147</v>
      </c>
      <c r="V65" s="66"/>
    </row>
    <row r="66" spans="1:22" s="14" customFormat="1" ht="15" customHeight="1" x14ac:dyDescent="0.2">
      <c r="A66" s="211"/>
      <c r="B66" s="205"/>
      <c r="C66" s="151"/>
      <c r="D66" s="43" t="s">
        <v>123</v>
      </c>
      <c r="E66" s="43" t="s">
        <v>119</v>
      </c>
      <c r="F66" s="43" t="s">
        <v>175</v>
      </c>
      <c r="G66" s="100">
        <v>244</v>
      </c>
      <c r="H66" s="50" t="s">
        <v>147</v>
      </c>
      <c r="I66" s="50" t="s">
        <v>147</v>
      </c>
      <c r="J66" s="50" t="s">
        <v>147</v>
      </c>
      <c r="K66" s="50" t="s">
        <v>147</v>
      </c>
      <c r="L66" s="50" t="s">
        <v>147</v>
      </c>
      <c r="M66" s="50" t="s">
        <v>147</v>
      </c>
      <c r="N66" s="50" t="s">
        <v>147</v>
      </c>
      <c r="O66" s="50" t="s">
        <v>147</v>
      </c>
      <c r="P66" s="50" t="s">
        <v>147</v>
      </c>
      <c r="Q66" s="50" t="s">
        <v>147</v>
      </c>
      <c r="R66" s="50" t="s">
        <v>147</v>
      </c>
      <c r="S66" s="50" t="s">
        <v>147</v>
      </c>
      <c r="T66" s="155" t="s">
        <v>147</v>
      </c>
      <c r="U66" s="155" t="s">
        <v>147</v>
      </c>
      <c r="V66" s="66"/>
    </row>
    <row r="67" spans="1:22" s="14" customFormat="1" ht="15" customHeight="1" x14ac:dyDescent="0.2">
      <c r="A67" s="211"/>
      <c r="B67" s="205"/>
      <c r="C67" s="151"/>
      <c r="D67" s="43" t="s">
        <v>123</v>
      </c>
      <c r="E67" s="43" t="s">
        <v>119</v>
      </c>
      <c r="F67" s="43" t="s">
        <v>176</v>
      </c>
      <c r="G67" s="100">
        <v>244</v>
      </c>
      <c r="H67" s="50" t="s">
        <v>147</v>
      </c>
      <c r="I67" s="50" t="s">
        <v>147</v>
      </c>
      <c r="J67" s="50" t="s">
        <v>147</v>
      </c>
      <c r="K67" s="50" t="s">
        <v>147</v>
      </c>
      <c r="L67" s="50" t="s">
        <v>147</v>
      </c>
      <c r="M67" s="50" t="s">
        <v>147</v>
      </c>
      <c r="N67" s="50" t="s">
        <v>147</v>
      </c>
      <c r="O67" s="50" t="s">
        <v>147</v>
      </c>
      <c r="P67" s="50" t="s">
        <v>147</v>
      </c>
      <c r="Q67" s="50" t="s">
        <v>147</v>
      </c>
      <c r="R67" s="155">
        <v>30</v>
      </c>
      <c r="S67" s="155">
        <v>20.5</v>
      </c>
      <c r="T67" s="155" t="s">
        <v>147</v>
      </c>
      <c r="U67" s="155" t="s">
        <v>147</v>
      </c>
      <c r="V67" s="66"/>
    </row>
    <row r="68" spans="1:22" s="14" customFormat="1" ht="15" customHeight="1" x14ac:dyDescent="0.2">
      <c r="A68" s="245"/>
      <c r="B68" s="243"/>
      <c r="C68" s="151"/>
      <c r="D68" s="43" t="s">
        <v>123</v>
      </c>
      <c r="E68" s="43" t="s">
        <v>119</v>
      </c>
      <c r="F68" s="43" t="s">
        <v>151</v>
      </c>
      <c r="G68" s="100">
        <v>244</v>
      </c>
      <c r="H68" s="50">
        <v>0</v>
      </c>
      <c r="I68" s="50">
        <v>0</v>
      </c>
      <c r="J68" s="50">
        <v>800</v>
      </c>
      <c r="K68" s="50">
        <v>800</v>
      </c>
      <c r="L68" s="50" t="s">
        <v>147</v>
      </c>
      <c r="M68" s="50" t="s">
        <v>147</v>
      </c>
      <c r="N68" s="50" t="s">
        <v>147</v>
      </c>
      <c r="O68" s="50" t="s">
        <v>147</v>
      </c>
      <c r="P68" s="50" t="s">
        <v>147</v>
      </c>
      <c r="Q68" s="50" t="s">
        <v>147</v>
      </c>
      <c r="R68" s="50" t="s">
        <v>147</v>
      </c>
      <c r="S68" s="50" t="s">
        <v>147</v>
      </c>
      <c r="T68" s="155" t="s">
        <v>147</v>
      </c>
      <c r="U68" s="155" t="s">
        <v>147</v>
      </c>
      <c r="V68" s="66"/>
    </row>
    <row r="69" spans="1:22" s="14" customFormat="1" ht="24" customHeight="1" x14ac:dyDescent="0.2">
      <c r="A69" s="227" t="s">
        <v>139</v>
      </c>
      <c r="B69" s="241" t="s">
        <v>141</v>
      </c>
      <c r="C69" s="151" t="s">
        <v>22</v>
      </c>
      <c r="D69" s="256" t="s">
        <v>129</v>
      </c>
      <c r="E69" s="256" t="s">
        <v>129</v>
      </c>
      <c r="F69" s="256" t="s">
        <v>129</v>
      </c>
      <c r="G69" s="256" t="s">
        <v>129</v>
      </c>
      <c r="H69" s="256" t="s">
        <v>144</v>
      </c>
      <c r="I69" s="256" t="s">
        <v>144</v>
      </c>
      <c r="J69" s="202" t="s">
        <v>144</v>
      </c>
      <c r="K69" s="202" t="s">
        <v>144</v>
      </c>
      <c r="L69" s="202" t="s">
        <v>144</v>
      </c>
      <c r="M69" s="202" t="s">
        <v>144</v>
      </c>
      <c r="N69" s="202" t="s">
        <v>144</v>
      </c>
      <c r="O69" s="202" t="s">
        <v>144</v>
      </c>
      <c r="P69" s="202" t="s">
        <v>144</v>
      </c>
      <c r="Q69" s="202" t="s">
        <v>144</v>
      </c>
      <c r="R69" s="202" t="s">
        <v>144</v>
      </c>
      <c r="S69" s="202" t="s">
        <v>144</v>
      </c>
      <c r="T69" s="256" t="s">
        <v>144</v>
      </c>
      <c r="U69" s="256" t="s">
        <v>144</v>
      </c>
      <c r="V69" s="260"/>
    </row>
    <row r="70" spans="1:22" s="14" customFormat="1" ht="14.25" customHeight="1" thickBot="1" x14ac:dyDescent="0.25">
      <c r="A70" s="267"/>
      <c r="B70" s="242"/>
      <c r="C70" s="53" t="s">
        <v>75</v>
      </c>
      <c r="D70" s="257"/>
      <c r="E70" s="257"/>
      <c r="F70" s="257"/>
      <c r="G70" s="257"/>
      <c r="H70" s="257"/>
      <c r="I70" s="257"/>
      <c r="J70" s="203"/>
      <c r="K70" s="203"/>
      <c r="L70" s="203"/>
      <c r="M70" s="203"/>
      <c r="N70" s="203"/>
      <c r="O70" s="203"/>
      <c r="P70" s="203"/>
      <c r="Q70" s="203"/>
      <c r="R70" s="203"/>
      <c r="S70" s="203"/>
      <c r="T70" s="257"/>
      <c r="U70" s="257"/>
      <c r="V70" s="261"/>
    </row>
    <row r="71" spans="1:22" s="14" customFormat="1" ht="25.5" customHeight="1" x14ac:dyDescent="0.2">
      <c r="A71" s="97"/>
      <c r="B71" s="97"/>
      <c r="C71" s="47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1"/>
    </row>
    <row r="72" spans="1:22" s="14" customFormat="1" ht="25.5" customHeight="1" x14ac:dyDescent="0.2">
      <c r="A72" s="97"/>
      <c r="B72" s="97"/>
      <c r="C72" s="47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1"/>
    </row>
    <row r="73" spans="1:22" ht="18" customHeight="1" x14ac:dyDescent="0.25">
      <c r="A73" s="272" t="s">
        <v>159</v>
      </c>
      <c r="B73" s="272"/>
      <c r="C73" s="272"/>
      <c r="D73" s="176" t="s">
        <v>54</v>
      </c>
      <c r="E73" s="176"/>
      <c r="F73" s="176"/>
      <c r="G73" s="176"/>
      <c r="H73" s="3"/>
      <c r="I73" s="3"/>
      <c r="J73" s="3"/>
      <c r="K73" s="3"/>
      <c r="L73" s="3"/>
      <c r="M73" s="3"/>
      <c r="N73" s="3"/>
      <c r="O73" s="3"/>
      <c r="P73" s="3"/>
      <c r="Q73" s="3"/>
      <c r="R73" s="249" t="s">
        <v>183</v>
      </c>
      <c r="S73" s="249"/>
      <c r="T73" s="249"/>
      <c r="U73" s="249"/>
    </row>
    <row r="74" spans="1:22" x14ac:dyDescent="0.2">
      <c r="A74" s="1"/>
      <c r="B74" s="1"/>
      <c r="C74" s="1"/>
      <c r="D74" s="1"/>
      <c r="E74" s="177" t="s">
        <v>50</v>
      </c>
      <c r="F74" s="17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250" t="s">
        <v>51</v>
      </c>
      <c r="S74" s="250"/>
      <c r="T74" s="250"/>
      <c r="U74" s="250"/>
    </row>
  </sheetData>
  <mergeCells count="127">
    <mergeCell ref="E54:E56"/>
    <mergeCell ref="F54:F56"/>
    <mergeCell ref="A73:C73"/>
    <mergeCell ref="D48:D51"/>
    <mergeCell ref="E48:E51"/>
    <mergeCell ref="F48:F51"/>
    <mergeCell ref="B59:B68"/>
    <mergeCell ref="A59:A68"/>
    <mergeCell ref="V69:V70"/>
    <mergeCell ref="R45:R47"/>
    <mergeCell ref="R69:R70"/>
    <mergeCell ref="R54:R56"/>
    <mergeCell ref="V48:V51"/>
    <mergeCell ref="U54:U56"/>
    <mergeCell ref="V54:V56"/>
    <mergeCell ref="G48:G51"/>
    <mergeCell ref="A69:A70"/>
    <mergeCell ref="B69:B70"/>
    <mergeCell ref="A57:A58"/>
    <mergeCell ref="B57:B58"/>
    <mergeCell ref="D69:D70"/>
    <mergeCell ref="E69:E70"/>
    <mergeCell ref="F69:F70"/>
    <mergeCell ref="G69:G70"/>
    <mergeCell ref="H69:H70"/>
    <mergeCell ref="I69:I70"/>
    <mergeCell ref="L69:L70"/>
    <mergeCell ref="M69:M70"/>
    <mergeCell ref="N69:N70"/>
    <mergeCell ref="O45:O47"/>
    <mergeCell ref="G45:G47"/>
    <mergeCell ref="H45:H47"/>
    <mergeCell ref="E74:F74"/>
    <mergeCell ref="R73:U73"/>
    <mergeCell ref="R74:U74"/>
    <mergeCell ref="H48:H51"/>
    <mergeCell ref="I48:I51"/>
    <mergeCell ref="L48:L51"/>
    <mergeCell ref="M48:M51"/>
    <mergeCell ref="N48:N51"/>
    <mergeCell ref="P48:P51"/>
    <mergeCell ref="S69:S70"/>
    <mergeCell ref="O48:O51"/>
    <mergeCell ref="O69:O70"/>
    <mergeCell ref="P69:P70"/>
    <mergeCell ref="Q69:Q70"/>
    <mergeCell ref="P54:P56"/>
    <mergeCell ref="Q54:Q56"/>
    <mergeCell ref="L54:L56"/>
    <mergeCell ref="M54:M56"/>
    <mergeCell ref="T69:T70"/>
    <mergeCell ref="U69:U70"/>
    <mergeCell ref="R48:R51"/>
    <mergeCell ref="S48:S51"/>
    <mergeCell ref="T48:T51"/>
    <mergeCell ref="U48:U51"/>
    <mergeCell ref="D73:G73"/>
    <mergeCell ref="T54:T56"/>
    <mergeCell ref="B48:B51"/>
    <mergeCell ref="C45:C47"/>
    <mergeCell ref="D45:D47"/>
    <mergeCell ref="C49:C51"/>
    <mergeCell ref="A44:A47"/>
    <mergeCell ref="A48:A51"/>
    <mergeCell ref="G54:G56"/>
    <mergeCell ref="H54:H56"/>
    <mergeCell ref="I54:I56"/>
    <mergeCell ref="Q48:Q51"/>
    <mergeCell ref="N54:N56"/>
    <mergeCell ref="O54:O56"/>
    <mergeCell ref="S54:S56"/>
    <mergeCell ref="P45:P47"/>
    <mergeCell ref="Q45:Q47"/>
    <mergeCell ref="T45:T47"/>
    <mergeCell ref="I45:I47"/>
    <mergeCell ref="L45:L47"/>
    <mergeCell ref="M45:M47"/>
    <mergeCell ref="N45:N47"/>
    <mergeCell ref="S45:S47"/>
    <mergeCell ref="C54:C56"/>
    <mergeCell ref="A52:A56"/>
    <mergeCell ref="B52:B56"/>
    <mergeCell ref="V6:V9"/>
    <mergeCell ref="L8:M8"/>
    <mergeCell ref="P8:Q8"/>
    <mergeCell ref="E45:E47"/>
    <mergeCell ref="F45:F47"/>
    <mergeCell ref="C6:C9"/>
    <mergeCell ref="B6:B9"/>
    <mergeCell ref="D7:D9"/>
    <mergeCell ref="A12:A13"/>
    <mergeCell ref="B44:B47"/>
    <mergeCell ref="E7:E9"/>
    <mergeCell ref="R8:S8"/>
    <mergeCell ref="H7:I8"/>
    <mergeCell ref="L7:S7"/>
    <mergeCell ref="F7:F9"/>
    <mergeCell ref="G7:G9"/>
    <mergeCell ref="N8:O8"/>
    <mergeCell ref="A10:A11"/>
    <mergeCell ref="B10:B11"/>
    <mergeCell ref="U45:U47"/>
    <mergeCell ref="V45:V47"/>
    <mergeCell ref="D54:D56"/>
    <mergeCell ref="B24:B43"/>
    <mergeCell ref="C26:C43"/>
    <mergeCell ref="A24:A43"/>
    <mergeCell ref="C16:C23"/>
    <mergeCell ref="B14:B23"/>
    <mergeCell ref="A14:A23"/>
    <mergeCell ref="R1:V1"/>
    <mergeCell ref="R2:V2"/>
    <mergeCell ref="A4:V4"/>
    <mergeCell ref="H6:U6"/>
    <mergeCell ref="D6:G6"/>
    <mergeCell ref="B12:B13"/>
    <mergeCell ref="T7:U8"/>
    <mergeCell ref="A6:A9"/>
    <mergeCell ref="J7:K8"/>
    <mergeCell ref="J45:J47"/>
    <mergeCell ref="K45:K47"/>
    <mergeCell ref="J48:J51"/>
    <mergeCell ref="K48:K51"/>
    <mergeCell ref="J69:J70"/>
    <mergeCell ref="K69:K70"/>
    <mergeCell ref="J54:J56"/>
    <mergeCell ref="K54:K56"/>
  </mergeCells>
  <phoneticPr fontId="1" type="noConversion"/>
  <pageMargins left="0.19685039370078741" right="0.19685039370078741" top="0.11811023622047245" bottom="0.31496062992125984" header="0" footer="0"/>
  <pageSetup paperSize="9" scale="60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view="pageBreakPreview" topLeftCell="A37" zoomScaleNormal="100" zoomScaleSheetLayoutView="100" workbookViewId="0">
      <selection activeCell="P83" sqref="P83"/>
    </sheetView>
  </sheetViews>
  <sheetFormatPr defaultRowHeight="12.75" x14ac:dyDescent="0.2"/>
  <cols>
    <col min="1" max="1" width="16.140625" customWidth="1"/>
    <col min="2" max="2" width="29.5703125" customWidth="1"/>
    <col min="3" max="3" width="24.85546875" customWidth="1"/>
    <col min="4" max="5" width="6.5703125" customWidth="1"/>
    <col min="6" max="6" width="6.7109375" customWidth="1"/>
    <col min="7" max="7" width="7.5703125" customWidth="1"/>
    <col min="8" max="8" width="6.5703125" customWidth="1"/>
    <col min="9" max="10" width="7.5703125" customWidth="1"/>
    <col min="11" max="11" width="7.42578125" customWidth="1"/>
    <col min="12" max="13" width="7.7109375" customWidth="1"/>
    <col min="14" max="14" width="7.5703125" customWidth="1"/>
    <col min="15" max="15" width="8.28515625" customWidth="1"/>
    <col min="16" max="16" width="7.42578125" customWidth="1"/>
    <col min="17" max="17" width="7.5703125" customWidth="1"/>
    <col min="18" max="18" width="18.5703125" customWidth="1"/>
  </cols>
  <sheetData>
    <row r="1" spans="1:18" ht="15.75" x14ac:dyDescent="0.25">
      <c r="P1" s="186" t="s">
        <v>26</v>
      </c>
      <c r="Q1" s="186"/>
      <c r="R1" s="186"/>
    </row>
    <row r="2" spans="1:18" ht="48.75" customHeight="1" x14ac:dyDescent="0.25">
      <c r="P2" s="186" t="s">
        <v>77</v>
      </c>
      <c r="Q2" s="186"/>
      <c r="R2" s="186"/>
    </row>
    <row r="3" spans="1:18" ht="19.149999999999999" customHeight="1" x14ac:dyDescent="0.25">
      <c r="P3" s="10"/>
      <c r="Q3" s="10"/>
      <c r="R3" s="10"/>
    </row>
    <row r="4" spans="1:18" ht="18" customHeight="1" x14ac:dyDescent="0.25">
      <c r="A4" s="294" t="s">
        <v>78</v>
      </c>
      <c r="B4" s="294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4"/>
      <c r="Q4" s="294"/>
      <c r="R4" s="294"/>
    </row>
    <row r="5" spans="1:18" ht="15.75" x14ac:dyDescent="0.25">
      <c r="P5" s="10"/>
      <c r="Q5" s="10"/>
      <c r="R5" s="13" t="s">
        <v>6</v>
      </c>
    </row>
    <row r="6" spans="1:18" ht="29.25" customHeight="1" x14ac:dyDescent="0.2">
      <c r="A6" s="181" t="s">
        <v>14</v>
      </c>
      <c r="B6" s="181" t="s">
        <v>79</v>
      </c>
      <c r="C6" s="181" t="s">
        <v>34</v>
      </c>
      <c r="D6" s="181">
        <v>2014</v>
      </c>
      <c r="E6" s="181"/>
      <c r="F6" s="295" t="s">
        <v>153</v>
      </c>
      <c r="G6" s="296"/>
      <c r="H6" s="181">
        <v>2018</v>
      </c>
      <c r="I6" s="181"/>
      <c r="J6" s="181"/>
      <c r="K6" s="181"/>
      <c r="L6" s="181"/>
      <c r="M6" s="181"/>
      <c r="N6" s="181"/>
      <c r="O6" s="181"/>
      <c r="P6" s="181" t="s">
        <v>2</v>
      </c>
      <c r="Q6" s="181"/>
      <c r="R6" s="181" t="s">
        <v>33</v>
      </c>
    </row>
    <row r="7" spans="1:18" ht="28.15" customHeight="1" x14ac:dyDescent="0.2">
      <c r="A7" s="181"/>
      <c r="B7" s="181"/>
      <c r="C7" s="181"/>
      <c r="D7" s="181"/>
      <c r="E7" s="181"/>
      <c r="F7" s="297"/>
      <c r="G7" s="298"/>
      <c r="H7" s="181" t="s">
        <v>5</v>
      </c>
      <c r="I7" s="181"/>
      <c r="J7" s="181" t="s">
        <v>9</v>
      </c>
      <c r="K7" s="181"/>
      <c r="L7" s="181" t="s">
        <v>55</v>
      </c>
      <c r="M7" s="181"/>
      <c r="N7" s="181" t="s">
        <v>12</v>
      </c>
      <c r="O7" s="181"/>
      <c r="P7" s="181"/>
      <c r="Q7" s="181"/>
      <c r="R7" s="181"/>
    </row>
    <row r="8" spans="1:18" ht="13.5" thickBot="1" x14ac:dyDescent="0.25">
      <c r="A8" s="182"/>
      <c r="B8" s="182"/>
      <c r="C8" s="182"/>
      <c r="D8" s="59" t="s">
        <v>3</v>
      </c>
      <c r="E8" s="59" t="s">
        <v>4</v>
      </c>
      <c r="F8" s="85" t="s">
        <v>3</v>
      </c>
      <c r="G8" s="85" t="s">
        <v>4</v>
      </c>
      <c r="H8" s="90" t="s">
        <v>3</v>
      </c>
      <c r="I8" s="90" t="s">
        <v>4</v>
      </c>
      <c r="J8" s="90" t="s">
        <v>3</v>
      </c>
      <c r="K8" s="90" t="s">
        <v>4</v>
      </c>
      <c r="L8" s="90" t="s">
        <v>3</v>
      </c>
      <c r="M8" s="90" t="s">
        <v>4</v>
      </c>
      <c r="N8" s="90" t="s">
        <v>3</v>
      </c>
      <c r="O8" s="90" t="s">
        <v>4</v>
      </c>
      <c r="P8" s="59" t="s">
        <v>48</v>
      </c>
      <c r="Q8" s="59" t="s">
        <v>49</v>
      </c>
      <c r="R8" s="182"/>
    </row>
    <row r="9" spans="1:18" ht="13.5" customHeight="1" x14ac:dyDescent="0.2">
      <c r="A9" s="303" t="s">
        <v>73</v>
      </c>
      <c r="B9" s="300" t="s">
        <v>112</v>
      </c>
      <c r="C9" s="109" t="s">
        <v>15</v>
      </c>
      <c r="D9" s="110">
        <f t="shared" ref="D9:K9" si="0">D12+D14</f>
        <v>36824.6</v>
      </c>
      <c r="E9" s="110">
        <f t="shared" si="0"/>
        <v>35715.699999999997</v>
      </c>
      <c r="F9" s="110">
        <f t="shared" si="0"/>
        <v>46666.759999999995</v>
      </c>
      <c r="G9" s="110">
        <f t="shared" si="0"/>
        <v>43002.64</v>
      </c>
      <c r="H9" s="110">
        <f t="shared" si="0"/>
        <v>0</v>
      </c>
      <c r="I9" s="110">
        <f t="shared" si="0"/>
        <v>0</v>
      </c>
      <c r="J9" s="110">
        <f t="shared" si="0"/>
        <v>0</v>
      </c>
      <c r="K9" s="110">
        <f t="shared" si="0"/>
        <v>0</v>
      </c>
      <c r="L9" s="111">
        <f t="shared" ref="L9:Q9" si="1">L12+L14</f>
        <v>0</v>
      </c>
      <c r="M9" s="111">
        <f t="shared" si="1"/>
        <v>0</v>
      </c>
      <c r="N9" s="142">
        <f t="shared" si="1"/>
        <v>55607.6</v>
      </c>
      <c r="O9" s="111">
        <f t="shared" si="1"/>
        <v>54316.955000000002</v>
      </c>
      <c r="P9" s="110">
        <f t="shared" si="1"/>
        <v>38327.699999999997</v>
      </c>
      <c r="Q9" s="110">
        <f t="shared" si="1"/>
        <v>38360.199999999997</v>
      </c>
      <c r="R9" s="112"/>
    </row>
    <row r="10" spans="1:18" x14ac:dyDescent="0.2">
      <c r="A10" s="304"/>
      <c r="B10" s="301"/>
      <c r="C10" s="113" t="s">
        <v>16</v>
      </c>
      <c r="D10" s="114"/>
      <c r="E10" s="114"/>
      <c r="F10" s="114"/>
      <c r="G10" s="114"/>
      <c r="H10" s="115"/>
      <c r="I10" s="114"/>
      <c r="J10" s="114"/>
      <c r="K10" s="114"/>
      <c r="L10" s="114"/>
      <c r="M10" s="114"/>
      <c r="N10" s="114"/>
      <c r="O10" s="114"/>
      <c r="P10" s="114"/>
      <c r="Q10" s="114"/>
      <c r="R10" s="116"/>
    </row>
    <row r="11" spans="1:18" x14ac:dyDescent="0.2">
      <c r="A11" s="304"/>
      <c r="B11" s="301"/>
      <c r="C11" s="113" t="s">
        <v>7</v>
      </c>
      <c r="D11" s="117"/>
      <c r="E11" s="117"/>
      <c r="F11" s="117"/>
      <c r="G11" s="117"/>
      <c r="H11" s="118"/>
      <c r="I11" s="118"/>
      <c r="J11" s="119"/>
      <c r="K11" s="119"/>
      <c r="L11" s="118"/>
      <c r="M11" s="118"/>
      <c r="N11" s="129"/>
      <c r="O11" s="129"/>
      <c r="P11" s="120"/>
      <c r="Q11" s="120"/>
      <c r="R11" s="121"/>
    </row>
    <row r="12" spans="1:18" x14ac:dyDescent="0.2">
      <c r="A12" s="304"/>
      <c r="B12" s="301"/>
      <c r="C12" s="113" t="s">
        <v>17</v>
      </c>
      <c r="D12" s="115">
        <f>D19+D40+D61</f>
        <v>21498.5</v>
      </c>
      <c r="E12" s="115">
        <f>E19+E40+E61</f>
        <v>21451.7</v>
      </c>
      <c r="F12" s="115">
        <f>F19+F61</f>
        <v>25471.899999999998</v>
      </c>
      <c r="G12" s="115">
        <f>G19+G61</f>
        <v>21937.200000000001</v>
      </c>
      <c r="H12" s="115">
        <f>H19+H40+H58</f>
        <v>0</v>
      </c>
      <c r="I12" s="115">
        <f>I19+I40+I58</f>
        <v>0</v>
      </c>
      <c r="J12" s="115">
        <f t="shared" ref="J12:K12" si="2">J19+J40+J58</f>
        <v>0</v>
      </c>
      <c r="K12" s="115">
        <f t="shared" si="2"/>
        <v>0</v>
      </c>
      <c r="L12" s="115">
        <v>0</v>
      </c>
      <c r="M12" s="115">
        <v>0</v>
      </c>
      <c r="N12" s="122">
        <f>N19+N61</f>
        <v>37554.1</v>
      </c>
      <c r="O12" s="122">
        <f>O19+O61</f>
        <v>36428.764999999999</v>
      </c>
      <c r="P12" s="122">
        <f>P19+P40+P61</f>
        <v>28595.1</v>
      </c>
      <c r="Q12" s="122">
        <f t="shared" ref="Q12" si="3">Q19+Q61</f>
        <v>28595.1</v>
      </c>
      <c r="R12" s="123"/>
    </row>
    <row r="13" spans="1:18" x14ac:dyDescent="0.2">
      <c r="A13" s="304"/>
      <c r="B13" s="301"/>
      <c r="C13" s="113" t="s">
        <v>35</v>
      </c>
      <c r="D13" s="114"/>
      <c r="E13" s="114"/>
      <c r="F13" s="114"/>
      <c r="G13" s="114"/>
      <c r="H13" s="119"/>
      <c r="I13" s="119"/>
      <c r="J13" s="119"/>
      <c r="K13" s="119"/>
      <c r="L13" s="115"/>
      <c r="M13" s="173"/>
      <c r="N13" s="130"/>
      <c r="O13" s="130"/>
      <c r="P13" s="124"/>
      <c r="Q13" s="124"/>
      <c r="R13" s="123"/>
    </row>
    <row r="14" spans="1:18" ht="24" x14ac:dyDescent="0.2">
      <c r="A14" s="304"/>
      <c r="B14" s="301"/>
      <c r="C14" s="113" t="s">
        <v>80</v>
      </c>
      <c r="D14" s="115">
        <f t="shared" ref="D14:K14" si="4">D21+D42+D63</f>
        <v>15326.1</v>
      </c>
      <c r="E14" s="115">
        <f t="shared" si="4"/>
        <v>14263.999999999998</v>
      </c>
      <c r="F14" s="115">
        <f t="shared" si="4"/>
        <v>21194.86</v>
      </c>
      <c r="G14" s="115">
        <f t="shared" si="4"/>
        <v>21065.439999999999</v>
      </c>
      <c r="H14" s="115">
        <v>0</v>
      </c>
      <c r="I14" s="115">
        <v>0</v>
      </c>
      <c r="J14" s="115">
        <f t="shared" si="4"/>
        <v>0</v>
      </c>
      <c r="K14" s="115">
        <f t="shared" si="4"/>
        <v>0</v>
      </c>
      <c r="L14" s="115">
        <v>0</v>
      </c>
      <c r="M14" s="115">
        <v>0</v>
      </c>
      <c r="N14" s="115">
        <f>N21+N42+N63</f>
        <v>18053.5</v>
      </c>
      <c r="O14" s="115">
        <f>O21+O42+O63</f>
        <v>17888.190000000002</v>
      </c>
      <c r="P14" s="115">
        <f>P21+P42+P63</f>
        <v>9732.6</v>
      </c>
      <c r="Q14" s="115">
        <f t="shared" ref="Q14" si="5">Q21+Q42+Q63</f>
        <v>9765.1</v>
      </c>
      <c r="R14" s="123"/>
    </row>
    <row r="15" spans="1:18" ht="13.5" thickBot="1" x14ac:dyDescent="0.25">
      <c r="A15" s="305"/>
      <c r="B15" s="302"/>
      <c r="C15" s="125" t="s">
        <v>18</v>
      </c>
      <c r="D15" s="126"/>
      <c r="E15" s="126"/>
      <c r="F15" s="126"/>
      <c r="G15" s="126"/>
      <c r="H15" s="126"/>
      <c r="I15" s="126"/>
      <c r="J15" s="126"/>
      <c r="K15" s="126"/>
      <c r="L15" s="174"/>
      <c r="M15" s="174"/>
      <c r="N15" s="131"/>
      <c r="O15" s="131"/>
      <c r="P15" s="127"/>
      <c r="Q15" s="127"/>
      <c r="R15" s="128"/>
    </row>
    <row r="16" spans="1:18" ht="15" customHeight="1" x14ac:dyDescent="0.2">
      <c r="A16" s="280" t="s">
        <v>27</v>
      </c>
      <c r="B16" s="292" t="s">
        <v>114</v>
      </c>
      <c r="C16" s="70" t="s">
        <v>15</v>
      </c>
      <c r="D16" s="52">
        <f t="shared" ref="D16:E16" si="6">D19+D21</f>
        <v>24644.600000000002</v>
      </c>
      <c r="E16" s="52">
        <f t="shared" si="6"/>
        <v>24579.600000000002</v>
      </c>
      <c r="F16" s="52">
        <v>30209.839999999997</v>
      </c>
      <c r="G16" s="81">
        <f>G23+G30</f>
        <v>27329</v>
      </c>
      <c r="H16" s="52">
        <f>H19+H21</f>
        <v>0</v>
      </c>
      <c r="I16" s="52">
        <f>I19+I21</f>
        <v>0</v>
      </c>
      <c r="J16" s="52">
        <f>J23+J30</f>
        <v>0</v>
      </c>
      <c r="K16" s="52">
        <f>K23+K30</f>
        <v>0</v>
      </c>
      <c r="L16" s="52">
        <f t="shared" ref="L16:M16" si="7">L23+L30</f>
        <v>0</v>
      </c>
      <c r="M16" s="52">
        <f t="shared" si="7"/>
        <v>0</v>
      </c>
      <c r="N16" s="52">
        <f>N19+N21</f>
        <v>42878.1</v>
      </c>
      <c r="O16" s="52">
        <f>O19+O21</f>
        <v>41749.399999999994</v>
      </c>
      <c r="P16" s="75">
        <f>P19+P21</f>
        <v>30327.699999999997</v>
      </c>
      <c r="Q16" s="75">
        <f>Q19+Q21</f>
        <v>30360.199999999997</v>
      </c>
      <c r="R16" s="79"/>
    </row>
    <row r="17" spans="1:18" x14ac:dyDescent="0.2">
      <c r="A17" s="281"/>
      <c r="B17" s="284"/>
      <c r="C17" s="33" t="s">
        <v>16</v>
      </c>
      <c r="D17" s="2"/>
      <c r="E17" s="2"/>
      <c r="F17" s="2"/>
      <c r="G17" s="2"/>
      <c r="H17" s="2"/>
      <c r="I17" s="2"/>
      <c r="J17" s="2"/>
      <c r="K17" s="2"/>
      <c r="L17" s="41"/>
      <c r="M17" s="41"/>
      <c r="N17" s="69"/>
      <c r="O17" s="69"/>
      <c r="P17" s="68"/>
      <c r="Q17" s="68"/>
      <c r="R17" s="77"/>
    </row>
    <row r="18" spans="1:18" x14ac:dyDescent="0.2">
      <c r="A18" s="281"/>
      <c r="B18" s="284"/>
      <c r="C18" s="33" t="s">
        <v>7</v>
      </c>
      <c r="D18" s="2"/>
      <c r="E18" s="2"/>
      <c r="F18" s="2"/>
      <c r="G18" s="2"/>
      <c r="H18" s="2"/>
      <c r="I18" s="2"/>
      <c r="J18" s="2"/>
      <c r="K18" s="2"/>
      <c r="L18" s="41"/>
      <c r="M18" s="41"/>
      <c r="N18" s="69"/>
      <c r="O18" s="69"/>
      <c r="P18" s="68"/>
      <c r="Q18" s="68"/>
      <c r="R18" s="77"/>
    </row>
    <row r="19" spans="1:18" x14ac:dyDescent="0.2">
      <c r="A19" s="281"/>
      <c r="B19" s="284"/>
      <c r="C19" s="33" t="s">
        <v>17</v>
      </c>
      <c r="D19" s="42">
        <f t="shared" ref="D19:I19" si="8">D26+D33</f>
        <v>21404.9</v>
      </c>
      <c r="E19" s="42">
        <f t="shared" si="8"/>
        <v>21404.9</v>
      </c>
      <c r="F19" s="42">
        <f t="shared" si="8"/>
        <v>25301.1</v>
      </c>
      <c r="G19" s="42">
        <f t="shared" si="8"/>
        <v>21766.400000000001</v>
      </c>
      <c r="H19" s="42">
        <f t="shared" si="8"/>
        <v>0</v>
      </c>
      <c r="I19" s="42">
        <f t="shared" si="8"/>
        <v>0</v>
      </c>
      <c r="J19" s="169">
        <f>J26+J33</f>
        <v>0</v>
      </c>
      <c r="K19" s="169">
        <f>K26+K33</f>
        <v>0</v>
      </c>
      <c r="L19" s="169">
        <v>0</v>
      </c>
      <c r="M19" s="169">
        <v>0</v>
      </c>
      <c r="N19" s="71">
        <f>N26+N33</f>
        <v>37317.199999999997</v>
      </c>
      <c r="O19" s="71">
        <f>O26+O33</f>
        <v>36211.199999999997</v>
      </c>
      <c r="P19" s="71">
        <f>P26+P33</f>
        <v>28595.1</v>
      </c>
      <c r="Q19" s="71">
        <f>Q26+Q33</f>
        <v>28595.1</v>
      </c>
      <c r="R19" s="77"/>
    </row>
    <row r="20" spans="1:18" x14ac:dyDescent="0.2">
      <c r="A20" s="281"/>
      <c r="B20" s="284"/>
      <c r="C20" s="33" t="s">
        <v>35</v>
      </c>
      <c r="D20" s="2"/>
      <c r="E20" s="2"/>
      <c r="F20" s="2"/>
      <c r="G20" s="2"/>
      <c r="H20" s="95"/>
      <c r="I20" s="95"/>
      <c r="J20" s="2"/>
      <c r="K20" s="2"/>
      <c r="L20" s="41"/>
      <c r="M20" s="41"/>
      <c r="N20" s="69"/>
      <c r="O20" s="69"/>
      <c r="P20" s="68"/>
      <c r="Q20" s="68"/>
      <c r="R20" s="77"/>
    </row>
    <row r="21" spans="1:18" ht="24" x14ac:dyDescent="0.2">
      <c r="A21" s="281"/>
      <c r="B21" s="284"/>
      <c r="C21" s="33" t="s">
        <v>80</v>
      </c>
      <c r="D21" s="95">
        <f t="shared" ref="D21:I21" si="9">D28+D35</f>
        <v>3239.7</v>
      </c>
      <c r="E21" s="95">
        <f t="shared" si="9"/>
        <v>3174.7</v>
      </c>
      <c r="F21" s="95">
        <f t="shared" si="9"/>
        <v>5583.7</v>
      </c>
      <c r="G21" s="95">
        <f t="shared" si="9"/>
        <v>5562.5999999999995</v>
      </c>
      <c r="H21" s="42">
        <f t="shared" si="9"/>
        <v>0</v>
      </c>
      <c r="I21" s="42">
        <f t="shared" si="9"/>
        <v>0</v>
      </c>
      <c r="J21" s="42">
        <v>0</v>
      </c>
      <c r="K21" s="42">
        <v>0</v>
      </c>
      <c r="L21" s="42">
        <v>0</v>
      </c>
      <c r="M21" s="42">
        <v>0</v>
      </c>
      <c r="N21" s="71">
        <f>N28+N35</f>
        <v>5560.9</v>
      </c>
      <c r="O21" s="71">
        <f>O28+O35</f>
        <v>5538.2000000000007</v>
      </c>
      <c r="P21" s="71">
        <f>P28+P35</f>
        <v>1732.6</v>
      </c>
      <c r="Q21" s="71">
        <f>Q28+Q35</f>
        <v>1765.1</v>
      </c>
      <c r="R21" s="77"/>
    </row>
    <row r="22" spans="1:18" ht="13.5" thickBot="1" x14ac:dyDescent="0.25">
      <c r="A22" s="282"/>
      <c r="B22" s="285"/>
      <c r="C22" s="72" t="s">
        <v>18</v>
      </c>
      <c r="D22" s="54"/>
      <c r="E22" s="54"/>
      <c r="F22" s="54"/>
      <c r="G22" s="54"/>
      <c r="H22" s="54"/>
      <c r="I22" s="54"/>
      <c r="J22" s="54"/>
      <c r="K22" s="54"/>
      <c r="L22" s="171"/>
      <c r="M22" s="171"/>
      <c r="N22" s="132"/>
      <c r="O22" s="132"/>
      <c r="P22" s="73"/>
      <c r="Q22" s="73"/>
      <c r="R22" s="78"/>
    </row>
    <row r="23" spans="1:18" ht="14.25" customHeight="1" x14ac:dyDescent="0.2">
      <c r="A23" s="287" t="s">
        <v>115</v>
      </c>
      <c r="B23" s="284" t="s">
        <v>116</v>
      </c>
      <c r="C23" s="101" t="s">
        <v>15</v>
      </c>
      <c r="D23" s="102">
        <f t="shared" ref="D23:E23" si="10">D26+D28</f>
        <v>17042.8</v>
      </c>
      <c r="E23" s="102">
        <f t="shared" si="10"/>
        <v>16977.8</v>
      </c>
      <c r="F23" s="102">
        <v>17895.7</v>
      </c>
      <c r="G23" s="102">
        <v>17895.7</v>
      </c>
      <c r="H23" s="103">
        <f>SUM(H26:H28)</f>
        <v>0</v>
      </c>
      <c r="I23" s="103">
        <f>SUM(I26:I28)</f>
        <v>0</v>
      </c>
      <c r="J23" s="103">
        <f>J26+J28</f>
        <v>0</v>
      </c>
      <c r="K23" s="103">
        <f>K26+K28</f>
        <v>0</v>
      </c>
      <c r="L23" s="102">
        <f>SUM(L24:L29)</f>
        <v>0</v>
      </c>
      <c r="M23" s="102">
        <f>SUM(M24:M29)</f>
        <v>0</v>
      </c>
      <c r="N23" s="103">
        <f>N26+N28</f>
        <v>19035.400000000001</v>
      </c>
      <c r="O23" s="103">
        <f>O26+O28</f>
        <v>19017.8</v>
      </c>
      <c r="P23" s="104">
        <f>P26+P28</f>
        <v>19156</v>
      </c>
      <c r="Q23" s="104">
        <f>Q26+Q28</f>
        <v>19188.5</v>
      </c>
      <c r="R23" s="105"/>
    </row>
    <row r="24" spans="1:18" x14ac:dyDescent="0.2">
      <c r="A24" s="287"/>
      <c r="B24" s="284"/>
      <c r="C24" s="33" t="s">
        <v>16</v>
      </c>
      <c r="D24" s="2"/>
      <c r="E24" s="2"/>
      <c r="F24" s="2"/>
      <c r="G24" s="2"/>
      <c r="H24" s="2"/>
      <c r="I24" s="2"/>
      <c r="J24" s="2"/>
      <c r="K24" s="2"/>
      <c r="L24" s="41"/>
      <c r="M24" s="41"/>
      <c r="N24" s="69"/>
      <c r="O24" s="69"/>
      <c r="P24" s="68"/>
      <c r="Q24" s="68"/>
      <c r="R24" s="77"/>
    </row>
    <row r="25" spans="1:18" x14ac:dyDescent="0.2">
      <c r="A25" s="287"/>
      <c r="B25" s="284"/>
      <c r="C25" s="33" t="s">
        <v>7</v>
      </c>
      <c r="D25" s="2"/>
      <c r="E25" s="2"/>
      <c r="F25" s="2"/>
      <c r="G25" s="2"/>
      <c r="H25" s="2"/>
      <c r="I25" s="2"/>
      <c r="J25" s="2"/>
      <c r="K25" s="2"/>
      <c r="L25" s="41"/>
      <c r="M25" s="41"/>
      <c r="N25" s="69"/>
      <c r="O25" s="69"/>
      <c r="P25" s="68"/>
      <c r="Q25" s="68"/>
      <c r="R25" s="77"/>
    </row>
    <row r="26" spans="1:18" x14ac:dyDescent="0.2">
      <c r="A26" s="287"/>
      <c r="B26" s="284"/>
      <c r="C26" s="33" t="s">
        <v>17</v>
      </c>
      <c r="D26" s="41">
        <v>15404.9</v>
      </c>
      <c r="E26" s="41">
        <v>15404.9</v>
      </c>
      <c r="F26" s="41">
        <v>16758.8</v>
      </c>
      <c r="G26" s="41">
        <v>16758.8</v>
      </c>
      <c r="H26" s="42">
        <v>0</v>
      </c>
      <c r="I26" s="42">
        <v>0</v>
      </c>
      <c r="J26" s="169">
        <v>0</v>
      </c>
      <c r="K26" s="169">
        <v>0</v>
      </c>
      <c r="L26" s="169">
        <v>0</v>
      </c>
      <c r="M26" s="169">
        <v>0</v>
      </c>
      <c r="N26" s="69">
        <f>'8 средства по кодам'!R17</f>
        <v>17577.7</v>
      </c>
      <c r="O26" s="69">
        <f>'8 средства по кодам'!S17</f>
        <v>17577.7</v>
      </c>
      <c r="P26" s="69">
        <f>'8 средства по кодам'!T17</f>
        <v>17577.7</v>
      </c>
      <c r="Q26" s="69">
        <f>'8 средства по кодам'!U17</f>
        <v>17577.7</v>
      </c>
      <c r="R26" s="77"/>
    </row>
    <row r="27" spans="1:18" x14ac:dyDescent="0.2">
      <c r="A27" s="287"/>
      <c r="B27" s="284"/>
      <c r="C27" s="33" t="s">
        <v>35</v>
      </c>
      <c r="D27" s="2"/>
      <c r="E27" s="2"/>
      <c r="F27" s="2"/>
      <c r="G27" s="2"/>
      <c r="H27" s="2"/>
      <c r="I27" s="2"/>
      <c r="J27" s="2"/>
      <c r="K27" s="2"/>
      <c r="L27" s="41"/>
      <c r="M27" s="41"/>
      <c r="N27" s="69"/>
      <c r="O27" s="69"/>
      <c r="P27" s="68"/>
      <c r="Q27" s="68"/>
      <c r="R27" s="77"/>
    </row>
    <row r="28" spans="1:18" ht="24" x14ac:dyDescent="0.2">
      <c r="A28" s="287"/>
      <c r="B28" s="284"/>
      <c r="C28" s="33" t="s">
        <v>80</v>
      </c>
      <c r="D28" s="12">
        <f>15.4+1622.5</f>
        <v>1637.9</v>
      </c>
      <c r="E28" s="12">
        <f>15.4+1557.5</f>
        <v>1572.9</v>
      </c>
      <c r="F28" s="86">
        <f>1120.1+16.8</f>
        <v>1136.8999999999999</v>
      </c>
      <c r="G28" s="86">
        <v>1136.8999999999999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69">
        <f>'8 средства по кодам'!R16+'8 средства по кодам'!R18</f>
        <v>1457.7</v>
      </c>
      <c r="O28" s="69">
        <f>'8 средства по кодам'!S16+'8 средства по кодам'!S18</f>
        <v>1440.1</v>
      </c>
      <c r="P28" s="69">
        <f>'8 средства по кодам'!T16+'8 средства по кодам'!T18</f>
        <v>1578.3</v>
      </c>
      <c r="Q28" s="69">
        <f>'8 средства по кодам'!U16+'8 средства по кодам'!U18</f>
        <v>1610.8</v>
      </c>
      <c r="R28" s="77"/>
    </row>
    <row r="29" spans="1:18" x14ac:dyDescent="0.2">
      <c r="A29" s="288"/>
      <c r="B29" s="289"/>
      <c r="C29" s="33" t="s">
        <v>18</v>
      </c>
      <c r="D29" s="2"/>
      <c r="E29" s="2"/>
      <c r="F29" s="2"/>
      <c r="G29" s="2"/>
      <c r="H29" s="2"/>
      <c r="I29" s="2"/>
      <c r="J29" s="2"/>
      <c r="K29" s="2"/>
      <c r="L29" s="41"/>
      <c r="M29" s="41"/>
      <c r="N29" s="69"/>
      <c r="O29" s="69"/>
      <c r="P29" s="68"/>
      <c r="Q29" s="68"/>
      <c r="R29" s="77"/>
    </row>
    <row r="30" spans="1:18" ht="13.5" customHeight="1" x14ac:dyDescent="0.2">
      <c r="A30" s="277" t="s">
        <v>117</v>
      </c>
      <c r="B30" s="283" t="s">
        <v>118</v>
      </c>
      <c r="C30" s="33" t="s">
        <v>15</v>
      </c>
      <c r="D30" s="44">
        <f>D33+D35</f>
        <v>7601.8</v>
      </c>
      <c r="E30" s="44">
        <f>E33+E35</f>
        <v>7601.8</v>
      </c>
      <c r="F30" s="44">
        <f>F33+F35</f>
        <v>12989.099999999999</v>
      </c>
      <c r="G30" s="44">
        <f>G33+G35</f>
        <v>9433.2999999999993</v>
      </c>
      <c r="H30" s="45">
        <v>0</v>
      </c>
      <c r="I30" s="45">
        <v>0</v>
      </c>
      <c r="J30" s="45">
        <f>J33+J35</f>
        <v>0</v>
      </c>
      <c r="K30" s="45">
        <f>K33+K35</f>
        <v>0</v>
      </c>
      <c r="L30" s="45">
        <f>SUM(L31:L36)</f>
        <v>0</v>
      </c>
      <c r="M30" s="45">
        <f>SUM(M31:M36)</f>
        <v>0</v>
      </c>
      <c r="N30" s="74">
        <f>N33+N35</f>
        <v>23842.7</v>
      </c>
      <c r="O30" s="74">
        <f>O33+O35</f>
        <v>22731.599999999999</v>
      </c>
      <c r="P30" s="74">
        <f>P33+P35</f>
        <v>11171.699999999999</v>
      </c>
      <c r="Q30" s="74">
        <f>Q33+Q35</f>
        <v>11171.699999999999</v>
      </c>
      <c r="R30" s="77"/>
    </row>
    <row r="31" spans="1:18" x14ac:dyDescent="0.2">
      <c r="A31" s="277"/>
      <c r="B31" s="284"/>
      <c r="C31" s="33" t="s">
        <v>16</v>
      </c>
      <c r="D31" s="2"/>
      <c r="E31" s="2"/>
      <c r="F31" s="2"/>
      <c r="G31" s="2"/>
      <c r="H31" s="2"/>
      <c r="I31" s="2"/>
      <c r="J31" s="12"/>
      <c r="K31" s="12"/>
      <c r="L31" s="42"/>
      <c r="M31" s="42"/>
      <c r="N31" s="69"/>
      <c r="O31" s="69"/>
      <c r="P31" s="68"/>
      <c r="Q31" s="68"/>
      <c r="R31" s="77"/>
    </row>
    <row r="32" spans="1:18" x14ac:dyDescent="0.2">
      <c r="A32" s="277"/>
      <c r="B32" s="284"/>
      <c r="C32" s="33" t="s">
        <v>28</v>
      </c>
      <c r="D32" s="2"/>
      <c r="E32" s="2"/>
      <c r="F32" s="2"/>
      <c r="G32" s="2"/>
      <c r="H32" s="2"/>
      <c r="I32" s="2"/>
      <c r="J32" s="12"/>
      <c r="K32" s="12"/>
      <c r="L32" s="42"/>
      <c r="M32" s="42"/>
      <c r="N32" s="69"/>
      <c r="O32" s="69"/>
      <c r="P32" s="68"/>
      <c r="Q32" s="68"/>
      <c r="R32" s="77"/>
    </row>
    <row r="33" spans="1:18" x14ac:dyDescent="0.2">
      <c r="A33" s="277"/>
      <c r="B33" s="284"/>
      <c r="C33" s="33" t="s">
        <v>17</v>
      </c>
      <c r="D33" s="41">
        <v>6000</v>
      </c>
      <c r="E33" s="41">
        <v>6000</v>
      </c>
      <c r="F33" s="41">
        <f>8542.3</f>
        <v>8542.2999999999993</v>
      </c>
      <c r="G33" s="41">
        <v>5007.6000000000004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71">
        <f>'8 средства по кодам'!R29+'8 средства по кодам'!R31</f>
        <v>19739.5</v>
      </c>
      <c r="O33" s="71">
        <f>'8 средства по кодам'!S29+'8 средства по кодам'!S31</f>
        <v>18633.5</v>
      </c>
      <c r="P33" s="71">
        <f>'8 средства по кодам'!T31</f>
        <v>11017.4</v>
      </c>
      <c r="Q33" s="71">
        <f>'8 средства по кодам'!U31</f>
        <v>11017.4</v>
      </c>
      <c r="R33" s="77"/>
    </row>
    <row r="34" spans="1:18" x14ac:dyDescent="0.2">
      <c r="A34" s="277"/>
      <c r="B34" s="284"/>
      <c r="C34" s="33" t="s">
        <v>35</v>
      </c>
      <c r="D34" s="2"/>
      <c r="E34" s="2"/>
      <c r="F34" s="2"/>
      <c r="G34" s="2"/>
      <c r="H34" s="2"/>
      <c r="I34" s="2"/>
      <c r="J34" s="12"/>
      <c r="K34" s="12"/>
      <c r="L34" s="42"/>
      <c r="M34" s="42"/>
      <c r="N34" s="69"/>
      <c r="O34" s="69"/>
      <c r="P34" s="71"/>
      <c r="Q34" s="71"/>
      <c r="R34" s="77"/>
    </row>
    <row r="35" spans="1:18" ht="27.75" customHeight="1" x14ac:dyDescent="0.2">
      <c r="A35" s="277"/>
      <c r="B35" s="284"/>
      <c r="C35" s="33" t="s">
        <v>80</v>
      </c>
      <c r="D35" s="12">
        <f>1000+601.8</f>
        <v>1601.8</v>
      </c>
      <c r="E35" s="12">
        <f>1000+601.8</f>
        <v>1601.8</v>
      </c>
      <c r="F35" s="86">
        <f>2100+854.3+1492.5</f>
        <v>4446.8</v>
      </c>
      <c r="G35" s="86">
        <f>833.2+2100+1492.5</f>
        <v>4425.7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80">
        <f>'8 средства по кодам'!R30+'8 средства по кодам'!R32+'8 средства по кодам'!R38+'8 средства по кодам'!R39+'8 средства по кодам'!R40</f>
        <v>4103.2</v>
      </c>
      <c r="O35" s="80">
        <f>'8 средства по кодам'!S30+'8 средства по кодам'!S32+'8 средства по кодам'!S38+'8 средства по кодам'!S39+'8 средства по кодам'!S40</f>
        <v>4098.1000000000004</v>
      </c>
      <c r="P35" s="80">
        <f>'8 средства по кодам'!T32</f>
        <v>154.30000000000001</v>
      </c>
      <c r="Q35" s="80">
        <f>'8 средства по кодам'!U32</f>
        <v>154.30000000000001</v>
      </c>
      <c r="R35" s="77"/>
    </row>
    <row r="36" spans="1:18" ht="13.5" thickBot="1" x14ac:dyDescent="0.25">
      <c r="A36" s="278"/>
      <c r="B36" s="285"/>
      <c r="C36" s="72" t="s">
        <v>18</v>
      </c>
      <c r="D36" s="54"/>
      <c r="E36" s="54"/>
      <c r="F36" s="54"/>
      <c r="G36" s="54"/>
      <c r="H36" s="54"/>
      <c r="I36" s="54"/>
      <c r="J36" s="54"/>
      <c r="K36" s="54"/>
      <c r="L36" s="171"/>
      <c r="M36" s="171"/>
      <c r="N36" s="132"/>
      <c r="O36" s="132"/>
      <c r="P36" s="73"/>
      <c r="Q36" s="73"/>
      <c r="R36" s="78"/>
    </row>
    <row r="37" spans="1:18" x14ac:dyDescent="0.2">
      <c r="A37" s="280" t="s">
        <v>130</v>
      </c>
      <c r="B37" s="292" t="s">
        <v>131</v>
      </c>
      <c r="C37" s="70" t="s">
        <v>15</v>
      </c>
      <c r="D37" s="57">
        <f>D51</f>
        <v>12077</v>
      </c>
      <c r="E37" s="57">
        <f>E51</f>
        <v>11079.9</v>
      </c>
      <c r="F37" s="57">
        <v>14777</v>
      </c>
      <c r="G37" s="57">
        <v>14668.68</v>
      </c>
      <c r="H37" s="52">
        <f>H42</f>
        <v>0</v>
      </c>
      <c r="I37" s="52">
        <f>I42</f>
        <v>0</v>
      </c>
      <c r="J37" s="52">
        <f>J42</f>
        <v>0</v>
      </c>
      <c r="K37" s="52">
        <f>K42</f>
        <v>0</v>
      </c>
      <c r="L37" s="52">
        <f t="shared" ref="L37:M37" si="11">L42</f>
        <v>0</v>
      </c>
      <c r="M37" s="52">
        <f t="shared" si="11"/>
        <v>0</v>
      </c>
      <c r="N37" s="81">
        <f>N42</f>
        <v>12403.4</v>
      </c>
      <c r="O37" s="52">
        <f>O42</f>
        <v>12275.1</v>
      </c>
      <c r="P37" s="75">
        <f>P42</f>
        <v>8000</v>
      </c>
      <c r="Q37" s="75">
        <f>Q42</f>
        <v>8000</v>
      </c>
      <c r="R37" s="79"/>
    </row>
    <row r="38" spans="1:18" x14ac:dyDescent="0.2">
      <c r="A38" s="281"/>
      <c r="B38" s="284"/>
      <c r="C38" s="33" t="s">
        <v>16</v>
      </c>
      <c r="D38" s="2"/>
      <c r="E38" s="2"/>
      <c r="F38" s="2"/>
      <c r="G38" s="2"/>
      <c r="H38" s="41"/>
      <c r="I38" s="41"/>
      <c r="J38" s="41"/>
      <c r="K38" s="2"/>
      <c r="L38" s="41"/>
      <c r="M38" s="41"/>
      <c r="N38" s="69"/>
      <c r="O38" s="69"/>
      <c r="P38" s="71"/>
      <c r="Q38" s="71"/>
      <c r="R38" s="77"/>
    </row>
    <row r="39" spans="1:18" x14ac:dyDescent="0.2">
      <c r="A39" s="281"/>
      <c r="B39" s="284"/>
      <c r="C39" s="33" t="s">
        <v>28</v>
      </c>
      <c r="D39" s="2"/>
      <c r="E39" s="2"/>
      <c r="F39" s="2"/>
      <c r="G39" s="2"/>
      <c r="H39" s="41"/>
      <c r="I39" s="41"/>
      <c r="J39" s="41"/>
      <c r="K39" s="2"/>
      <c r="L39" s="41"/>
      <c r="M39" s="41"/>
      <c r="N39" s="69"/>
      <c r="O39" s="69"/>
      <c r="P39" s="71"/>
      <c r="Q39" s="71"/>
      <c r="R39" s="77"/>
    </row>
    <row r="40" spans="1:18" x14ac:dyDescent="0.2">
      <c r="A40" s="281"/>
      <c r="B40" s="284"/>
      <c r="C40" s="33" t="s">
        <v>17</v>
      </c>
      <c r="D40" s="2"/>
      <c r="E40" s="2"/>
      <c r="F40" s="2"/>
      <c r="G40" s="2"/>
      <c r="H40" s="41"/>
      <c r="I40" s="41"/>
      <c r="J40" s="41"/>
      <c r="K40" s="2"/>
      <c r="L40" s="41"/>
      <c r="M40" s="41"/>
      <c r="N40" s="69"/>
      <c r="O40" s="69"/>
      <c r="P40" s="71"/>
      <c r="Q40" s="71"/>
      <c r="R40" s="77"/>
    </row>
    <row r="41" spans="1:18" x14ac:dyDescent="0.2">
      <c r="A41" s="281"/>
      <c r="B41" s="284"/>
      <c r="C41" s="33" t="s">
        <v>35</v>
      </c>
      <c r="D41" s="2"/>
      <c r="E41" s="2"/>
      <c r="F41" s="2"/>
      <c r="G41" s="2"/>
      <c r="H41" s="41"/>
      <c r="I41" s="41"/>
      <c r="J41" s="41"/>
      <c r="K41" s="2"/>
      <c r="L41" s="41"/>
      <c r="M41" s="41"/>
      <c r="N41" s="69"/>
      <c r="O41" s="69"/>
      <c r="P41" s="71"/>
      <c r="Q41" s="71"/>
      <c r="R41" s="77"/>
    </row>
    <row r="42" spans="1:18" ht="24" x14ac:dyDescent="0.2">
      <c r="A42" s="281"/>
      <c r="B42" s="284"/>
      <c r="C42" s="33" t="s">
        <v>80</v>
      </c>
      <c r="D42" s="42">
        <f>D56</f>
        <v>12077</v>
      </c>
      <c r="E42" s="42">
        <f>E56</f>
        <v>11079.9</v>
      </c>
      <c r="F42" s="42">
        <v>14777</v>
      </c>
      <c r="G42" s="42">
        <v>14668.68</v>
      </c>
      <c r="H42" s="170">
        <v>0</v>
      </c>
      <c r="I42" s="170">
        <v>0</v>
      </c>
      <c r="J42" s="42">
        <f>J56</f>
        <v>0</v>
      </c>
      <c r="K42" s="55">
        <f>K56</f>
        <v>0</v>
      </c>
      <c r="L42" s="42">
        <v>0</v>
      </c>
      <c r="M42" s="42">
        <v>0</v>
      </c>
      <c r="N42" s="80">
        <f>N51</f>
        <v>12403.4</v>
      </c>
      <c r="O42" s="71">
        <f>O51</f>
        <v>12275.1</v>
      </c>
      <c r="P42" s="71">
        <f>P51</f>
        <v>8000</v>
      </c>
      <c r="Q42" s="71">
        <f>Q51</f>
        <v>8000</v>
      </c>
      <c r="R42" s="77"/>
    </row>
    <row r="43" spans="1:18" ht="13.5" thickBot="1" x14ac:dyDescent="0.25">
      <c r="A43" s="282"/>
      <c r="B43" s="285"/>
      <c r="C43" s="72" t="s">
        <v>18</v>
      </c>
      <c r="D43" s="54"/>
      <c r="E43" s="54"/>
      <c r="F43" s="54"/>
      <c r="G43" s="54"/>
      <c r="H43" s="54"/>
      <c r="I43" s="54"/>
      <c r="J43" s="54"/>
      <c r="K43" s="54"/>
      <c r="L43" s="171"/>
      <c r="M43" s="171"/>
      <c r="N43" s="132"/>
      <c r="O43" s="132"/>
      <c r="P43" s="108"/>
      <c r="Q43" s="108"/>
      <c r="R43" s="78"/>
    </row>
    <row r="44" spans="1:18" x14ac:dyDescent="0.2">
      <c r="A44" s="287" t="s">
        <v>115</v>
      </c>
      <c r="B44" s="284" t="s">
        <v>132</v>
      </c>
      <c r="C44" s="101" t="s">
        <v>15</v>
      </c>
      <c r="D44" s="106"/>
      <c r="E44" s="106"/>
      <c r="F44" s="106"/>
      <c r="G44" s="106"/>
      <c r="H44" s="106"/>
      <c r="I44" s="106"/>
      <c r="J44" s="106"/>
      <c r="K44" s="106"/>
      <c r="L44" s="175"/>
      <c r="M44" s="175"/>
      <c r="N44" s="133"/>
      <c r="O44" s="133"/>
      <c r="P44" s="107"/>
      <c r="Q44" s="107"/>
      <c r="R44" s="105"/>
    </row>
    <row r="45" spans="1:18" x14ac:dyDescent="0.2">
      <c r="A45" s="287"/>
      <c r="B45" s="284"/>
      <c r="C45" s="33" t="s">
        <v>16</v>
      </c>
      <c r="D45" s="2"/>
      <c r="E45" s="2"/>
      <c r="F45" s="2"/>
      <c r="G45" s="2"/>
      <c r="H45" s="2"/>
      <c r="I45" s="2"/>
      <c r="J45" s="2"/>
      <c r="K45" s="2"/>
      <c r="L45" s="41"/>
      <c r="M45" s="41"/>
      <c r="N45" s="69"/>
      <c r="O45" s="69"/>
      <c r="P45" s="76"/>
      <c r="Q45" s="76"/>
      <c r="R45" s="77"/>
    </row>
    <row r="46" spans="1:18" x14ac:dyDescent="0.2">
      <c r="A46" s="287"/>
      <c r="B46" s="284"/>
      <c r="C46" s="33" t="s">
        <v>28</v>
      </c>
      <c r="D46" s="2"/>
      <c r="E46" s="2"/>
      <c r="F46" s="2"/>
      <c r="G46" s="2"/>
      <c r="H46" s="2"/>
      <c r="I46" s="2"/>
      <c r="J46" s="2"/>
      <c r="K46" s="2"/>
      <c r="L46" s="41"/>
      <c r="M46" s="41"/>
      <c r="N46" s="69"/>
      <c r="O46" s="69"/>
      <c r="P46" s="76"/>
      <c r="Q46" s="76"/>
      <c r="R46" s="77"/>
    </row>
    <row r="47" spans="1:18" x14ac:dyDescent="0.2">
      <c r="A47" s="287"/>
      <c r="B47" s="284"/>
      <c r="C47" s="33" t="s">
        <v>17</v>
      </c>
      <c r="D47" s="2"/>
      <c r="E47" s="2"/>
      <c r="F47" s="2"/>
      <c r="G47" s="2"/>
      <c r="H47" s="2"/>
      <c r="I47" s="2"/>
      <c r="J47" s="2"/>
      <c r="K47" s="2"/>
      <c r="L47" s="41"/>
      <c r="M47" s="41"/>
      <c r="N47" s="69"/>
      <c r="O47" s="69"/>
      <c r="P47" s="68"/>
      <c r="Q47" s="68"/>
      <c r="R47" s="77"/>
    </row>
    <row r="48" spans="1:18" x14ac:dyDescent="0.2">
      <c r="A48" s="287"/>
      <c r="B48" s="284"/>
      <c r="C48" s="33" t="s">
        <v>35</v>
      </c>
      <c r="D48" s="2"/>
      <c r="E48" s="2"/>
      <c r="F48" s="2"/>
      <c r="G48" s="2"/>
      <c r="H48" s="2"/>
      <c r="I48" s="2"/>
      <c r="J48" s="2"/>
      <c r="K48" s="2"/>
      <c r="L48" s="41"/>
      <c r="M48" s="41"/>
      <c r="N48" s="69"/>
      <c r="O48" s="69"/>
      <c r="P48" s="68"/>
      <c r="Q48" s="68"/>
      <c r="R48" s="77"/>
    </row>
    <row r="49" spans="1:18" ht="24" x14ac:dyDescent="0.2">
      <c r="A49" s="287"/>
      <c r="B49" s="284"/>
      <c r="C49" s="33" t="s">
        <v>80</v>
      </c>
      <c r="D49" s="2"/>
      <c r="E49" s="2"/>
      <c r="F49" s="2"/>
      <c r="G49" s="2"/>
      <c r="H49" s="2"/>
      <c r="I49" s="2"/>
      <c r="J49" s="2"/>
      <c r="K49" s="2"/>
      <c r="L49" s="41"/>
      <c r="M49" s="41"/>
      <c r="N49" s="69"/>
      <c r="O49" s="69"/>
      <c r="P49" s="68"/>
      <c r="Q49" s="68"/>
      <c r="R49" s="77"/>
    </row>
    <row r="50" spans="1:18" x14ac:dyDescent="0.2">
      <c r="A50" s="288"/>
      <c r="B50" s="289"/>
      <c r="C50" s="33" t="s">
        <v>18</v>
      </c>
      <c r="D50" s="2"/>
      <c r="E50" s="2"/>
      <c r="F50" s="2"/>
      <c r="G50" s="2"/>
      <c r="H50" s="2"/>
      <c r="I50" s="2"/>
      <c r="J50" s="2"/>
      <c r="K50" s="2"/>
      <c r="L50" s="41"/>
      <c r="M50" s="41"/>
      <c r="N50" s="69"/>
      <c r="O50" s="69"/>
      <c r="P50" s="68"/>
      <c r="Q50" s="68"/>
      <c r="R50" s="77"/>
    </row>
    <row r="51" spans="1:18" x14ac:dyDescent="0.2">
      <c r="A51" s="286" t="s">
        <v>117</v>
      </c>
      <c r="B51" s="283" t="s">
        <v>133</v>
      </c>
      <c r="C51" s="33" t="s">
        <v>15</v>
      </c>
      <c r="D51" s="44">
        <f t="shared" ref="D51:E51" si="12">D56</f>
        <v>12077</v>
      </c>
      <c r="E51" s="44">
        <f t="shared" si="12"/>
        <v>11079.9</v>
      </c>
      <c r="F51" s="44">
        <v>14777</v>
      </c>
      <c r="G51" s="44">
        <f>G56</f>
        <v>14668.68</v>
      </c>
      <c r="H51" s="44">
        <f>H56</f>
        <v>0</v>
      </c>
      <c r="I51" s="44">
        <f>I56</f>
        <v>0</v>
      </c>
      <c r="J51" s="44">
        <f>J56</f>
        <v>0</v>
      </c>
      <c r="K51" s="44">
        <f>K56</f>
        <v>0</v>
      </c>
      <c r="L51" s="44">
        <f t="shared" ref="L51:M51" si="13">L56</f>
        <v>0</v>
      </c>
      <c r="M51" s="44">
        <f t="shared" si="13"/>
        <v>0</v>
      </c>
      <c r="N51" s="45">
        <f>'8 средства по кодам'!R52</f>
        <v>12403.4</v>
      </c>
      <c r="O51" s="45">
        <f>'8 средства по кодам'!S52</f>
        <v>12275.1</v>
      </c>
      <c r="P51" s="74">
        <f>P56</f>
        <v>8000</v>
      </c>
      <c r="Q51" s="74">
        <f>Q56</f>
        <v>8000</v>
      </c>
      <c r="R51" s="77"/>
    </row>
    <row r="52" spans="1:18" x14ac:dyDescent="0.2">
      <c r="A52" s="287"/>
      <c r="B52" s="284"/>
      <c r="C52" s="33" t="s">
        <v>16</v>
      </c>
      <c r="D52" s="2"/>
      <c r="E52" s="2"/>
      <c r="F52" s="2"/>
      <c r="G52" s="2"/>
      <c r="H52" s="41"/>
      <c r="I52" s="41"/>
      <c r="J52" s="41"/>
      <c r="K52" s="41"/>
      <c r="L52" s="41"/>
      <c r="M52" s="41"/>
      <c r="N52" s="71"/>
      <c r="O52" s="71"/>
      <c r="P52" s="76"/>
      <c r="Q52" s="76"/>
      <c r="R52" s="77"/>
    </row>
    <row r="53" spans="1:18" x14ac:dyDescent="0.2">
      <c r="A53" s="287"/>
      <c r="B53" s="284"/>
      <c r="C53" s="33" t="s">
        <v>28</v>
      </c>
      <c r="D53" s="2"/>
      <c r="E53" s="2"/>
      <c r="F53" s="2"/>
      <c r="G53" s="2"/>
      <c r="H53" s="41"/>
      <c r="I53" s="41"/>
      <c r="J53" s="41"/>
      <c r="K53" s="41"/>
      <c r="L53" s="41"/>
      <c r="M53" s="41"/>
      <c r="N53" s="71"/>
      <c r="O53" s="71"/>
      <c r="P53" s="76"/>
      <c r="Q53" s="76"/>
      <c r="R53" s="77"/>
    </row>
    <row r="54" spans="1:18" x14ac:dyDescent="0.2">
      <c r="A54" s="287"/>
      <c r="B54" s="284"/>
      <c r="C54" s="33" t="s">
        <v>17</v>
      </c>
      <c r="D54" s="2"/>
      <c r="E54" s="2"/>
      <c r="F54" s="2"/>
      <c r="G54" s="2"/>
      <c r="H54" s="41"/>
      <c r="I54" s="41"/>
      <c r="J54" s="41"/>
      <c r="K54" s="41"/>
      <c r="L54" s="41"/>
      <c r="M54" s="41"/>
      <c r="N54" s="71"/>
      <c r="O54" s="71"/>
      <c r="P54" s="76"/>
      <c r="Q54" s="76"/>
      <c r="R54" s="77"/>
    </row>
    <row r="55" spans="1:18" x14ac:dyDescent="0.2">
      <c r="A55" s="287"/>
      <c r="B55" s="284"/>
      <c r="C55" s="33" t="s">
        <v>35</v>
      </c>
      <c r="D55" s="2"/>
      <c r="E55" s="2"/>
      <c r="F55" s="2"/>
      <c r="G55" s="2"/>
      <c r="H55" s="41"/>
      <c r="I55" s="41"/>
      <c r="J55" s="41"/>
      <c r="K55" s="41"/>
      <c r="L55" s="41"/>
      <c r="M55" s="41"/>
      <c r="N55" s="71"/>
      <c r="O55" s="71"/>
      <c r="P55" s="76"/>
      <c r="Q55" s="76"/>
      <c r="R55" s="77"/>
    </row>
    <row r="56" spans="1:18" ht="24" x14ac:dyDescent="0.2">
      <c r="A56" s="287"/>
      <c r="B56" s="284"/>
      <c r="C56" s="33" t="s">
        <v>80</v>
      </c>
      <c r="D56" s="42">
        <v>12077</v>
      </c>
      <c r="E56" s="42">
        <v>11079.9</v>
      </c>
      <c r="F56" s="42">
        <v>14777</v>
      </c>
      <c r="G56" s="42">
        <v>14668.68</v>
      </c>
      <c r="H56" s="170">
        <v>0</v>
      </c>
      <c r="I56" s="170">
        <v>0</v>
      </c>
      <c r="J56" s="42">
        <f>'8 средства по кодам'!N52</f>
        <v>0</v>
      </c>
      <c r="K56" s="42">
        <f>'8 средства по кодам'!O52</f>
        <v>0</v>
      </c>
      <c r="L56" s="42">
        <v>0</v>
      </c>
      <c r="M56" s="42">
        <v>0</v>
      </c>
      <c r="N56" s="71">
        <f>'8 средства по кодам'!R53</f>
        <v>12403.4</v>
      </c>
      <c r="O56" s="71">
        <f>'8 средства по кодам'!S53</f>
        <v>12275.1</v>
      </c>
      <c r="P56" s="71">
        <f>'8 средства по кодам'!T53</f>
        <v>8000</v>
      </c>
      <c r="Q56" s="71">
        <f>'8 средства по кодам'!U53</f>
        <v>8000</v>
      </c>
      <c r="R56" s="77"/>
    </row>
    <row r="57" spans="1:18" ht="13.5" thickBot="1" x14ac:dyDescent="0.25">
      <c r="A57" s="299"/>
      <c r="B57" s="285"/>
      <c r="C57" s="72" t="s">
        <v>18</v>
      </c>
      <c r="D57" s="54"/>
      <c r="E57" s="54"/>
      <c r="F57" s="54"/>
      <c r="G57" s="54"/>
      <c r="H57" s="171"/>
      <c r="I57" s="171"/>
      <c r="J57" s="171"/>
      <c r="K57" s="171"/>
      <c r="L57" s="171"/>
      <c r="M57" s="171"/>
      <c r="N57" s="172"/>
      <c r="O57" s="172"/>
      <c r="P57" s="108"/>
      <c r="Q57" s="108"/>
      <c r="R57" s="78"/>
    </row>
    <row r="58" spans="1:18" x14ac:dyDescent="0.2">
      <c r="A58" s="280" t="s">
        <v>137</v>
      </c>
      <c r="B58" s="292" t="s">
        <v>138</v>
      </c>
      <c r="C58" s="70" t="s">
        <v>15</v>
      </c>
      <c r="D58" s="81">
        <f>D61+D63</f>
        <v>103</v>
      </c>
      <c r="E58" s="81">
        <f>E61+E63</f>
        <v>56.199999999999996</v>
      </c>
      <c r="F58" s="81">
        <v>1004.96</v>
      </c>
      <c r="G58" s="81">
        <v>1004.96</v>
      </c>
      <c r="H58" s="52">
        <v>0</v>
      </c>
      <c r="I58" s="52">
        <v>0</v>
      </c>
      <c r="J58" s="52">
        <v>0</v>
      </c>
      <c r="K58" s="52">
        <v>0</v>
      </c>
      <c r="L58" s="52">
        <f>L61+L63</f>
        <v>0</v>
      </c>
      <c r="M58" s="52">
        <f>M61+M63</f>
        <v>0</v>
      </c>
      <c r="N58" s="52">
        <f>N61+N63</f>
        <v>326.10000000000002</v>
      </c>
      <c r="O58" s="52">
        <f>O61+O63</f>
        <v>292.45499999999998</v>
      </c>
      <c r="P58" s="75">
        <v>0</v>
      </c>
      <c r="Q58" s="75">
        <v>0</v>
      </c>
      <c r="R58" s="79"/>
    </row>
    <row r="59" spans="1:18" x14ac:dyDescent="0.2">
      <c r="A59" s="281"/>
      <c r="B59" s="284"/>
      <c r="C59" s="33" t="s">
        <v>16</v>
      </c>
      <c r="D59" s="55"/>
      <c r="E59" s="55"/>
      <c r="F59" s="55"/>
      <c r="G59" s="55"/>
      <c r="H59" s="42"/>
      <c r="I59" s="42"/>
      <c r="J59" s="42"/>
      <c r="K59" s="42"/>
      <c r="L59" s="42"/>
      <c r="M59" s="42"/>
      <c r="N59" s="71"/>
      <c r="O59" s="71"/>
      <c r="P59" s="71"/>
      <c r="Q59" s="71"/>
      <c r="R59" s="77"/>
    </row>
    <row r="60" spans="1:18" x14ac:dyDescent="0.2">
      <c r="A60" s="281"/>
      <c r="B60" s="284"/>
      <c r="C60" s="33" t="s">
        <v>28</v>
      </c>
      <c r="D60" s="55"/>
      <c r="E60" s="55"/>
      <c r="F60" s="55"/>
      <c r="G60" s="55"/>
      <c r="H60" s="42"/>
      <c r="I60" s="42"/>
      <c r="J60" s="42"/>
      <c r="K60" s="42"/>
      <c r="L60" s="42"/>
      <c r="M60" s="42"/>
      <c r="N60" s="71"/>
      <c r="O60" s="71"/>
      <c r="P60" s="71"/>
      <c r="Q60" s="71"/>
      <c r="R60" s="77"/>
    </row>
    <row r="61" spans="1:18" x14ac:dyDescent="0.2">
      <c r="A61" s="281"/>
      <c r="B61" s="284"/>
      <c r="C61" s="33" t="s">
        <v>17</v>
      </c>
      <c r="D61" s="55">
        <v>93.6</v>
      </c>
      <c r="E61" s="55">
        <v>46.8</v>
      </c>
      <c r="F61" s="55">
        <v>170.8</v>
      </c>
      <c r="G61" s="55">
        <v>170.8</v>
      </c>
      <c r="H61" s="42">
        <v>0</v>
      </c>
      <c r="I61" s="42">
        <v>0</v>
      </c>
      <c r="J61" s="42">
        <v>0</v>
      </c>
      <c r="K61" s="42">
        <v>0</v>
      </c>
      <c r="L61" s="42">
        <f>L68</f>
        <v>0</v>
      </c>
      <c r="M61" s="42">
        <f>M68</f>
        <v>0</v>
      </c>
      <c r="N61" s="42">
        <f>N68</f>
        <v>236.9</v>
      </c>
      <c r="O61" s="42">
        <f>O68</f>
        <v>217.565</v>
      </c>
      <c r="P61" s="71">
        <v>0</v>
      </c>
      <c r="Q61" s="71">
        <v>0</v>
      </c>
      <c r="R61" s="77"/>
    </row>
    <row r="62" spans="1:18" x14ac:dyDescent="0.2">
      <c r="A62" s="281"/>
      <c r="B62" s="284"/>
      <c r="C62" s="33" t="s">
        <v>35</v>
      </c>
      <c r="D62" s="55"/>
      <c r="E62" s="55"/>
      <c r="F62" s="55"/>
      <c r="G62" s="55"/>
      <c r="H62" s="42"/>
      <c r="I62" s="42"/>
      <c r="J62" s="42"/>
      <c r="K62" s="42"/>
      <c r="L62" s="42"/>
      <c r="M62" s="42"/>
      <c r="N62" s="71"/>
      <c r="O62" s="71"/>
      <c r="P62" s="71"/>
      <c r="Q62" s="71"/>
      <c r="R62" s="77"/>
    </row>
    <row r="63" spans="1:18" ht="24" x14ac:dyDescent="0.2">
      <c r="A63" s="281"/>
      <c r="B63" s="284"/>
      <c r="C63" s="33" t="s">
        <v>80</v>
      </c>
      <c r="D63" s="55">
        <v>9.4</v>
      </c>
      <c r="E63" s="55">
        <v>9.4</v>
      </c>
      <c r="F63" s="55">
        <v>834.16</v>
      </c>
      <c r="G63" s="55">
        <v>834.16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f>N70</f>
        <v>89.2</v>
      </c>
      <c r="O63" s="42">
        <f>O70</f>
        <v>74.89</v>
      </c>
      <c r="P63" s="71">
        <v>0</v>
      </c>
      <c r="Q63" s="71">
        <v>0</v>
      </c>
      <c r="R63" s="77"/>
    </row>
    <row r="64" spans="1:18" x14ac:dyDescent="0.2">
      <c r="A64" s="293"/>
      <c r="B64" s="289"/>
      <c r="C64" s="33" t="s">
        <v>18</v>
      </c>
      <c r="D64" s="55"/>
      <c r="E64" s="55"/>
      <c r="F64" s="55"/>
      <c r="G64" s="55"/>
      <c r="H64" s="42"/>
      <c r="I64" s="42"/>
      <c r="J64" s="42"/>
      <c r="K64" s="42"/>
      <c r="L64" s="42"/>
      <c r="M64" s="42"/>
      <c r="N64" s="71"/>
      <c r="O64" s="71"/>
      <c r="P64" s="71"/>
      <c r="Q64" s="71"/>
      <c r="R64" s="77"/>
    </row>
    <row r="65" spans="1:18" x14ac:dyDescent="0.2">
      <c r="A65" s="286" t="s">
        <v>115</v>
      </c>
      <c r="B65" s="283" t="s">
        <v>140</v>
      </c>
      <c r="C65" s="33" t="s">
        <v>15</v>
      </c>
      <c r="D65" s="56">
        <f>D68+D70</f>
        <v>103</v>
      </c>
      <c r="E65" s="56">
        <f>E68+E70</f>
        <v>56.199999999999996</v>
      </c>
      <c r="F65" s="56">
        <f t="shared" ref="F65:G65" si="14">F68+F70</f>
        <v>1004.96</v>
      </c>
      <c r="G65" s="56">
        <f t="shared" si="14"/>
        <v>1004.96</v>
      </c>
      <c r="H65" s="45">
        <f>SUM(H66:H71)</f>
        <v>0</v>
      </c>
      <c r="I65" s="45">
        <f t="shared" ref="I65:M65" si="15">SUM(I66:I71)</f>
        <v>0</v>
      </c>
      <c r="J65" s="45">
        <f t="shared" si="15"/>
        <v>0</v>
      </c>
      <c r="K65" s="45">
        <f t="shared" si="15"/>
        <v>0</v>
      </c>
      <c r="L65" s="45">
        <f t="shared" si="15"/>
        <v>0</v>
      </c>
      <c r="M65" s="45">
        <f t="shared" si="15"/>
        <v>0</v>
      </c>
      <c r="N65" s="45">
        <f>N68+N70</f>
        <v>326.10000000000002</v>
      </c>
      <c r="O65" s="45">
        <f>O68+O70</f>
        <v>292.45499999999998</v>
      </c>
      <c r="P65" s="74">
        <v>0</v>
      </c>
      <c r="Q65" s="74">
        <v>0</v>
      </c>
      <c r="R65" s="77"/>
    </row>
    <row r="66" spans="1:18" x14ac:dyDescent="0.2">
      <c r="A66" s="287"/>
      <c r="B66" s="284"/>
      <c r="C66" s="33" t="s">
        <v>16</v>
      </c>
      <c r="D66" s="55"/>
      <c r="E66" s="55"/>
      <c r="F66" s="55"/>
      <c r="G66" s="55"/>
      <c r="H66" s="42"/>
      <c r="I66" s="42"/>
      <c r="J66" s="42"/>
      <c r="K66" s="42"/>
      <c r="L66" s="42"/>
      <c r="M66" s="42"/>
      <c r="N66" s="71"/>
      <c r="O66" s="71"/>
      <c r="P66" s="71"/>
      <c r="Q66" s="71"/>
      <c r="R66" s="77"/>
    </row>
    <row r="67" spans="1:18" x14ac:dyDescent="0.2">
      <c r="A67" s="287"/>
      <c r="B67" s="284"/>
      <c r="C67" s="33" t="s">
        <v>28</v>
      </c>
      <c r="D67" s="55"/>
      <c r="E67" s="55"/>
      <c r="F67" s="55"/>
      <c r="G67" s="55"/>
      <c r="H67" s="42"/>
      <c r="I67" s="42"/>
      <c r="J67" s="42"/>
      <c r="K67" s="42"/>
      <c r="L67" s="42"/>
      <c r="M67" s="42"/>
      <c r="N67" s="71"/>
      <c r="O67" s="71"/>
      <c r="P67" s="71"/>
      <c r="Q67" s="71"/>
      <c r="R67" s="77"/>
    </row>
    <row r="68" spans="1:18" x14ac:dyDescent="0.2">
      <c r="A68" s="287"/>
      <c r="B68" s="284"/>
      <c r="C68" s="33" t="s">
        <v>17</v>
      </c>
      <c r="D68" s="55">
        <f>93.6</f>
        <v>93.6</v>
      </c>
      <c r="E68" s="55">
        <f>46.8</f>
        <v>46.8</v>
      </c>
      <c r="F68" s="55">
        <v>170.8</v>
      </c>
      <c r="G68" s="55">
        <v>170.8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f>'8 средства по кодам'!R63</f>
        <v>236.9</v>
      </c>
      <c r="O68" s="42">
        <f>'8 средства по кодам'!S63</f>
        <v>217.565</v>
      </c>
      <c r="P68" s="71">
        <v>0</v>
      </c>
      <c r="Q68" s="71">
        <v>0</v>
      </c>
      <c r="R68" s="77"/>
    </row>
    <row r="69" spans="1:18" x14ac:dyDescent="0.2">
      <c r="A69" s="287"/>
      <c r="B69" s="284"/>
      <c r="C69" s="33" t="s">
        <v>35</v>
      </c>
      <c r="D69" s="55"/>
      <c r="E69" s="55"/>
      <c r="F69" s="55"/>
      <c r="G69" s="55"/>
      <c r="H69" s="42"/>
      <c r="I69" s="42"/>
      <c r="J69" s="42"/>
      <c r="K69" s="42"/>
      <c r="L69" s="42"/>
      <c r="M69" s="42"/>
      <c r="N69" s="71"/>
      <c r="O69" s="71"/>
      <c r="P69" s="71"/>
      <c r="Q69" s="71"/>
      <c r="R69" s="77"/>
    </row>
    <row r="70" spans="1:18" ht="24" x14ac:dyDescent="0.2">
      <c r="A70" s="287"/>
      <c r="B70" s="284"/>
      <c r="C70" s="33" t="s">
        <v>80</v>
      </c>
      <c r="D70" s="55">
        <v>9.4</v>
      </c>
      <c r="E70" s="55">
        <v>9.4</v>
      </c>
      <c r="F70" s="55">
        <v>834.16</v>
      </c>
      <c r="G70" s="55">
        <v>834.16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f>'8 средства по кодам'!R65+'8 средства по кодам'!R67</f>
        <v>89.2</v>
      </c>
      <c r="O70" s="42">
        <f>'8 средства по кодам'!S65+'8 средства по кодам'!S67</f>
        <v>74.89</v>
      </c>
      <c r="P70" s="71">
        <v>0</v>
      </c>
      <c r="Q70" s="71">
        <v>0</v>
      </c>
      <c r="R70" s="77"/>
    </row>
    <row r="71" spans="1:18" x14ac:dyDescent="0.2">
      <c r="A71" s="288"/>
      <c r="B71" s="289"/>
      <c r="C71" s="33" t="s">
        <v>18</v>
      </c>
      <c r="D71" s="82"/>
      <c r="E71" s="82"/>
      <c r="F71" s="82"/>
      <c r="G71" s="82"/>
      <c r="H71" s="41"/>
      <c r="I71" s="41"/>
      <c r="J71" s="41"/>
      <c r="K71" s="41"/>
      <c r="L71" s="41"/>
      <c r="M71" s="41"/>
      <c r="N71" s="71"/>
      <c r="O71" s="71"/>
      <c r="P71" s="76"/>
      <c r="Q71" s="76"/>
      <c r="R71" s="77"/>
    </row>
    <row r="72" spans="1:18" ht="13.5" customHeight="1" x14ac:dyDescent="0.2">
      <c r="A72" s="277" t="s">
        <v>117</v>
      </c>
      <c r="B72" s="191" t="s">
        <v>141</v>
      </c>
      <c r="C72" s="33" t="s">
        <v>15</v>
      </c>
      <c r="D72" s="82"/>
      <c r="E72" s="82"/>
      <c r="F72" s="82"/>
      <c r="G72" s="82"/>
      <c r="H72" s="41"/>
      <c r="I72" s="41"/>
      <c r="J72" s="41"/>
      <c r="K72" s="41"/>
      <c r="L72" s="41"/>
      <c r="M72" s="41"/>
      <c r="N72" s="71"/>
      <c r="O72" s="71"/>
      <c r="P72" s="76"/>
      <c r="Q72" s="76"/>
      <c r="R72" s="77"/>
    </row>
    <row r="73" spans="1:18" x14ac:dyDescent="0.2">
      <c r="A73" s="277"/>
      <c r="B73" s="191"/>
      <c r="C73" s="33" t="s">
        <v>16</v>
      </c>
      <c r="D73" s="82"/>
      <c r="E73" s="82"/>
      <c r="F73" s="82"/>
      <c r="G73" s="82"/>
      <c r="H73" s="41"/>
      <c r="I73" s="41"/>
      <c r="J73" s="41"/>
      <c r="K73" s="41"/>
      <c r="L73" s="41"/>
      <c r="M73" s="41"/>
      <c r="N73" s="71"/>
      <c r="O73" s="71"/>
      <c r="P73" s="76"/>
      <c r="Q73" s="76"/>
      <c r="R73" s="77"/>
    </row>
    <row r="74" spans="1:18" x14ac:dyDescent="0.2">
      <c r="A74" s="277"/>
      <c r="B74" s="191"/>
      <c r="C74" s="33" t="s">
        <v>29</v>
      </c>
      <c r="D74" s="82"/>
      <c r="E74" s="82"/>
      <c r="F74" s="82"/>
      <c r="G74" s="82"/>
      <c r="H74" s="41"/>
      <c r="I74" s="41"/>
      <c r="J74" s="41"/>
      <c r="K74" s="41"/>
      <c r="L74" s="41"/>
      <c r="M74" s="41"/>
      <c r="N74" s="71"/>
      <c r="O74" s="71"/>
      <c r="P74" s="76"/>
      <c r="Q74" s="76"/>
      <c r="R74" s="77"/>
    </row>
    <row r="75" spans="1:18" x14ac:dyDescent="0.2">
      <c r="A75" s="277"/>
      <c r="B75" s="191"/>
      <c r="C75" s="33" t="s">
        <v>17</v>
      </c>
      <c r="D75" s="82"/>
      <c r="E75" s="82"/>
      <c r="F75" s="82"/>
      <c r="G75" s="82"/>
      <c r="H75" s="41"/>
      <c r="I75" s="41"/>
      <c r="J75" s="41"/>
      <c r="K75" s="41"/>
      <c r="L75" s="41"/>
      <c r="M75" s="41"/>
      <c r="N75" s="71"/>
      <c r="O75" s="71"/>
      <c r="P75" s="76"/>
      <c r="Q75" s="76"/>
      <c r="R75" s="77"/>
    </row>
    <row r="76" spans="1:18" x14ac:dyDescent="0.2">
      <c r="A76" s="277"/>
      <c r="B76" s="191"/>
      <c r="C76" s="33" t="s">
        <v>35</v>
      </c>
      <c r="D76" s="82"/>
      <c r="E76" s="82"/>
      <c r="F76" s="82"/>
      <c r="G76" s="82"/>
      <c r="H76" s="41"/>
      <c r="I76" s="41"/>
      <c r="J76" s="41"/>
      <c r="K76" s="41"/>
      <c r="L76" s="41"/>
      <c r="M76" s="41"/>
      <c r="N76" s="71"/>
      <c r="O76" s="71"/>
      <c r="P76" s="76"/>
      <c r="Q76" s="76"/>
      <c r="R76" s="77"/>
    </row>
    <row r="77" spans="1:18" ht="24" x14ac:dyDescent="0.2">
      <c r="A77" s="277"/>
      <c r="B77" s="191"/>
      <c r="C77" s="33" t="s">
        <v>80</v>
      </c>
      <c r="D77" s="82"/>
      <c r="E77" s="82"/>
      <c r="F77" s="82"/>
      <c r="G77" s="82"/>
      <c r="H77" s="41"/>
      <c r="I77" s="41"/>
      <c r="J77" s="41"/>
      <c r="K77" s="41"/>
      <c r="L77" s="41"/>
      <c r="M77" s="41"/>
      <c r="N77" s="71"/>
      <c r="O77" s="71"/>
      <c r="P77" s="76"/>
      <c r="Q77" s="76"/>
      <c r="R77" s="77"/>
    </row>
    <row r="78" spans="1:18" ht="13.5" thickBot="1" x14ac:dyDescent="0.25">
      <c r="A78" s="278"/>
      <c r="B78" s="279"/>
      <c r="C78" s="72" t="s">
        <v>18</v>
      </c>
      <c r="D78" s="83"/>
      <c r="E78" s="83"/>
      <c r="F78" s="83"/>
      <c r="G78" s="83"/>
      <c r="H78" s="171"/>
      <c r="I78" s="171"/>
      <c r="J78" s="171"/>
      <c r="K78" s="171"/>
      <c r="L78" s="171"/>
      <c r="M78" s="171"/>
      <c r="N78" s="172"/>
      <c r="O78" s="172"/>
      <c r="P78" s="108"/>
      <c r="Q78" s="108"/>
      <c r="R78" s="78"/>
    </row>
    <row r="79" spans="1:18" x14ac:dyDescent="0.2">
      <c r="A79" s="47"/>
      <c r="B79" s="46"/>
      <c r="C79" s="47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"/>
      <c r="O79" s="4"/>
      <c r="P79" s="4"/>
      <c r="Q79" s="4"/>
      <c r="R79" s="4"/>
    </row>
    <row r="80" spans="1:18" ht="15.75" x14ac:dyDescent="0.2">
      <c r="A80" s="291"/>
      <c r="B80" s="291"/>
      <c r="C80" s="47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"/>
      <c r="O80" s="4"/>
      <c r="P80" s="4"/>
      <c r="Q80" s="4"/>
      <c r="R80" s="4"/>
    </row>
    <row r="81" spans="1:20" ht="15.6" customHeight="1" x14ac:dyDescent="0.25">
      <c r="A81" s="290" t="s">
        <v>159</v>
      </c>
      <c r="B81" s="290"/>
      <c r="C81" s="19" t="s">
        <v>56</v>
      </c>
      <c r="D81" s="19"/>
      <c r="E81" s="8"/>
      <c r="F81" s="8"/>
      <c r="G81" s="8"/>
      <c r="H81" s="8"/>
      <c r="I81" s="19"/>
      <c r="J81" s="19"/>
      <c r="K81" s="19"/>
      <c r="L81" s="19"/>
      <c r="M81" s="19"/>
      <c r="N81" s="275" t="s">
        <v>183</v>
      </c>
      <c r="O81" s="275"/>
      <c r="P81" s="275"/>
      <c r="Q81" s="275"/>
      <c r="R81" s="20"/>
      <c r="S81" s="19"/>
      <c r="T81" s="19"/>
    </row>
    <row r="82" spans="1:20" ht="13.15" customHeight="1" x14ac:dyDescent="0.2">
      <c r="C82" s="29" t="s">
        <v>50</v>
      </c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276" t="s">
        <v>51</v>
      </c>
      <c r="O82" s="276"/>
      <c r="P82" s="276"/>
      <c r="Q82" s="276"/>
      <c r="R82" s="4"/>
    </row>
    <row r="83" spans="1:20" s="3" customFormat="1" ht="49.5" customHeight="1" x14ac:dyDescent="0.25">
      <c r="A83"/>
      <c r="B83"/>
      <c r="C83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4"/>
      <c r="O83" s="4"/>
      <c r="P83" s="4"/>
      <c r="Q83" s="4"/>
      <c r="R83" s="4"/>
    </row>
    <row r="84" spans="1:20" x14ac:dyDescent="0.2"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5"/>
      <c r="O84" s="15"/>
      <c r="P84" s="15"/>
      <c r="Q84" s="15"/>
      <c r="R84" s="15"/>
    </row>
    <row r="85" spans="1:20" x14ac:dyDescent="0.2"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1:20" x14ac:dyDescent="0.2"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1:20" x14ac:dyDescent="0.2"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1:20" x14ac:dyDescent="0.2"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1:20" x14ac:dyDescent="0.2"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1:20" x14ac:dyDescent="0.2">
      <c r="D90" s="4"/>
      <c r="E90" s="4"/>
      <c r="F90" s="4"/>
      <c r="G90" s="4"/>
      <c r="H90" s="4"/>
      <c r="I90" s="4"/>
      <c r="J90" s="4"/>
      <c r="K90" s="4"/>
      <c r="L90" s="4"/>
      <c r="M90" s="4"/>
    </row>
    <row r="92" spans="1:20" x14ac:dyDescent="0.2"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</row>
    <row r="93" spans="1:20" ht="106.5" customHeight="1" x14ac:dyDescent="0.2"/>
  </sheetData>
  <mergeCells count="39">
    <mergeCell ref="A44:A50"/>
    <mergeCell ref="B44:B50"/>
    <mergeCell ref="A51:A57"/>
    <mergeCell ref="B9:B15"/>
    <mergeCell ref="A9:A15"/>
    <mergeCell ref="A23:A29"/>
    <mergeCell ref="A37:A43"/>
    <mergeCell ref="B37:B43"/>
    <mergeCell ref="P1:R1"/>
    <mergeCell ref="P2:R2"/>
    <mergeCell ref="N7:O7"/>
    <mergeCell ref="R6:R8"/>
    <mergeCell ref="A4:R4"/>
    <mergeCell ref="D6:E7"/>
    <mergeCell ref="H6:O6"/>
    <mergeCell ref="H7:I7"/>
    <mergeCell ref="A6:A8"/>
    <mergeCell ref="B6:B8"/>
    <mergeCell ref="C6:C8"/>
    <mergeCell ref="F6:G7"/>
    <mergeCell ref="P6:Q7"/>
    <mergeCell ref="J7:K7"/>
    <mergeCell ref="L7:M7"/>
    <mergeCell ref="N81:Q81"/>
    <mergeCell ref="N82:Q82"/>
    <mergeCell ref="A72:A78"/>
    <mergeCell ref="B72:B78"/>
    <mergeCell ref="A16:A22"/>
    <mergeCell ref="A30:A36"/>
    <mergeCell ref="B30:B36"/>
    <mergeCell ref="B51:B57"/>
    <mergeCell ref="A65:A71"/>
    <mergeCell ref="B65:B71"/>
    <mergeCell ref="A81:B81"/>
    <mergeCell ref="A80:B80"/>
    <mergeCell ref="B23:B29"/>
    <mergeCell ref="B16:B22"/>
    <mergeCell ref="B58:B64"/>
    <mergeCell ref="A58:A64"/>
  </mergeCells>
  <phoneticPr fontId="1" type="noConversion"/>
  <pageMargins left="0.41" right="0.19685039370078741" top="0.39370078740157483" bottom="0.35433070866141736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view="pageBreakPreview" zoomScale="70" zoomScaleNormal="100" zoomScaleSheetLayoutView="70" workbookViewId="0">
      <selection activeCell="R24" sqref="R24"/>
    </sheetView>
  </sheetViews>
  <sheetFormatPr defaultRowHeight="12.75" x14ac:dyDescent="0.2"/>
  <cols>
    <col min="1" max="1" width="5.85546875" style="7" customWidth="1"/>
    <col min="2" max="2" width="18.85546875" style="7" customWidth="1"/>
    <col min="3" max="3" width="10.7109375" style="7" customWidth="1"/>
    <col min="4" max="4" width="11.5703125" style="7" customWidth="1"/>
    <col min="5" max="5" width="12.5703125" style="7" customWidth="1"/>
    <col min="6" max="6" width="8.7109375" style="7" customWidth="1"/>
    <col min="7" max="7" width="9.140625" style="7"/>
    <col min="8" max="8" width="9.5703125" style="7" customWidth="1"/>
    <col min="9" max="16384" width="9.140625" style="7"/>
  </cols>
  <sheetData>
    <row r="1" spans="1:16" ht="18" customHeight="1" x14ac:dyDescent="0.3">
      <c r="K1" s="306" t="s">
        <v>30</v>
      </c>
      <c r="L1" s="306"/>
      <c r="M1" s="306"/>
      <c r="N1" s="306"/>
      <c r="O1" s="311"/>
      <c r="P1" s="311"/>
    </row>
    <row r="2" spans="1:16" ht="60.75" customHeight="1" x14ac:dyDescent="0.2">
      <c r="K2" s="307" t="s">
        <v>77</v>
      </c>
      <c r="L2" s="307"/>
      <c r="M2" s="307"/>
      <c r="N2" s="307"/>
      <c r="O2" s="307"/>
      <c r="P2" s="307"/>
    </row>
    <row r="3" spans="1:16" ht="18.75" customHeight="1" x14ac:dyDescent="0.25">
      <c r="O3" s="11"/>
      <c r="P3" s="11"/>
    </row>
    <row r="4" spans="1:16" ht="39.75" customHeight="1" x14ac:dyDescent="0.3">
      <c r="A4" s="312" t="s">
        <v>81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</row>
    <row r="5" spans="1:16" ht="18.600000000000001" customHeight="1" x14ac:dyDescent="0.2">
      <c r="A5" s="313" t="s">
        <v>57</v>
      </c>
      <c r="B5" s="313"/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3"/>
    </row>
    <row r="6" spans="1:16" s="30" customFormat="1" ht="32.25" customHeight="1" x14ac:dyDescent="0.2">
      <c r="F6" s="314" t="s">
        <v>65</v>
      </c>
      <c r="G6" s="315"/>
    </row>
    <row r="7" spans="1:16" ht="28.5" customHeight="1" x14ac:dyDescent="0.2">
      <c r="O7" s="7" t="s">
        <v>6</v>
      </c>
    </row>
    <row r="8" spans="1:16" customFormat="1" ht="34.15" customHeight="1" x14ac:dyDescent="0.2">
      <c r="A8" s="309" t="s">
        <v>37</v>
      </c>
      <c r="B8" s="309" t="s">
        <v>38</v>
      </c>
      <c r="C8" s="309" t="s">
        <v>39</v>
      </c>
      <c r="D8" s="309" t="s">
        <v>68</v>
      </c>
      <c r="E8" s="309" t="s">
        <v>58</v>
      </c>
      <c r="F8" s="309" t="s">
        <v>59</v>
      </c>
      <c r="G8" s="318"/>
      <c r="H8" s="309" t="s">
        <v>40</v>
      </c>
      <c r="I8" s="309"/>
      <c r="J8" s="309"/>
      <c r="K8" s="309"/>
      <c r="L8" s="309"/>
      <c r="M8" s="309"/>
      <c r="N8" s="319" t="s">
        <v>66</v>
      </c>
      <c r="O8" s="320"/>
      <c r="P8" s="321"/>
    </row>
    <row r="9" spans="1:16" customFormat="1" ht="61.9" customHeight="1" x14ac:dyDescent="0.2">
      <c r="A9" s="309"/>
      <c r="B9" s="309"/>
      <c r="C9" s="309"/>
      <c r="D9" s="309"/>
      <c r="E9" s="309"/>
      <c r="F9" s="318"/>
      <c r="G9" s="318"/>
      <c r="H9" s="309"/>
      <c r="I9" s="309"/>
      <c r="J9" s="309"/>
      <c r="K9" s="309"/>
      <c r="L9" s="309"/>
      <c r="M9" s="309"/>
      <c r="N9" s="322" t="s">
        <v>67</v>
      </c>
      <c r="O9" s="323"/>
      <c r="P9" s="32"/>
    </row>
    <row r="10" spans="1:16" customFormat="1" ht="88.9" customHeight="1" x14ac:dyDescent="0.2">
      <c r="A10" s="310"/>
      <c r="B10" s="310"/>
      <c r="C10" s="310"/>
      <c r="D10" s="310"/>
      <c r="E10" s="310"/>
      <c r="F10" s="23" t="s">
        <v>41</v>
      </c>
      <c r="G10" s="22" t="s">
        <v>42</v>
      </c>
      <c r="H10" s="23" t="s">
        <v>43</v>
      </c>
      <c r="I10" s="23" t="s">
        <v>60</v>
      </c>
      <c r="J10" s="23" t="s">
        <v>44</v>
      </c>
      <c r="K10" s="23" t="s">
        <v>45</v>
      </c>
      <c r="L10" s="23" t="s">
        <v>61</v>
      </c>
      <c r="M10" s="23" t="s">
        <v>46</v>
      </c>
      <c r="N10" s="23" t="s">
        <v>47</v>
      </c>
      <c r="O10" s="23" t="s">
        <v>44</v>
      </c>
      <c r="P10" s="23" t="s">
        <v>61</v>
      </c>
    </row>
    <row r="11" spans="1:16" ht="15" customHeight="1" x14ac:dyDescent="0.2">
      <c r="A11" s="24">
        <v>1</v>
      </c>
      <c r="B11" s="24">
        <v>2</v>
      </c>
      <c r="C11" s="24">
        <v>3</v>
      </c>
      <c r="D11" s="24">
        <v>4</v>
      </c>
      <c r="E11" s="24">
        <v>5</v>
      </c>
      <c r="F11" s="24">
        <v>7</v>
      </c>
      <c r="G11" s="24">
        <v>8</v>
      </c>
      <c r="H11" s="24">
        <v>9</v>
      </c>
      <c r="I11" s="24">
        <v>10</v>
      </c>
      <c r="J11" s="24">
        <v>11</v>
      </c>
      <c r="K11" s="24">
        <v>12</v>
      </c>
      <c r="L11" s="24">
        <v>13</v>
      </c>
      <c r="M11" s="24">
        <v>14</v>
      </c>
      <c r="N11" s="24">
        <v>15</v>
      </c>
      <c r="O11" s="24">
        <v>16</v>
      </c>
      <c r="P11" s="24">
        <v>17</v>
      </c>
    </row>
    <row r="12" spans="1:16" ht="19.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t="18.75" customHeight="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</row>
    <row r="14" spans="1:16" ht="18.75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6" ht="19.5" customHeight="1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ht="18.75" customHeight="1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  <row r="17" spans="1:16" ht="19.5" customHeight="1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</row>
    <row r="18" spans="1:16" ht="20.2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</row>
    <row r="19" spans="1:16" ht="19.5" customHeight="1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ht="39.75" customHeight="1" x14ac:dyDescent="0.2">
      <c r="A20" s="25"/>
      <c r="B20" s="31" t="s">
        <v>13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</row>
    <row r="21" spans="1:16" ht="18.600000000000001" customHeight="1" x14ac:dyDescent="0.25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  <row r="22" spans="1:16" ht="15" x14ac:dyDescent="0.25">
      <c r="A22" s="308" t="s">
        <v>8</v>
      </c>
      <c r="B22" s="308"/>
      <c r="C22" s="28"/>
      <c r="D22" s="28"/>
      <c r="G22" s="308" t="s">
        <v>52</v>
      </c>
      <c r="H22" s="308"/>
      <c r="I22" s="28"/>
      <c r="J22" s="28"/>
      <c r="K22" s="28"/>
      <c r="L22" s="28"/>
      <c r="M22" s="28"/>
      <c r="N22" s="28"/>
      <c r="O22" s="308" t="s">
        <v>62</v>
      </c>
      <c r="P22" s="308"/>
    </row>
    <row r="23" spans="1:16" s="8" customFormat="1" ht="15.75" x14ac:dyDescent="0.25">
      <c r="A23" s="28"/>
      <c r="B23" s="19"/>
      <c r="C23" s="19"/>
      <c r="D23" s="19"/>
      <c r="G23" s="316" t="s">
        <v>50</v>
      </c>
      <c r="H23" s="317"/>
      <c r="I23" s="19"/>
      <c r="J23" s="19"/>
      <c r="K23" s="19"/>
      <c r="L23" s="19"/>
      <c r="M23" s="19"/>
      <c r="O23" s="316" t="s">
        <v>51</v>
      </c>
      <c r="P23" s="317"/>
    </row>
  </sheetData>
  <mergeCells count="20">
    <mergeCell ref="G23:H23"/>
    <mergeCell ref="O22:P22"/>
    <mergeCell ref="O23:P23"/>
    <mergeCell ref="D8:D10"/>
    <mergeCell ref="E8:E10"/>
    <mergeCell ref="F8:G9"/>
    <mergeCell ref="N8:P8"/>
    <mergeCell ref="N9:O9"/>
    <mergeCell ref="H8:M9"/>
    <mergeCell ref="K1:N1"/>
    <mergeCell ref="K2:P2"/>
    <mergeCell ref="G22:H22"/>
    <mergeCell ref="A8:A10"/>
    <mergeCell ref="B8:B10"/>
    <mergeCell ref="C8:C10"/>
    <mergeCell ref="A22:B22"/>
    <mergeCell ref="O1:P1"/>
    <mergeCell ref="A4:P4"/>
    <mergeCell ref="A5:P5"/>
    <mergeCell ref="F6:G6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7 показатели </vt:lpstr>
      <vt:lpstr>8 средства по кодам</vt:lpstr>
      <vt:lpstr>9 средства бюджет</vt:lpstr>
      <vt:lpstr>10 КАИП</vt:lpstr>
      <vt:lpstr>'10 КАИП'!Область_печати</vt:lpstr>
      <vt:lpstr>'7 показатели '!Область_печати</vt:lpstr>
      <vt:lpstr>'9 средства бюджет'!Область_печати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MKU_GH_2</cp:lastModifiedBy>
  <cp:lastPrinted>2019-04-08T06:08:38Z</cp:lastPrinted>
  <dcterms:created xsi:type="dcterms:W3CDTF">2007-07-17T01:27:34Z</dcterms:created>
  <dcterms:modified xsi:type="dcterms:W3CDTF">2019-04-08T06:08:47Z</dcterms:modified>
</cp:coreProperties>
</file>