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firstSheet="1" activeTab="17"/>
  </bookViews>
  <sheets>
    <sheet name="дс 4" sheetId="1" r:id="rId1"/>
    <sheet name="дс 7" sheetId="3" r:id="rId2"/>
    <sheet name="ДС 8" sheetId="4" r:id="rId3"/>
    <sheet name="дс 9" sheetId="5" r:id="rId4"/>
    <sheet name="дс 10" sheetId="6" r:id="rId5"/>
    <sheet name="дс 12" sheetId="7" r:id="rId6"/>
    <sheet name="ДС 13" sheetId="8" r:id="rId7"/>
    <sheet name="дс 14" sheetId="9" r:id="rId8"/>
    <sheet name="ДС 15" sheetId="10" r:id="rId9"/>
    <sheet name="дс 17" sheetId="11" r:id="rId10"/>
    <sheet name="дс 18" sheetId="12" r:id="rId11"/>
    <sheet name="шк 2" sheetId="13" r:id="rId12"/>
    <sheet name="ШК 4" sheetId="14" r:id="rId13"/>
    <sheet name="ШК 5" sheetId="15" r:id="rId14"/>
    <sheet name="шк 7" sheetId="16" r:id="rId15"/>
    <sheet name="ШК 9" sheetId="17" r:id="rId16"/>
    <sheet name="Гимн." sheetId="18" r:id="rId17"/>
    <sheet name="ДДТ" sheetId="19" r:id="rId18"/>
    <sheet name="СВОД" sheetId="21" r:id="rId19"/>
  </sheets>
  <definedNames>
    <definedName name="Print_Area_0" localSheetId="2">'ДС 8'!$A$1:$Q$86</definedName>
    <definedName name="_xlnm.Print_Area" localSheetId="17">ДДТ!$A$1:$P$97</definedName>
    <definedName name="_xlnm.Print_Area" localSheetId="2">'ДС 8'!$A$1:$Q$86</definedName>
    <definedName name="_xlnm.Print_Area" localSheetId="18">СВОД!$A$1:$N$132</definedName>
  </definedNames>
  <calcPr calcId="124519"/>
</workbook>
</file>

<file path=xl/calcChain.xml><?xml version="1.0" encoding="utf-8"?>
<calcChain xmlns="http://schemas.openxmlformats.org/spreadsheetml/2006/main">
  <c r="M91" i="19"/>
  <c r="J75" i="21"/>
  <c r="J78"/>
  <c r="J63"/>
  <c r="J64"/>
  <c r="K56" s="1"/>
  <c r="H106" l="1"/>
  <c r="I44"/>
  <c r="I45"/>
  <c r="H45"/>
  <c r="H44"/>
  <c r="H78"/>
  <c r="H81"/>
  <c r="I24"/>
  <c r="H24"/>
  <c r="I23"/>
  <c r="H23"/>
  <c r="I20" i="4"/>
  <c r="I24"/>
  <c r="I80" i="15"/>
  <c r="J33"/>
  <c r="I34"/>
  <c r="I23" i="5"/>
  <c r="I64" i="13"/>
  <c r="J63" s="1"/>
  <c r="I59" i="16"/>
  <c r="M61" s="1"/>
  <c r="I120" i="21"/>
  <c r="I119"/>
  <c r="I118"/>
  <c r="G20" i="8"/>
  <c r="G20" i="7"/>
  <c r="I50" i="16"/>
  <c r="I56" i="13"/>
  <c r="I34"/>
  <c r="I69" i="14"/>
  <c r="I50" i="21"/>
  <c r="H51"/>
  <c r="J24" l="1"/>
  <c r="I47"/>
  <c r="I32" l="1"/>
  <c r="H47" l="1"/>
  <c r="I63" i="13"/>
  <c r="I31"/>
  <c r="I32"/>
  <c r="I33"/>
  <c r="I44" i="17"/>
  <c r="I54"/>
  <c r="J54" s="1"/>
  <c r="M54" s="1"/>
  <c r="I45"/>
  <c r="I43"/>
  <c r="I25" i="8"/>
  <c r="I20"/>
  <c r="I87" i="21"/>
  <c r="H87"/>
  <c r="I84"/>
  <c r="H84"/>
  <c r="I81"/>
  <c r="I78"/>
  <c r="I69"/>
  <c r="H69"/>
  <c r="I67"/>
  <c r="H67"/>
  <c r="I66"/>
  <c r="H66"/>
  <c r="I65"/>
  <c r="H65"/>
  <c r="I64"/>
  <c r="H64"/>
  <c r="I63"/>
  <c r="H63"/>
  <c r="I62"/>
  <c r="H62"/>
  <c r="I61"/>
  <c r="H61"/>
  <c r="I58"/>
  <c r="H58"/>
  <c r="I57"/>
  <c r="H57"/>
  <c r="I56"/>
  <c r="H56"/>
  <c r="I54"/>
  <c r="H54"/>
  <c r="I53"/>
  <c r="H53"/>
  <c r="I52"/>
  <c r="H52"/>
  <c r="I51"/>
  <c r="I38"/>
  <c r="H38"/>
  <c r="I37"/>
  <c r="H37"/>
  <c r="I36"/>
  <c r="H36"/>
  <c r="H40"/>
  <c r="J120"/>
  <c r="J119"/>
  <c r="J118"/>
  <c r="J117"/>
  <c r="J116"/>
  <c r="I93"/>
  <c r="H93"/>
  <c r="I80" i="13"/>
  <c r="J80" s="1"/>
  <c r="I77"/>
  <c r="J77" s="1"/>
  <c r="I74"/>
  <c r="J74" s="1"/>
  <c r="I90" i="21"/>
  <c r="H90"/>
  <c r="J80"/>
  <c r="H76"/>
  <c r="J80" i="15"/>
  <c r="I77"/>
  <c r="J77" s="1"/>
  <c r="J74"/>
  <c r="J71"/>
  <c r="I63"/>
  <c r="I64"/>
  <c r="I65"/>
  <c r="I66"/>
  <c r="I67"/>
  <c r="J67" s="1"/>
  <c r="I75" i="14"/>
  <c r="J75" s="1"/>
  <c r="I74"/>
  <c r="I73"/>
  <c r="I77"/>
  <c r="I76"/>
  <c r="I72"/>
  <c r="J72" s="1"/>
  <c r="I60" i="17"/>
  <c r="M60" s="1"/>
  <c r="J66"/>
  <c r="M66" s="1"/>
  <c r="I31"/>
  <c r="I64"/>
  <c r="I65"/>
  <c r="I66"/>
  <c r="I59"/>
  <c r="I58"/>
  <c r="I63"/>
  <c r="I62"/>
  <c r="I61"/>
  <c r="I64" i="16"/>
  <c r="M72" s="1"/>
  <c r="I63"/>
  <c r="I62"/>
  <c r="I60" i="18"/>
  <c r="J60" s="1"/>
  <c r="I59"/>
  <c r="I58"/>
  <c r="J58" s="1"/>
  <c r="I57"/>
  <c r="J57" s="1"/>
  <c r="I56"/>
  <c r="J55"/>
  <c r="I55"/>
  <c r="I54"/>
  <c r="J54" s="1"/>
  <c r="I53"/>
  <c r="I52"/>
  <c r="J52" s="1"/>
  <c r="I51"/>
  <c r="J51" s="1"/>
  <c r="I50"/>
  <c r="J49"/>
  <c r="I49"/>
  <c r="I48"/>
  <c r="J48" s="1"/>
  <c r="I47"/>
  <c r="I46"/>
  <c r="J46" s="1"/>
  <c r="I44"/>
  <c r="I42"/>
  <c r="I39"/>
  <c r="J35" s="1"/>
  <c r="I33"/>
  <c r="J47" i="21" s="1"/>
  <c r="I29" i="18"/>
  <c r="I28"/>
  <c r="I27"/>
  <c r="I26"/>
  <c r="I25"/>
  <c r="I24"/>
  <c r="I23"/>
  <c r="I21"/>
  <c r="I19"/>
  <c r="J19" s="1"/>
  <c r="I18"/>
  <c r="I17"/>
  <c r="I15"/>
  <c r="I14"/>
  <c r="I13"/>
  <c r="J12"/>
  <c r="M22" s="1"/>
  <c r="I12"/>
  <c r="J42" l="1"/>
  <c r="M45" s="1"/>
  <c r="J30"/>
  <c r="K120" i="21"/>
  <c r="K116"/>
  <c r="J43" i="17"/>
  <c r="J23" i="18"/>
  <c r="M81" i="15"/>
  <c r="J64" i="17"/>
  <c r="J67" i="21"/>
  <c r="M34" i="18"/>
  <c r="K78" i="21"/>
  <c r="J61" i="17"/>
  <c r="M63" s="1"/>
  <c r="J87" i="21"/>
  <c r="K87" s="1"/>
  <c r="J90"/>
  <c r="K90" s="1"/>
  <c r="J84"/>
  <c r="K84" s="1"/>
  <c r="M61" i="18"/>
  <c r="M62" l="1"/>
  <c r="N116" i="21"/>
  <c r="I72" i="19"/>
  <c r="I50"/>
  <c r="I89"/>
  <c r="I88"/>
  <c r="I87"/>
  <c r="I86"/>
  <c r="I85"/>
  <c r="I84"/>
  <c r="I83"/>
  <c r="I81"/>
  <c r="I80"/>
  <c r="I79"/>
  <c r="I78"/>
  <c r="I77"/>
  <c r="I75"/>
  <c r="I74"/>
  <c r="I73"/>
  <c r="I65"/>
  <c r="J65" s="1"/>
  <c r="M65" s="1"/>
  <c r="I63"/>
  <c r="I62"/>
  <c r="I61"/>
  <c r="I60"/>
  <c r="I59"/>
  <c r="I57"/>
  <c r="I56"/>
  <c r="I55"/>
  <c r="I54"/>
  <c r="I70"/>
  <c r="M70" s="1"/>
  <c r="I69"/>
  <c r="I68"/>
  <c r="I66"/>
  <c r="I53"/>
  <c r="I70" i="13"/>
  <c r="I57"/>
  <c r="I50"/>
  <c r="I61" i="15"/>
  <c r="H26" i="9"/>
  <c r="G26"/>
  <c r="H26" i="6"/>
  <c r="I73" i="21"/>
  <c r="H73"/>
  <c r="I72"/>
  <c r="H72"/>
  <c r="I71"/>
  <c r="H71"/>
  <c r="I70"/>
  <c r="H70"/>
  <c r="J70" i="19" l="1"/>
  <c r="I111" i="21" l="1"/>
  <c r="H111"/>
  <c r="I106"/>
  <c r="I105"/>
  <c r="H105"/>
  <c r="I104"/>
  <c r="H104"/>
  <c r="I103"/>
  <c r="H103"/>
  <c r="I102"/>
  <c r="H102"/>
  <c r="I101"/>
  <c r="H101"/>
  <c r="I100"/>
  <c r="H100"/>
  <c r="I99"/>
  <c r="H99"/>
  <c r="I98"/>
  <c r="H98"/>
  <c r="I94"/>
  <c r="H94"/>
  <c r="J106" l="1"/>
  <c r="I40" i="19"/>
  <c r="J40" s="1"/>
  <c r="M40" s="1"/>
  <c r="I39"/>
  <c r="I38"/>
  <c r="I37"/>
  <c r="I36"/>
  <c r="I35"/>
  <c r="I34"/>
  <c r="I32"/>
  <c r="I31"/>
  <c r="I30"/>
  <c r="I29"/>
  <c r="J100" i="21" s="1"/>
  <c r="I49" i="19"/>
  <c r="I51"/>
  <c r="J105" i="21"/>
  <c r="J104"/>
  <c r="J103"/>
  <c r="J102"/>
  <c r="J101"/>
  <c r="I69" i="17"/>
  <c r="M69" s="1"/>
  <c r="M71" s="1"/>
  <c r="J51" i="19" l="1"/>
  <c r="M48"/>
  <c r="K100" i="21"/>
  <c r="J23"/>
  <c r="K106"/>
  <c r="I21" i="8"/>
  <c r="I23" i="1"/>
  <c r="I23" i="9"/>
  <c r="I17" i="6"/>
  <c r="I22" i="1"/>
  <c r="I60" i="15"/>
  <c r="G26" i="6"/>
  <c r="N100" i="21" l="1"/>
  <c r="I77"/>
  <c r="H77"/>
  <c r="I75"/>
  <c r="H75"/>
  <c r="I74"/>
  <c r="H74"/>
  <c r="J61" i="14"/>
  <c r="J53" i="21"/>
  <c r="J74" l="1"/>
  <c r="K75"/>
  <c r="J66"/>
  <c r="J45"/>
  <c r="I43"/>
  <c r="I33"/>
  <c r="H33"/>
  <c r="H32"/>
  <c r="I31"/>
  <c r="H31"/>
  <c r="I30"/>
  <c r="I28"/>
  <c r="H28"/>
  <c r="H30"/>
  <c r="I29"/>
  <c r="H29"/>
  <c r="H43"/>
  <c r="H46"/>
  <c r="H41"/>
  <c r="H42"/>
  <c r="I42"/>
  <c r="I41"/>
  <c r="I40"/>
  <c r="I48"/>
  <c r="H48"/>
  <c r="I49"/>
  <c r="H49"/>
  <c r="H50"/>
  <c r="J43" l="1"/>
  <c r="K74"/>
  <c r="J49"/>
  <c r="J36"/>
  <c r="J50"/>
  <c r="I67" i="17"/>
  <c r="I68"/>
  <c r="K36" i="21" l="1"/>
  <c r="J67" i="17"/>
  <c r="I71" i="19"/>
  <c r="J71" s="1"/>
  <c r="I27"/>
  <c r="J98" i="21" s="1"/>
  <c r="I17" i="19"/>
  <c r="J115" i="21"/>
  <c r="K115" s="1"/>
  <c r="N112" s="1"/>
  <c r="J114"/>
  <c r="J113"/>
  <c r="J111"/>
  <c r="K111" s="1"/>
  <c r="J110"/>
  <c r="J109"/>
  <c r="K108" s="1"/>
  <c r="J97"/>
  <c r="J96"/>
  <c r="J95"/>
  <c r="J94"/>
  <c r="J93"/>
  <c r="J73"/>
  <c r="J72"/>
  <c r="J71"/>
  <c r="J70"/>
  <c r="I68"/>
  <c r="I60"/>
  <c r="H60"/>
  <c r="I59"/>
  <c r="H59"/>
  <c r="K55"/>
  <c r="I55"/>
  <c r="H55"/>
  <c r="J54"/>
  <c r="J48"/>
  <c r="J35"/>
  <c r="J34"/>
  <c r="J33"/>
  <c r="J32"/>
  <c r="J31"/>
  <c r="J30"/>
  <c r="J29"/>
  <c r="J28"/>
  <c r="J26"/>
  <c r="K26" s="1"/>
  <c r="J22"/>
  <c r="J21"/>
  <c r="J20"/>
  <c r="J19"/>
  <c r="J18"/>
  <c r="J17"/>
  <c r="J16"/>
  <c r="J15"/>
  <c r="I90" i="19"/>
  <c r="I28"/>
  <c r="J28" s="1"/>
  <c r="M17" s="1"/>
  <c r="I26"/>
  <c r="I25"/>
  <c r="I24"/>
  <c r="I23"/>
  <c r="I22"/>
  <c r="I20"/>
  <c r="I19"/>
  <c r="I18"/>
  <c r="I16"/>
  <c r="I15"/>
  <c r="I14"/>
  <c r="I13"/>
  <c r="H70" i="17"/>
  <c r="I70" s="1"/>
  <c r="J81" i="21"/>
  <c r="I53" i="17"/>
  <c r="I52"/>
  <c r="I51"/>
  <c r="I50"/>
  <c r="O49"/>
  <c r="N49"/>
  <c r="I49"/>
  <c r="I48"/>
  <c r="O47"/>
  <c r="N47"/>
  <c r="I47"/>
  <c r="O46"/>
  <c r="N46"/>
  <c r="I46"/>
  <c r="I42"/>
  <c r="I41"/>
  <c r="I40"/>
  <c r="I39"/>
  <c r="I38"/>
  <c r="I37"/>
  <c r="I36"/>
  <c r="I35"/>
  <c r="I34"/>
  <c r="I32"/>
  <c r="I30"/>
  <c r="I29"/>
  <c r="I28"/>
  <c r="I27"/>
  <c r="I26"/>
  <c r="I25"/>
  <c r="I24"/>
  <c r="I23"/>
  <c r="I22"/>
  <c r="I21"/>
  <c r="I20"/>
  <c r="I19"/>
  <c r="I18"/>
  <c r="I17"/>
  <c r="I16"/>
  <c r="I15"/>
  <c r="I14"/>
  <c r="I71" i="16"/>
  <c r="I70"/>
  <c r="I69"/>
  <c r="I68"/>
  <c r="I67"/>
  <c r="J67" s="1"/>
  <c r="I66"/>
  <c r="I65"/>
  <c r="I58"/>
  <c r="I57"/>
  <c r="O56"/>
  <c r="N56"/>
  <c r="I56"/>
  <c r="O55"/>
  <c r="N55"/>
  <c r="I55"/>
  <c r="O54"/>
  <c r="N54"/>
  <c r="I54"/>
  <c r="I49"/>
  <c r="J49" s="1"/>
  <c r="I48"/>
  <c r="I47"/>
  <c r="I46"/>
  <c r="I45"/>
  <c r="I44"/>
  <c r="I43"/>
  <c r="I42"/>
  <c r="I41"/>
  <c r="I39"/>
  <c r="I38"/>
  <c r="I33"/>
  <c r="J33" s="1"/>
  <c r="M37" s="1"/>
  <c r="I32"/>
  <c r="I30"/>
  <c r="I29"/>
  <c r="I28"/>
  <c r="I27"/>
  <c r="I26"/>
  <c r="I59" i="15"/>
  <c r="J59" s="1"/>
  <c r="M62" s="1"/>
  <c r="I58"/>
  <c r="I57"/>
  <c r="I56"/>
  <c r="I55"/>
  <c r="O54"/>
  <c r="N54"/>
  <c r="I54"/>
  <c r="O53"/>
  <c r="N53"/>
  <c r="O52"/>
  <c r="N52"/>
  <c r="I50"/>
  <c r="I49"/>
  <c r="I48"/>
  <c r="I47"/>
  <c r="I46"/>
  <c r="I45"/>
  <c r="I44"/>
  <c r="I43"/>
  <c r="I42"/>
  <c r="I41"/>
  <c r="I40"/>
  <c r="I39"/>
  <c r="I38"/>
  <c r="I37"/>
  <c r="I35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78" i="14"/>
  <c r="J78" s="1"/>
  <c r="I71"/>
  <c r="I70"/>
  <c r="J69"/>
  <c r="I68"/>
  <c r="I67"/>
  <c r="I66"/>
  <c r="I65"/>
  <c r="I61"/>
  <c r="I60"/>
  <c r="I59"/>
  <c r="I58"/>
  <c r="I57"/>
  <c r="O56"/>
  <c r="N56"/>
  <c r="I56"/>
  <c r="O55"/>
  <c r="N55"/>
  <c r="I55"/>
  <c r="O54"/>
  <c r="N54"/>
  <c r="I54"/>
  <c r="I52"/>
  <c r="I51"/>
  <c r="I50"/>
  <c r="I49"/>
  <c r="I48"/>
  <c r="I47"/>
  <c r="I46"/>
  <c r="I45"/>
  <c r="I44"/>
  <c r="I43"/>
  <c r="I42"/>
  <c r="I41"/>
  <c r="I40"/>
  <c r="I39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73" i="13"/>
  <c r="I72"/>
  <c r="J70"/>
  <c r="M81" s="1"/>
  <c r="I69"/>
  <c r="I68"/>
  <c r="I67"/>
  <c r="I66"/>
  <c r="I62"/>
  <c r="I61"/>
  <c r="I60"/>
  <c r="I59"/>
  <c r="J56"/>
  <c r="I55"/>
  <c r="O54"/>
  <c r="N54"/>
  <c r="I54"/>
  <c r="O53"/>
  <c r="N53"/>
  <c r="I53"/>
  <c r="O52"/>
  <c r="N52"/>
  <c r="I52"/>
  <c r="I48"/>
  <c r="I47"/>
  <c r="I46"/>
  <c r="I45"/>
  <c r="I44"/>
  <c r="I43"/>
  <c r="I42"/>
  <c r="I41"/>
  <c r="I40"/>
  <c r="I39"/>
  <c r="I38"/>
  <c r="I37"/>
  <c r="J33"/>
  <c r="I30"/>
  <c r="I29"/>
  <c r="I28"/>
  <c r="I27"/>
  <c r="I26"/>
  <c r="I25"/>
  <c r="I24" i="12"/>
  <c r="J24" s="1"/>
  <c r="M25" s="1"/>
  <c r="I23"/>
  <c r="I21"/>
  <c r="I20"/>
  <c r="J20" s="1"/>
  <c r="I19"/>
  <c r="I18"/>
  <c r="I17"/>
  <c r="I16"/>
  <c r="I15"/>
  <c r="I14"/>
  <c r="H24" i="11"/>
  <c r="I23"/>
  <c r="I21"/>
  <c r="G24"/>
  <c r="I19"/>
  <c r="I18"/>
  <c r="I17"/>
  <c r="I16"/>
  <c r="I15"/>
  <c r="I14"/>
  <c r="J14" s="1"/>
  <c r="I24" i="10"/>
  <c r="J24" s="1"/>
  <c r="M25" s="1"/>
  <c r="I23"/>
  <c r="I21"/>
  <c r="I20"/>
  <c r="I19"/>
  <c r="I18"/>
  <c r="I17"/>
  <c r="I16"/>
  <c r="I15"/>
  <c r="I14"/>
  <c r="I26" i="9"/>
  <c r="J26" s="1"/>
  <c r="M27" s="1"/>
  <c r="I25"/>
  <c r="J22"/>
  <c r="M24" s="1"/>
  <c r="I19"/>
  <c r="I18"/>
  <c r="I17"/>
  <c r="I16"/>
  <c r="I15"/>
  <c r="I14"/>
  <c r="J25" i="8"/>
  <c r="M26" s="1"/>
  <c r="I24"/>
  <c r="I22"/>
  <c r="J20"/>
  <c r="M23" s="1"/>
  <c r="I19"/>
  <c r="I18"/>
  <c r="I17"/>
  <c r="I16"/>
  <c r="I15"/>
  <c r="I14"/>
  <c r="I24" i="7"/>
  <c r="J24" s="1"/>
  <c r="M25" s="1"/>
  <c r="I23"/>
  <c r="I20"/>
  <c r="I19"/>
  <c r="I18"/>
  <c r="I17"/>
  <c r="I16"/>
  <c r="I15"/>
  <c r="I14"/>
  <c r="I26" i="6"/>
  <c r="J26" s="1"/>
  <c r="M27" s="1"/>
  <c r="I25"/>
  <c r="I22"/>
  <c r="J22" s="1"/>
  <c r="M24" s="1"/>
  <c r="I19"/>
  <c r="I18"/>
  <c r="I16"/>
  <c r="I15"/>
  <c r="I14"/>
  <c r="I26" i="5"/>
  <c r="J26" s="1"/>
  <c r="M27" s="1"/>
  <c r="J25"/>
  <c r="I25"/>
  <c r="I22"/>
  <c r="J22" s="1"/>
  <c r="M24" s="1"/>
  <c r="I21"/>
  <c r="I20"/>
  <c r="I19"/>
  <c r="I18"/>
  <c r="I17"/>
  <c r="I16"/>
  <c r="I15"/>
  <c r="I14"/>
  <c r="J24" i="4"/>
  <c r="M25" s="1"/>
  <c r="I23"/>
  <c r="I21"/>
  <c r="I19"/>
  <c r="I18"/>
  <c r="I17"/>
  <c r="I16"/>
  <c r="I15"/>
  <c r="P14"/>
  <c r="O14"/>
  <c r="N14"/>
  <c r="I14"/>
  <c r="H27" i="3"/>
  <c r="G27"/>
  <c r="I26"/>
  <c r="I23"/>
  <c r="I22"/>
  <c r="I21"/>
  <c r="I20"/>
  <c r="I19"/>
  <c r="I18"/>
  <c r="I17"/>
  <c r="I16"/>
  <c r="I15"/>
  <c r="I14"/>
  <c r="J14" s="1"/>
  <c r="H26" i="1"/>
  <c r="I25"/>
  <c r="I21"/>
  <c r="I20"/>
  <c r="I19"/>
  <c r="I18"/>
  <c r="I17"/>
  <c r="I16"/>
  <c r="I15"/>
  <c r="J14" s="1"/>
  <c r="I14"/>
  <c r="N108" i="21" l="1"/>
  <c r="K91"/>
  <c r="J90" i="19"/>
  <c r="M72" s="1"/>
  <c r="J48" i="15"/>
  <c r="M79" i="14"/>
  <c r="J66" i="13"/>
  <c r="J25" i="14"/>
  <c r="J39"/>
  <c r="J54"/>
  <c r="M64" s="1"/>
  <c r="J65"/>
  <c r="M71" i="19"/>
  <c r="J48" i="13"/>
  <c r="M51" s="1"/>
  <c r="J50" i="14"/>
  <c r="J33"/>
  <c r="M38" s="1"/>
  <c r="I27" i="21"/>
  <c r="I24" i="11"/>
  <c r="J24" s="1"/>
  <c r="M25" s="1"/>
  <c r="J25" i="13"/>
  <c r="M36" s="1"/>
  <c r="M51" i="15"/>
  <c r="J20" i="4"/>
  <c r="M22" s="1"/>
  <c r="M26" s="1"/>
  <c r="I25" i="21"/>
  <c r="M28" i="6"/>
  <c r="J22" i="3"/>
  <c r="M25" s="1"/>
  <c r="I27"/>
  <c r="J27" s="1"/>
  <c r="M28" s="1"/>
  <c r="J20" i="7"/>
  <c r="M22" s="1"/>
  <c r="M26" s="1"/>
  <c r="J22" i="1"/>
  <c r="M24" s="1"/>
  <c r="M53" i="16"/>
  <c r="J59" i="13"/>
  <c r="M65" s="1"/>
  <c r="J52"/>
  <c r="M58" s="1"/>
  <c r="M22" i="12"/>
  <c r="M26" s="1"/>
  <c r="J62" i="21"/>
  <c r="K70"/>
  <c r="N70" s="1"/>
  <c r="K15"/>
  <c r="J59"/>
  <c r="J61"/>
  <c r="K24"/>
  <c r="M36" i="15"/>
  <c r="M82" s="1"/>
  <c r="M28" i="5"/>
  <c r="J20" i="10"/>
  <c r="M22" s="1"/>
  <c r="M26" s="1"/>
  <c r="M27" i="8"/>
  <c r="K28" i="21"/>
  <c r="N28" s="1"/>
  <c r="J25" i="17"/>
  <c r="J41" i="21"/>
  <c r="J60"/>
  <c r="J76"/>
  <c r="J77"/>
  <c r="J46" i="17"/>
  <c r="J31"/>
  <c r="M31" s="1"/>
  <c r="J34"/>
  <c r="J42" i="21"/>
  <c r="K40" s="1"/>
  <c r="J51"/>
  <c r="K51" s="1"/>
  <c r="J58"/>
  <c r="J69"/>
  <c r="K66" s="1"/>
  <c r="J99"/>
  <c r="K99" s="1"/>
  <c r="M28" i="9"/>
  <c r="K81" i="21"/>
  <c r="I20" i="11"/>
  <c r="J20" s="1"/>
  <c r="M22" s="1"/>
  <c r="M26" s="1"/>
  <c r="G26" i="1"/>
  <c r="H27" i="21" s="1"/>
  <c r="H25"/>
  <c r="J25" s="1"/>
  <c r="K25" s="1"/>
  <c r="N15" s="1"/>
  <c r="M53" i="14" l="1"/>
  <c r="M80" s="1"/>
  <c r="M73" i="16"/>
  <c r="N91" i="21"/>
  <c r="N40"/>
  <c r="J27"/>
  <c r="K27" s="1"/>
  <c r="N26" s="1"/>
  <c r="I26" i="1"/>
  <c r="J26" s="1"/>
  <c r="M27" s="1"/>
  <c r="M28" s="1"/>
  <c r="M29" i="3"/>
  <c r="M82" i="13"/>
  <c r="K76" i="21"/>
  <c r="N76" s="1"/>
  <c r="M43" i="17"/>
  <c r="K23" i="21"/>
  <c r="M72" i="17" l="1"/>
  <c r="N56" i="21"/>
</calcChain>
</file>

<file path=xl/sharedStrings.xml><?xml version="1.0" encoding="utf-8"?>
<sst xmlns="http://schemas.openxmlformats.org/spreadsheetml/2006/main" count="3159" uniqueCount="394">
  <si>
    <t>Приложение N 4</t>
  </si>
  <si>
    <t>к Порядку</t>
  </si>
  <si>
    <t>формирования муниципального</t>
  </si>
  <si>
    <t>задания в отношении</t>
  </si>
  <si>
    <t>муниципальных учреждений</t>
  </si>
  <si>
    <t>и финансового обеспечения</t>
  </si>
  <si>
    <t>выполнения муниципального задания</t>
  </si>
  <si>
    <t>Отчет о фактическом исполнении муниципального</t>
  </si>
  <si>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</si>
  <si>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</si>
  <si>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</si>
  <si>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</si>
  <si>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</si>
  <si>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</si>
  <si>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</si>
  <si>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финансовый год</t>
  </si>
  <si>
    <t>Оценка выполнения муниципальным учреждением муниципального задания по каждому показателю качества К1,объема К2</t>
  </si>
  <si>
    <t>Сводная оценка выполнения муниципальными учреждениями муниципального задания по показателям (качества-К1, объема-К2)</t>
  </si>
  <si>
    <t>Причины отклонения значений от запланированных</t>
  </si>
  <si>
    <t>Источник информации о фактическом значении показателя</t>
  </si>
  <si>
    <t>Оценка итоговая</t>
  </si>
  <si>
    <t>МБДОУ д/с №4</t>
  </si>
  <si>
    <t>Услуга по предоставлению общедоступного бесплатного дошкольного образования</t>
  </si>
  <si>
    <t>Услуга</t>
  </si>
  <si>
    <t>Показатель качества 1.Очная форма обучения до 3 лет. (К1)</t>
  </si>
  <si>
    <t>Доля обучающихся, освоивших основную общеобразовательную программу дошкольного образования</t>
  </si>
  <si>
    <t>%</t>
  </si>
  <si>
    <t>Отчет по муниципальному заданию</t>
  </si>
  <si>
    <t>Отсутствие обоснованных жалоб родителей обучающихся, осваивающих программу дошкольного образования, на реализацию образовательного процесса</t>
  </si>
  <si>
    <t>Показатель качества 2.Очная форма обучения от 3 до 8 лет. (К1)</t>
  </si>
  <si>
    <t>Показатель качества 3.Адаптированная образовательная программа (группы комбинированной направленности) от 3 до 8 лет (К1)</t>
  </si>
  <si>
    <t>МБДОУ д/с №10,14,15,18</t>
  </si>
  <si>
    <t>Показатель качества 3.Адаптированная образовательная программа (обучающиеся с ограниченными возможностями здоровья (ОВЗ))</t>
  </si>
  <si>
    <t>МБДОУ д/с № 7,8,9,12,13,17</t>
  </si>
  <si>
    <t>Показатель объема.  1Очная форма обучения (К2)</t>
  </si>
  <si>
    <t>Число обучающихся</t>
  </si>
  <si>
    <t>человек</t>
  </si>
  <si>
    <t>Показатель объема Адаптированная образовательная программа  (К2)</t>
  </si>
  <si>
    <t>Присмотр и уход</t>
  </si>
  <si>
    <t>Показатель качества 1.Физические лица за исключением льготных категорий (К1)</t>
  </si>
  <si>
    <t>Отсутствие жалоб  родителей  на организацию работы группы полного дня</t>
  </si>
  <si>
    <t>Показатель объема (К2)</t>
  </si>
  <si>
    <t>Итого</t>
  </si>
  <si>
    <t>ИТОГО</t>
  </si>
  <si>
    <t>Оцитоговая-итоговая оценка выполнения муниципального задания по учреждению:</t>
  </si>
  <si>
    <t>Оцитоговая=SUM Oцi/N</t>
  </si>
  <si>
    <t>Заведующий МБДОУ д/с № 4</t>
  </si>
  <si>
    <t>Г.А.Путинцева</t>
  </si>
  <si>
    <t>финансовом году</t>
  </si>
  <si>
    <t>Показатель качества 1.Очная форма обучения до 3 лет.</t>
  </si>
  <si>
    <t>Показатель качества 1.Очная форма обучения до 3 лет.(К1)</t>
  </si>
  <si>
    <t>Показатель качества 2.Очная форма обучения от 3 до 8 лет.(К1)</t>
  </si>
  <si>
    <t>Показатель качества 3.Адаптированная образовательная программа (группы комбинированной направленности) от 3 до 8 лет</t>
  </si>
  <si>
    <t>Показатель объема. 2Адаптированная образовательная программа (К2)</t>
  </si>
  <si>
    <t>Итого:</t>
  </si>
  <si>
    <t>ИТОГО:</t>
  </si>
  <si>
    <t>МБДОУ д/с №7</t>
  </si>
  <si>
    <t>Показатель качества 3.Адаптированная образовательная программа (обучающиеся с ограниченными возможностями здоровья (ОВЗ)) от 3 лет до 8 лет (К1)</t>
  </si>
  <si>
    <t>Показатель объема.  2Адаптированная образовательная программа (К2)</t>
  </si>
  <si>
    <t>ИТОГ (К2)</t>
  </si>
  <si>
    <t>Заведующий МБДОУ д/с № 7</t>
  </si>
  <si>
    <t>Оценка выполнения муниципальным учреждением муниципального задания по каждому показателю качество К1,объема К2</t>
  </si>
  <si>
    <t>Сводная оценка выполнения муниципальными учреждениями муниципального задания по показателям (качества К1, объема К2)</t>
  </si>
  <si>
    <t>МБДОУ д/с № 8</t>
  </si>
  <si>
    <t>Показатель качества 3.Адаптированная образовательная программа (группы комбинированной направленности) от 3 до 8 лет,(К1)</t>
  </si>
  <si>
    <t>Показатель объема. 1Очная форма обучения (К2)</t>
  </si>
  <si>
    <t>Заведующий МБДОУ д/с № 8</t>
  </si>
  <si>
    <t>МБДОУ д/с № 9</t>
  </si>
  <si>
    <t>Показатель качества 3.Адаптированная образовательная программа (обучающиеся с ограниченными возможностями здоровья (ОВЗ)) от 3 лет до 8 лет</t>
  </si>
  <si>
    <t>Показатель объема.  2Адаптированная образовательная программа (К)</t>
  </si>
  <si>
    <t>Заведующий МБДОУ д/с № 9</t>
  </si>
  <si>
    <t>Н.Ю.Рыжова</t>
  </si>
  <si>
    <t>МБДОУ д/с № 10</t>
  </si>
  <si>
    <t>итого</t>
  </si>
  <si>
    <t>Заведующий МБДОУ д/с № 10</t>
  </si>
  <si>
    <t>МАДОУ д/с №12</t>
  </si>
  <si>
    <t>Показатель объема</t>
  </si>
  <si>
    <t>Заведующий МБДОУ д/с № 12</t>
  </si>
  <si>
    <t>О.В. Косенко</t>
  </si>
  <si>
    <t>Оценка выполнения муниципальным учреждением муниципального задания по каждому показателю качества К1, объема К2</t>
  </si>
  <si>
    <t>МБДОУ д/с № 13</t>
  </si>
  <si>
    <t>Заведующий МБДОУ д/с № 13</t>
  </si>
  <si>
    <t>Т.А.Алтова</t>
  </si>
  <si>
    <t>МБДОУ д/с № 14</t>
  </si>
  <si>
    <t>Показатель объема. 1Очная форма обучения  (К2)</t>
  </si>
  <si>
    <t>Показатель объема 2.Адаптированная образовательная программа (К2)</t>
  </si>
  <si>
    <t>Заведующий МБДОУ д/с № 14</t>
  </si>
  <si>
    <t>О.А.Макеич</t>
  </si>
  <si>
    <t>МБДОУ д/с № 15</t>
  </si>
  <si>
    <t>МАДОУ д/с №17</t>
  </si>
  <si>
    <t>МБДОУ д/с № 18</t>
  </si>
  <si>
    <t>Заведующий МБДОУ д/с № 18</t>
  </si>
  <si>
    <t>В.В.Дворецкая</t>
  </si>
  <si>
    <t>МБОУ  "школа № 2 им.Ю.А.Гагарина"</t>
  </si>
  <si>
    <t>Показатель качества 2.Очная форма обучения от 3 до 7 лет.</t>
  </si>
  <si>
    <t>Показатель качества 3.Адаптированная образовательная программа (группы комбинированной направленности) от 3 до 7 лет</t>
  </si>
  <si>
    <t>Показатель качества 1.Обучающиеся за исключением детей-инвалидов</t>
  </si>
  <si>
    <t>Показатель качества 2.Дети-инвалиды</t>
  </si>
  <si>
    <t>без МБДОУ д/с №4,5</t>
  </si>
  <si>
    <t>Реализация основных общеобразовательных программ начального общего образования</t>
  </si>
  <si>
    <t>Показатель качества 1. Очная форма обучения (К1)</t>
  </si>
  <si>
    <t>Доля обучающихся, освоивших программу начального общего образования</t>
  </si>
  <si>
    <t>Отсутствие обоснованных жалоб родителей обучающихся, осваивающих  программу начального общего образования, на реализацию образовательного процесса</t>
  </si>
  <si>
    <t>Показатель объема 
2.Адаптированная образовательная программа.
Обучающиеся с ограниченными возможностями здоровья (ОВЗ) (К2)</t>
  </si>
  <si>
    <t>Без СОШ №7</t>
  </si>
  <si>
    <t>Показатель качества 3. Адаптированная образовательная программа: проходящие обучение по состоянию здоровья на дому (К1)</t>
  </si>
  <si>
    <t>Без СОШ №5,7</t>
  </si>
  <si>
    <t>Показатель качества 2. Адаптированная образовательная программа: проходящие обучение по состоянию здоровья в мед.учреждении</t>
  </si>
  <si>
    <t>Показатель объема1. Очная форма обучения (К2)</t>
  </si>
  <si>
    <t>Только СОШ №7, Гимназия</t>
  </si>
  <si>
    <t>Показатель объема 2. Адаптированная образовательная программа: очная форма обучения(К2)</t>
  </si>
  <si>
    <t>Показатель объема 3. Адаптированная образовательная программа: проходящие обучение по состоянию здоровья на дому(К2)</t>
  </si>
  <si>
    <t>Реализация основных общеобразовательных программ основного общего образования</t>
  </si>
  <si>
    <t>Доля обучающихся, освоивших программу основного общего образования</t>
  </si>
  <si>
    <t>Отсутствие обоснованных жалоб родителей обучающихся, осваивающих  программу основного общего образования, на реализацию образовательного процесса</t>
  </si>
  <si>
    <t>Показатель качества 2. Адаптированная образовательная программа: очная форма обучения (К1)</t>
  </si>
  <si>
    <t>Без МАОУ Гимназии №10</t>
  </si>
  <si>
    <t>Только СОШ №7, Гимназия №10</t>
  </si>
  <si>
    <t>Показатель качества 2.Адаптированная образовательная программа: образовательная программа, обеспечивающая углубленное изучение отдельных учебных предметов, предметных областей (профильное обучение)</t>
  </si>
  <si>
    <t>Доля высокопрофессионального преподавательского состава (учителя с первой и высшей квалификационной категорией)</t>
  </si>
  <si>
    <t>Только МАОУ Гимназия №10</t>
  </si>
  <si>
    <t>Доля обучающихся, принявших участие в интеллектуальных конкурсах, олимпиадах, конференциях от общего числа обучающихся учреждения</t>
  </si>
  <si>
    <t>Доля обучающихся, получивших по итогам промежуточной аттестации 4 и 5</t>
  </si>
  <si>
    <t>Показатель объема  1. Очная форма обучения(К2)</t>
  </si>
  <si>
    <t>Реализация основных общеобразовательных программ среднего общего образования</t>
  </si>
  <si>
    <t>Доля обучающихся, освоивших программу среднего общего образования</t>
  </si>
  <si>
    <t>Отсутствие обоснованных жалоб родителей обучающихся, осваивающих  программу среднего общего образования, на реализацию образовательного процесса</t>
  </si>
  <si>
    <t>без СОШ №2</t>
  </si>
  <si>
    <t>Реализация основных общеобразовательных программ среднего общего образования (очно-заочного, заочного обучения)</t>
  </si>
  <si>
    <t>Показатель качества 1. Заочная форма обучения (К1)</t>
  </si>
  <si>
    <t>Показатель качества 2. Очно-заочная форма обучения (К1)</t>
  </si>
  <si>
    <t>Показатель объема  1. Заочная форма обучения(К2)</t>
  </si>
  <si>
    <t>Показатель объема  1. Очно-заочная форма обучения(К2)</t>
  </si>
  <si>
    <t>Реализация дополнительных общеразвивающих программ</t>
  </si>
  <si>
    <t>Показатель качества. 1 Очная форма обучения (К1)</t>
  </si>
  <si>
    <t>Доля обучающихся, освоивших программы дополнительного образования</t>
  </si>
  <si>
    <t>Отсутствие обоснованных претензий потребителей к качеству предоставляемых услуг</t>
  </si>
  <si>
    <t>Показатель объема 1 Очная форма обучения (К2)</t>
  </si>
  <si>
    <t>Количество человеко-часов</t>
  </si>
  <si>
    <t>человеко-час.</t>
  </si>
  <si>
    <t>МБОУ ДО "ДДТ", МБОУ ДО "ДЭБС"</t>
  </si>
  <si>
    <t>Показатель качества 1. Очная форма обучения</t>
  </si>
  <si>
    <t>Доля обучающихся учреждения, посещающих объединения дополнительного образования, от общего числа обучающихся</t>
  </si>
  <si>
    <t>Директор МБОУ  "школа № 2 им.Ю.А.Гагарина"</t>
  </si>
  <si>
    <t>И.Ю.Ерошкина</t>
  </si>
  <si>
    <t>Сводная оценка выполнения муниципальными учреждениями муниципального задания по показателям (качества, объема)</t>
  </si>
  <si>
    <t>МБДОУ д/с №4,5,7,8,9,10,12,13,14,15,18, МАДОУ д/с №17</t>
  </si>
  <si>
    <t>МБОУ СОШ № 4</t>
  </si>
  <si>
    <t>Показатель качества 1. Очная форма обучения(К1)</t>
  </si>
  <si>
    <t>Показатель качества 2. Адаптированная образовательная программа: проходящие обучение по состоянию здоровья на дому (К1)</t>
  </si>
  <si>
    <t>Показатель объема 
1.Адаптированная образовательная программа.
Обучающиеся с ограниченными возможностями здоровья (ОВЗ) (К2)</t>
  </si>
  <si>
    <t>Показатель объема 2. Адаптированная образовательная программа: проходящие обучение по состоянию здоровья на дому (К2)</t>
  </si>
  <si>
    <t>Показатель объема 2. Адаптированная образовательная программа: проходящие обучение по состоянию здоровья в мед.учреждении (К2)</t>
  </si>
  <si>
    <t>Показатель качества 2.Адаптированная образовательная программа: очная форма обучения (К1)</t>
  </si>
  <si>
    <t>Показатель качества Очная форма обучения (К)</t>
  </si>
  <si>
    <t>человеко-час</t>
  </si>
  <si>
    <t>Показатель объема 
1.Очная форма обучения.
 (К2)</t>
  </si>
  <si>
    <t>Показатель объема 
1.Очная форма обучения.
Физкультурно-спортивное направление (К2)</t>
  </si>
  <si>
    <t>МБОУ СОШ № 5</t>
  </si>
  <si>
    <t>Показатель объема1. Очная форма обучения  (К2)</t>
  </si>
  <si>
    <t>Показатель объема 2. Адаптированная образовательная программа: очная форма обучения (К2)</t>
  </si>
  <si>
    <t>Показатель объема 2. Адаптированная образовательная программа: проходящие обучение по состоянию здоровья на дому(К2)</t>
  </si>
  <si>
    <t>Показатель объема 1. Очная форма обучения(К2)</t>
  </si>
  <si>
    <t>Показатель объема  2.Адаптированная образовательная программа: очная форма обучения(К2)</t>
  </si>
  <si>
    <t>Показатель качества Очная форма обучения (К1)</t>
  </si>
  <si>
    <t>Показатель объема Очная форма обучения(К2)</t>
  </si>
  <si>
    <t>Директор МБОУ СОШ № 5</t>
  </si>
  <si>
    <t>Л.В.Шиверновская</t>
  </si>
  <si>
    <t>МБОУ  СОШ № 7</t>
  </si>
  <si>
    <t>Показатель качества 2. Адаптированная образовательная программа: очная форма обучения</t>
  </si>
  <si>
    <t>Показатель качества 2. Адаптированная образовательная программа: проходящие обучение по состоянию здоровья на дому</t>
  </si>
  <si>
    <t>Показатель качества 2. Адаптированная образовательная программа: проходящие обучение по состоянию здоровья в мед.учреждении(К1)</t>
  </si>
  <si>
    <t>Показатель объема 1. Очная форма обучения (К2)</t>
  </si>
  <si>
    <t>Показатель объема 2 . Адаптированная образовательная программа: очная форма обучения (ОВЗ)</t>
  </si>
  <si>
    <t>Показатель объема 2. Адаптированная образовательная программа: проходящие обучение по состоянию здоровья на дому</t>
  </si>
  <si>
    <t>Показатель объема 2. Адаптированная образовательная программа: проходящие обучение по состоянию здоровья в мед.учреждении(К2)</t>
  </si>
  <si>
    <t>Показатель объема 2.Адаптированная образовательная программа: очная форма обучения</t>
  </si>
  <si>
    <t>Показатель объема 1 Очная форма обучения</t>
  </si>
  <si>
    <t>Показатель качества 1 Очная форма обучения. Физкультурно-спортивное направление.</t>
  </si>
  <si>
    <t>чел\ час</t>
  </si>
  <si>
    <t>Показатель объема 2 Очная форма обучения. Физкультурно-спортивное направление. (К2)</t>
  </si>
  <si>
    <t>Директор МБОУ  СОШ № 7</t>
  </si>
  <si>
    <t>М.В. Метелкина</t>
  </si>
  <si>
    <t>МБОУ СОШ № 9</t>
  </si>
  <si>
    <t>Показатель качества 2.Адаптированная образовательная программа: образовательная программа, обеспечивающая углубленное изучение отдельных учебных предметов, предметных областей (профильное обучение) (К1)</t>
  </si>
  <si>
    <t>Показатель качества           1. Очная форма обучения (К1)</t>
  </si>
  <si>
    <t>Доля обучающихся, получивших по итогам промежуточной аттестации 4 и 4</t>
  </si>
  <si>
    <t>Оцитоговая=(99,5+99,1+97,2+100)/4=98,9%</t>
  </si>
  <si>
    <t>Директор МБОУ СОШ № 9</t>
  </si>
  <si>
    <t>к Порядку формирования муниципального задания в отношении</t>
  </si>
  <si>
    <t>муниципальных учреждений и финансового обеспечения</t>
  </si>
  <si>
    <t>Отчет о фактическом исполнении муниципального задания</t>
  </si>
  <si>
    <t>МАОУ гимназия № 10 имени А.Е. Бочкина</t>
  </si>
  <si>
    <t>Показатель качества 
2.Очная форма обучения.
Адаптированная образовательная программа.
Обучающиеся с ограниченными возможностями здоровья (ОВЗ) (К1)</t>
  </si>
  <si>
    <t>Показатель качества 
3.Очная форма обучения.
Проходящие обучение по состоянию здоровья на дому (К1)</t>
  </si>
  <si>
    <t>Показатель объема 
1.Очная форма обучения (К2)</t>
  </si>
  <si>
    <t>Показатель качества 
3.Очная форма обучения.
Образовательная программа, обеспечивающая углубленное изучение отдельных учебных предметов, предметных областей (профильное обучение) (К1)</t>
  </si>
  <si>
    <t>Один педагог без категории</t>
  </si>
  <si>
    <t>Доля обучающихся, принявших участие в интеллектуальных конкурсах, олимпиадах, конференциях не ниже муниципального уровня,  
от общего числа обучающихся учреждения</t>
  </si>
  <si>
    <t>Показатель качества 
2.Очная форма обучения.
Образовательная программа, обеспечивающая углубленное изучение отдельных учебных предметов, предметных областей (профильное обучение) (К1)</t>
  </si>
  <si>
    <t>Директор</t>
  </si>
  <si>
    <t>Главный бухгалтер</t>
  </si>
  <si>
    <t>И.В. Хилько</t>
  </si>
  <si>
    <t>Сводный отчет о фактическом исполнении муниципальных</t>
  </si>
  <si>
    <t>МБОУ ДО "ДДТ"</t>
  </si>
  <si>
    <t>Туристическо- краеведческий (К1)</t>
  </si>
  <si>
    <t>человекочас</t>
  </si>
  <si>
    <t>Технический (К1)</t>
  </si>
  <si>
    <t>Физкультурно- спортивный (К1)</t>
  </si>
  <si>
    <t>Художественный (К1)</t>
  </si>
  <si>
    <t>Социально- педагогический (К1)</t>
  </si>
  <si>
    <t>Кол- во чл./часов</t>
  </si>
  <si>
    <t>Обеспечение доступа к объектам спорта</t>
  </si>
  <si>
    <t>Работа</t>
  </si>
  <si>
    <t>Бассейн (К1)</t>
  </si>
  <si>
    <t>Коэффициент удовлетворенности спортсменов, посетивших объекты спорта для проведения физкультурных мероприятий, спортивных мероприятий</t>
  </si>
  <si>
    <t>Реализация на объектах спорта физкультырных меропрятий, спортивных сероприятий. Проводимых в рамках реализации утвержденного календарного плана, утвержденного плана официальных физкультурных мероприятий и мероприятий КК</t>
  </si>
  <si>
    <t>Кол-во договорв</t>
  </si>
  <si>
    <t>штук</t>
  </si>
  <si>
    <t>Спотривный зал (К1)</t>
  </si>
  <si>
    <t>Реализация на объектах спорта физкультурных меропрятий, спортивных сероприятий. Проводимых в рамках реализации утвержденного календарного плана, утвержденного плана официальных физкультурных мероприятий и мероприятий КК</t>
  </si>
  <si>
    <t>Кол-во договоров</t>
  </si>
  <si>
    <t>Оценка выполнения муниципальным учреждением муниципального задания по каждому показателю</t>
  </si>
  <si>
    <t>Показатель качества 2.Очная форма обучения от 3 до 8 лет.</t>
  </si>
  <si>
    <t>Показатель объема: очная форма обучения</t>
  </si>
  <si>
    <t>Показатель объема:адаптированная образовательная программа</t>
  </si>
  <si>
    <t>Показатель качества 1.Обучающиеся за исключением льготных категорий</t>
  </si>
  <si>
    <t>МБОУ Школа № 2 им. Ю.А.Гагарина, МБОУ СОШ № 4,5,7,9, МАОУ Гимназия № 10 им.А.Е.Бочкина</t>
  </si>
  <si>
    <t>Показатель качества 2. Адаптированная образовательная программа: обучающиеся с ОВЗ</t>
  </si>
  <si>
    <t>Показатель качества 3. Адаптированная образовательная программа: проходящие обучение по состоянию здоровья на дому</t>
  </si>
  <si>
    <t>Показатель качества 4. Адаптированная образовательная программа: проходящие обучение по состоянию здоровья в мед.учреждении</t>
  </si>
  <si>
    <t>ТОЛЬКО! СОШ №7, Гимназия</t>
  </si>
  <si>
    <t>Показатель объема: адаптированная образовательная программа,обучающиеся с ограниченными возможностями здоровья (ОВЗ)</t>
  </si>
  <si>
    <t>Показатель объема: адаптированная образовательная программа, проходящие обучение по состоянию здоровья на дому</t>
  </si>
  <si>
    <t>Показатель объема.  адаптированная образовательная программа: проходящие обучение по состоянию здоровья в мед.учреждении</t>
  </si>
  <si>
    <t>ТОЛЬКО СШ 7</t>
  </si>
  <si>
    <t>только Гимназия!</t>
  </si>
  <si>
    <t>Показатель объема
Очная форма обучения.
Образовательная программа.
Обеспечивающая углубленное изучение отдельных предметов, предметных областей (профильное обучение)</t>
  </si>
  <si>
    <t>СОШ 4</t>
  </si>
  <si>
    <t>Доля высокопрофессионального преподавательского состава (учителя с первой и высшей квалификационной категорией,</t>
  </si>
  <si>
    <t>ТОЛЬКО ГИМНАЗИЯ</t>
  </si>
  <si>
    <t>без гимназии</t>
  </si>
  <si>
    <t>Только Гимназия!</t>
  </si>
  <si>
    <t>гимназия 10</t>
  </si>
  <si>
    <t>МБОУ Школа № 2 им. Ю.А.Гагарина</t>
  </si>
  <si>
    <t>СОШ 2</t>
  </si>
  <si>
    <t>Показатель качества Очная форма обучения</t>
  </si>
  <si>
    <t>Естественно-научная направленность (К1)</t>
  </si>
  <si>
    <t>ДЭБС</t>
  </si>
  <si>
    <t>Реализация на объектах спорта физкультырных меропрятий, спортивных сероприятий, проводимых в рамках реализации утвержденного календарного плана, утвержденного плана официальных физкультурных мероприятий и мероприятий КК</t>
  </si>
  <si>
    <t>Естественно- научный (К1)</t>
  </si>
  <si>
    <t>Показатель объема (К2), Итого, договоров:</t>
  </si>
  <si>
    <t xml:space="preserve"> Реализация основных общеобразовательных программ начального общего образования</t>
  </si>
  <si>
    <t xml:space="preserve"> Показатель качества 
1.Очная форма обучения (К1)</t>
  </si>
  <si>
    <t xml:space="preserve">Отсутствие обоснованных жалоб родителей обучающихся, осваивающих  программу начального общего образования, на реализацию образовательного процесса </t>
  </si>
  <si>
    <t xml:space="preserve"> Реализация основных общеобразовательных программ основного общего образования</t>
  </si>
  <si>
    <t xml:space="preserve">Отсутствие обоснованных жалоб родителей обучающихся, осваивающих  программу основного общего образования, на реализацию образовательного процесса </t>
  </si>
  <si>
    <t>Семь педагогов без категории.</t>
  </si>
  <si>
    <t xml:space="preserve">Доля обучающихся, принявших участие в интеллектуальных конкурсах, олимпиадах, конференциях не ниже муниципального уровня,  
от общего числа обучающихся учреждения </t>
  </si>
  <si>
    <t xml:space="preserve">Доля обучающихся, получивших по итогам промежуточной аттестации 4 и 5 </t>
  </si>
  <si>
    <t>Показатель объема 3. Адаптированная образовательная программа: проходящие обучение по состоянию здоровья на дому (К2)</t>
  </si>
  <si>
    <t xml:space="preserve"> Реализация основных общеобразовательных программ среднего общего образования</t>
  </si>
  <si>
    <t xml:space="preserve"> Показатель качества 
1.Очная форма обучения (К2)</t>
  </si>
  <si>
    <t xml:space="preserve">Доля обучающихся, принявших участие в интеллектуальных конкурсах, олимпиадах, конференциях от общего числа обучающихся учреждения </t>
  </si>
  <si>
    <t xml:space="preserve"> Показатель качества 
1.Очная форма обучения.
(К1)</t>
  </si>
  <si>
    <t xml:space="preserve">Отсутствие обоснованных претензий потребителей к качеству предоставляемых услуг </t>
  </si>
  <si>
    <t>А.В. Дударева</t>
  </si>
  <si>
    <t>Показатель качества Очная форма обучения  дополнительная общеразвивающая программа(К1)</t>
  </si>
  <si>
    <t>сш2+сш9+гим 10+сш 5+сш4, сш7</t>
  </si>
  <si>
    <t>Е.В. Иванова</t>
  </si>
  <si>
    <t>Заведующий МАДОУ д/с № 17</t>
  </si>
  <si>
    <t>Е.М. Ехалова</t>
  </si>
  <si>
    <t>Реализация дополнительных общеразвивающих программ ( персонифицированное финансирование</t>
  </si>
  <si>
    <t>Показатель качества 2.Очная форма обучения: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</si>
  <si>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сош 7, сош 2,сош 4</t>
  </si>
  <si>
    <t>СОШ 4,СОШ 5,СОШ 7, СОШ 2,ГИМ 10</t>
  </si>
  <si>
    <t>М.А. Агапова</t>
  </si>
  <si>
    <t>Наличие обоснованных жалоб</t>
  </si>
  <si>
    <t>Социально- гуманитарный (К1)</t>
  </si>
  <si>
    <t>Социально- гуманитарный(К1)</t>
  </si>
  <si>
    <t>Методическое обеспечение образовательной деятельности</t>
  </si>
  <si>
    <t>Муниципальный опорный центр</t>
  </si>
  <si>
    <t>Отсутствие обоснованных претензий потребителей к качеству предоставляемой работы</t>
  </si>
  <si>
    <t>Отсутствие обоснованных претензий учредителя к организации предоставляемой работы</t>
  </si>
  <si>
    <t>Кол-во мероприятий</t>
  </si>
  <si>
    <t>ед</t>
  </si>
  <si>
    <t>Кол-во разработанных документов</t>
  </si>
  <si>
    <t>ед.</t>
  </si>
  <si>
    <t>Кол-во разработанных отчетов</t>
  </si>
  <si>
    <t>Ю. А. Кудряшова</t>
  </si>
  <si>
    <t>Показатель объема 2. Очная форма обучения.Очная форма обучения.
Образовательная программа, обеспечивающая углубленное изучение отдельных учебных предметов, предметных областей (профильное обучение) (К2)</t>
  </si>
  <si>
    <t>Показатель объема 
2.Образовательная программа, обеспечивающая углубленное изучение отдельных учебных предметов, предметных областей (профильное обучение)  (К2)</t>
  </si>
  <si>
    <t>Реализация дополнительных общеразвивающих программ
Направление: художественное</t>
  </si>
  <si>
    <t>Реализация дополнительных общеразвивающих программ
Направление: техническое</t>
  </si>
  <si>
    <t>Реализация дополнительных общеразвивающих программ
Направление: физкультурно-спортивное</t>
  </si>
  <si>
    <t>Реализация дополнительных общеразвивающих программ
Направление: социально-педагогическое</t>
  </si>
  <si>
    <t>Реализация дополнительных общеразвивающих программ
Направление: естественно-научное</t>
  </si>
  <si>
    <t>Оцитоговая=(102%+92,6%+99,1%+66,7%)/4=90,1%</t>
  </si>
  <si>
    <t>Показатель объема  Очная форма обучения</t>
  </si>
  <si>
    <t xml:space="preserve">Показатель качества Очная форма обучения. </t>
  </si>
  <si>
    <t>Показатель объема Очная форма обучения</t>
  </si>
  <si>
    <t xml:space="preserve">                             </t>
  </si>
  <si>
    <t>Реализация дополнительных общеразвивающих программ, направление художественное</t>
  </si>
  <si>
    <t>Реализация дополнительных общеразвивающих программ, направление техническое</t>
  </si>
  <si>
    <t>Реализация дополнительных общеразвивающих программ, направление физкультурно- спортивное</t>
  </si>
  <si>
    <t>Реализация дополнительных общеразвивающих программ, направление социально-педагогическое</t>
  </si>
  <si>
    <t>человеко - час</t>
  </si>
  <si>
    <t>Показатель качества Очная форма обучения дополнительная общеразвивающая программа(К1) художественное направление</t>
  </si>
  <si>
    <t>Показатель качества Очная форма обучения дополнительная общеразвивающая программа(К1) техническое напрвление</t>
  </si>
  <si>
    <t>Показатель качества Очная форма обучения дополнительная общеразвивающая программа(К1) физкультурно - спортивное напрвление</t>
  </si>
  <si>
    <t>Показатель качества Очная форма обучения дополнительная общеразвивающая программа(К1) социально - педагогическое напрвление</t>
  </si>
  <si>
    <t>Показатель качества Очная форма обучения дополнительная общеразвивающая программа (К1) художественное напрвление</t>
  </si>
  <si>
    <t>Показатель качества Очная форма обучения дополнительная общеразвивающая программа (К1) техническое направление</t>
  </si>
  <si>
    <t>Показатель качества Очная форма обучения дополнительная общеразвивающая программа (К1) физкультурно - спортивное направление</t>
  </si>
  <si>
    <t>Показатель качества Очная форма обучения дополнительная общеразвивающая программа (К1) социально - педагогическое напрвление</t>
  </si>
  <si>
    <t>Показатель качества Очная форма обучения дополнительная общеразвивающая программа (К1) естественно - научное направление</t>
  </si>
  <si>
    <t>Показатель качества 1 Очная форма обучения. Дополнительная общеразвивающая программа. (К1)художественное направление</t>
  </si>
  <si>
    <t>Показатель объема  2 Очная форма обучения. (К2)</t>
  </si>
  <si>
    <t>Показатель качества 1 Очная форма обучения. Дополнительная общеразвивающая программа. (К1) техническое напрвление</t>
  </si>
  <si>
    <t>Показатель качества 1 Очная форма обучения. Дополнительная общеразвивающая программа. (К1) физкультурно - спортивное напрвление</t>
  </si>
  <si>
    <t>Показатель качества 1 Очная форма обучения. Дополнительная общеразвивающая программа. (К1) социально - педагогическое напрвление</t>
  </si>
  <si>
    <t>исполнитель Ивойлочева О.В., 3-16-33</t>
  </si>
  <si>
    <t>Показатель объема всего:</t>
  </si>
  <si>
    <t>Директор МБОУ СОШ № 4</t>
  </si>
  <si>
    <t>Коршун Е.Г.</t>
  </si>
  <si>
    <t>Наличие обоснованных претензий потребителей к качестыу предоставленной работы</t>
  </si>
  <si>
    <t>Отсутствие обоснованных претензий учредителя к организации предоставленной работы</t>
  </si>
  <si>
    <t>Бассейн,  спортивный зал (К1)</t>
  </si>
  <si>
    <t>задания МБДОУ д/с № 14 за 2022 год</t>
  </si>
  <si>
    <t>Оцитоговая=(102,5+103,4)/2= 102,9 %</t>
  </si>
  <si>
    <t>задания МБДОУ д/с № 18 за 2022 год</t>
  </si>
  <si>
    <t>Оцитоговая=(98,4+97,3)/2= 97,9%</t>
  </si>
  <si>
    <t>задания МБОУ  "школа № 2 им.Ю.А.Гагарина"  за 2022 год</t>
  </si>
  <si>
    <t>задания МБОУ  СОШ № 7 им. В.П.Астафьева за 2022 год</t>
  </si>
  <si>
    <t>задания МБДОУ д/с № 15 за 2022 года</t>
  </si>
  <si>
    <t>Оцитоговая=(97,7+96,0)/2= 96,9%</t>
  </si>
  <si>
    <t>Заведующий МБДОУ д/с № 15</t>
  </si>
  <si>
    <t>Хотько О.В.</t>
  </si>
  <si>
    <t>задания МБОУ  СОШ № 4 за 2022 года</t>
  </si>
  <si>
    <t>Оцитоговая=(100+100+100+100)/4= 100%</t>
  </si>
  <si>
    <t>задания МБОУ  СОШ № 5 за 2022 года</t>
  </si>
  <si>
    <t>задания МБДОУ д/с № 12 за 2022  год.</t>
  </si>
  <si>
    <t>задания МБДОУ д/с № 13 за 2022 год.</t>
  </si>
  <si>
    <t>задания МБДОУ д/с № 9 за 2022 год</t>
  </si>
  <si>
    <t>задания МБОУ  СОШ № 9 за  2022 год.</t>
  </si>
  <si>
    <t>Оцитоговая=(102,1+100,1+100+100)/4=100,5%</t>
  </si>
  <si>
    <t>задания МБОУ ДО ДДТ за   2022 год.</t>
  </si>
  <si>
    <r>
      <t>задания МБДОУ д/с № 4 за</t>
    </r>
    <r>
      <rPr>
        <sz val="10"/>
        <color rgb="FFFF0000"/>
        <rFont val="Times New Roman"/>
        <family val="1"/>
        <charset val="204"/>
      </rPr>
      <t xml:space="preserve">  2022 год</t>
    </r>
  </si>
  <si>
    <t>Оцитоговая = (97,9+95,8)/2=96,9 %</t>
  </si>
  <si>
    <r>
      <t xml:space="preserve">задания МБДОУ д/с № 7 </t>
    </r>
    <r>
      <rPr>
        <sz val="10"/>
        <color rgb="FFFF0000"/>
        <rFont val="Times New Roman"/>
        <family val="1"/>
        <charset val="204"/>
      </rPr>
      <t xml:space="preserve">  2022 год</t>
    </r>
  </si>
  <si>
    <t>Оцитоговая=(95,8+95,7)/2= 95,7%</t>
  </si>
  <si>
    <t>Оцитоговая=(101,5+102,5)/2= 102%</t>
  </si>
  <si>
    <t>задания МБДОУ д/с № 10 за 2022 года</t>
  </si>
  <si>
    <r>
      <t xml:space="preserve">задания МАДОУ д/с № 17  </t>
    </r>
    <r>
      <rPr>
        <sz val="10"/>
        <color rgb="FFFF0000"/>
        <rFont val="Times New Roman"/>
        <family val="1"/>
        <charset val="204"/>
      </rPr>
      <t>за  2022 год</t>
    </r>
  </si>
  <si>
    <t>Оцитоговая=(98,5+97,8)/2=98,2%</t>
  </si>
  <si>
    <t>Оцитоговая=(102+101,5+100,6+93+97,8)/5= 99%</t>
  </si>
  <si>
    <t>Оцитоговая=(96+93,4)/2= 94,7 %</t>
  </si>
  <si>
    <t>Оцитоговая=(97,4+94,2)/2=95,8 %</t>
  </si>
  <si>
    <t>Оцитоговая=(102+100,5+100+92,2)/4= 98,7 %</t>
  </si>
  <si>
    <t>Оцитоговая=(107+96,3)/2= 101,7 %</t>
  </si>
  <si>
    <t>Оцитоговая=(100,6+99,7+100+103)/4= 100,8%</t>
  </si>
  <si>
    <t>за 12 месяцев  2022 года</t>
  </si>
  <si>
    <t>Оцитоговая=(101,9%+99,0%+97,2%+100,0%)/4=99,5%</t>
  </si>
  <si>
    <t>задания МБДОУ д/с № 8 за 2022 года</t>
  </si>
  <si>
    <t>Оцитоговая=(100+100)/2= 100%</t>
  </si>
  <si>
    <t>Показатель качества
2.Адаптированная образовательная программа.
Обучающиеся с ограниченными возможностями здоровья (ОВЗ) (К2)</t>
  </si>
  <si>
    <t>Показатель качества 2.Адаптированная образовательная программа: очная форма обучения</t>
  </si>
  <si>
    <t xml:space="preserve">ИНН
учреждения, оказывающего услугу (выполняющего работу)
</t>
  </si>
  <si>
    <t>2446005232, 2446005218, 2446005200, 2446005190, 2446005183, 2446032772, 2446005176, 2446006451, 2446005169, 2446005240, 2446032490</t>
  </si>
  <si>
    <t>2446004623, 2446004648, 2446004655, 2446004670, 2446004687, 2446004694.</t>
  </si>
  <si>
    <t>Услуга по предоставлению общедоступного бесплатного дошкольного образования (50.Д45.0)</t>
  </si>
  <si>
    <t>Присмотр и уход (50.785.0)</t>
  </si>
  <si>
    <t>Реализация основных общеобразовательных программ начального общего образования (34.787.0)</t>
  </si>
  <si>
    <t>Реализация основных общеобразовательных программ основного общего образования (35.791.0)</t>
  </si>
  <si>
    <t>Реализация основных общеобразовательных программ среднего общего образования (36.794.0)</t>
  </si>
  <si>
    <t>Реализация основных общеобразовательных программ среднего общего образоания (очно-заочного, заочного обучения) (36.794.0)</t>
  </si>
  <si>
    <t>Реализация дополнительных общеразвивающих программ Направление: художественное (42.Д49.0)</t>
  </si>
  <si>
    <t>Реализация дополнительных общеразвивающих программ Направление: техническое (42.Д49.0)</t>
  </si>
  <si>
    <t>Реализация дополнительных общеразвивающих программ Направление: физкультурно-спортивное (42.Д49.0)</t>
  </si>
  <si>
    <t>Реализация дополнительных общеразвивающих программ Направление: социально-педагогическое (42.Д49.0)</t>
  </si>
  <si>
    <t>Реализация дополнительных общеразвивающих программ Направление: естественно-научное (42.Д49.0)</t>
  </si>
  <si>
    <t>Реализация дополнительных общеразвивающих программ (42.Г42.0)</t>
  </si>
  <si>
    <t>Реализация дополнительных общеразвивающих программ ( персонифицированное финансирование) (42.Г42.0)</t>
  </si>
  <si>
    <t>Обеспечение доступа к объектам спорта (93.11)</t>
  </si>
  <si>
    <t>Методическое обеспечение образовательной деятельности (Р007)</t>
  </si>
  <si>
    <t>И.о. начальника отдела образования г. Дивногорска</t>
  </si>
  <si>
    <t>А.В. Убиенных</t>
  </si>
  <si>
    <t>Дети не могут обучаться в нескольких программах по договорам персонифицированного финансирования.</t>
  </si>
  <si>
    <t>заданий муниципальными учреждениями за  2022 год.</t>
  </si>
  <si>
    <t>Директор МБОУ ДО ДДТ</t>
  </si>
  <si>
    <t>С.М. Меньших</t>
  </si>
  <si>
    <t>Руководитель МСКУ "МЦБ"</t>
  </si>
  <si>
    <t>М.А. кочанова</t>
  </si>
  <si>
    <t>Оцитоговая=(97.1+100+100)/3= 99 %</t>
  </si>
</sst>
</file>

<file path=xl/styles.xml><?xml version="1.0" encoding="utf-8"?>
<styleSheet xmlns="http://schemas.openxmlformats.org/spreadsheetml/2006/main">
  <numFmts count="4">
    <numFmt numFmtId="164" formatCode="0.0"/>
    <numFmt numFmtId="165" formatCode="_-* #,##0.00_р_._-;\-* #,##0.00_р_._-;_-* \-??_р_._-;_-@_-"/>
    <numFmt numFmtId="166" formatCode="_-* #,##0_р_._-;\-* #,##0_р_._-;_-* \-??_р_._-;_-@_-"/>
    <numFmt numFmtId="167" formatCode="_-* #,##0.0_р_._-;\-* #,##0.0_р_._-;_-* \-??_р_._-;_-@_-"/>
  </numFmts>
  <fonts count="18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trike/>
      <sz val="10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92D050"/>
        <bgColor rgb="FFC0C0C0"/>
      </patternFill>
    </fill>
    <fill>
      <patternFill patternType="solid">
        <fgColor rgb="FF31859C"/>
        <bgColor rgb="FF008080"/>
      </patternFill>
    </fill>
    <fill>
      <patternFill patternType="solid">
        <fgColor rgb="FF8EB4E3"/>
        <bgColor rgb="FF9999FF"/>
      </patternFill>
    </fill>
    <fill>
      <patternFill patternType="solid">
        <fgColor rgb="FFFFC00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theme="0"/>
        <bgColor rgb="FF9999FF"/>
      </patternFill>
    </fill>
    <fill>
      <patternFill patternType="solid">
        <fgColor rgb="FFFFFF00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FF9900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7" fillId="0" borderId="0"/>
  </cellStyleXfs>
  <cellXfs count="6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vertical="top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justify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top" wrapText="1"/>
    </xf>
    <xf numFmtId="0" fontId="1" fillId="2" borderId="0" xfId="0" applyFont="1" applyFill="1"/>
    <xf numFmtId="0" fontId="2" fillId="2" borderId="1" xfId="0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1" fontId="2" fillId="2" borderId="0" xfId="0" applyNumberFormat="1" applyFont="1" applyFill="1" applyBorder="1" applyAlignment="1">
      <alignment vertical="top" wrapText="1"/>
    </xf>
    <xf numFmtId="1" fontId="2" fillId="2" borderId="0" xfId="0" applyNumberFormat="1" applyFont="1" applyFill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" fontId="2" fillId="0" borderId="3" xfId="0" applyNumberFormat="1" applyFont="1" applyBorder="1" applyAlignment="1">
      <alignment vertical="top" wrapText="1"/>
    </xf>
    <xf numFmtId="1" fontId="2" fillId="0" borderId="4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" fontId="2" fillId="0" borderId="6" xfId="0" applyNumberFormat="1" applyFont="1" applyBorder="1" applyAlignment="1">
      <alignment vertical="top" wrapText="1"/>
    </xf>
    <xf numFmtId="1" fontId="2" fillId="0" borderId="7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164" fontId="2" fillId="0" borderId="6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" fontId="2" fillId="0" borderId="9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164" fontId="2" fillId="0" borderId="16" xfId="0" applyNumberFormat="1" applyFont="1" applyBorder="1" applyAlignment="1">
      <alignment horizontal="right" vertical="top" wrapText="1"/>
    </xf>
    <xf numFmtId="1" fontId="2" fillId="0" borderId="17" xfId="0" applyNumberFormat="1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164" fontId="2" fillId="2" borderId="3" xfId="0" applyNumberFormat="1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1" fontId="2" fillId="2" borderId="16" xfId="0" applyNumberFormat="1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wrapText="1"/>
    </xf>
    <xf numFmtId="164" fontId="2" fillId="2" borderId="7" xfId="0" applyNumberFormat="1" applyFont="1" applyFill="1" applyBorder="1" applyAlignment="1">
      <alignment horizontal="right" vertical="top" wrapText="1"/>
    </xf>
    <xf numFmtId="164" fontId="2" fillId="2" borderId="0" xfId="0" applyNumberFormat="1" applyFont="1" applyFill="1" applyBorder="1" applyAlignment="1">
      <alignment vertical="top" wrapText="1"/>
    </xf>
    <xf numFmtId="164" fontId="2" fillId="2" borderId="16" xfId="0" applyNumberFormat="1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vertical="top" wrapText="1"/>
    </xf>
    <xf numFmtId="1" fontId="2" fillId="2" borderId="3" xfId="0" applyNumberFormat="1" applyFont="1" applyFill="1" applyBorder="1" applyAlignment="1">
      <alignment vertical="top" wrapText="1"/>
    </xf>
    <xf numFmtId="1" fontId="2" fillId="2" borderId="6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2" borderId="26" xfId="0" applyFont="1" applyFill="1" applyBorder="1" applyAlignment="1">
      <alignment vertical="top" wrapText="1"/>
    </xf>
    <xf numFmtId="0" fontId="2" fillId="2" borderId="27" xfId="0" applyFont="1" applyFill="1" applyBorder="1" applyAlignment="1">
      <alignment vertical="top" wrapText="1"/>
    </xf>
    <xf numFmtId="164" fontId="2" fillId="2" borderId="24" xfId="0" applyNumberFormat="1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28" xfId="0" applyFont="1" applyFill="1" applyBorder="1" applyAlignment="1">
      <alignment wrapText="1"/>
    </xf>
    <xf numFmtId="1" fontId="2" fillId="2" borderId="7" xfId="0" applyNumberFormat="1" applyFont="1" applyFill="1" applyBorder="1" applyAlignment="1">
      <alignment vertical="top" wrapText="1"/>
    </xf>
    <xf numFmtId="0" fontId="2" fillId="2" borderId="29" xfId="0" applyFont="1" applyFill="1" applyBorder="1" applyAlignment="1">
      <alignment vertical="top" wrapText="1"/>
    </xf>
    <xf numFmtId="1" fontId="2" fillId="2" borderId="26" xfId="0" applyNumberFormat="1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right" vertical="top" wrapText="1"/>
    </xf>
    <xf numFmtId="1" fontId="2" fillId="2" borderId="17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1" fontId="0" fillId="0" borderId="7" xfId="0" applyNumberFormat="1" applyBorder="1" applyAlignment="1"/>
    <xf numFmtId="164" fontId="2" fillId="0" borderId="33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164" fontId="2" fillId="0" borderId="24" xfId="0" applyNumberFormat="1" applyFont="1" applyBorder="1" applyAlignment="1">
      <alignment vertical="top" wrapText="1"/>
    </xf>
    <xf numFmtId="0" fontId="2" fillId="0" borderId="28" xfId="0" applyFont="1" applyBorder="1" applyAlignment="1">
      <alignment wrapText="1"/>
    </xf>
    <xf numFmtId="1" fontId="2" fillId="0" borderId="21" xfId="0" applyNumberFormat="1" applyFont="1" applyBorder="1" applyAlignment="1">
      <alignment horizontal="right" vertical="top" wrapText="1"/>
    </xf>
    <xf numFmtId="1" fontId="2" fillId="0" borderId="26" xfId="0" applyNumberFormat="1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164" fontId="2" fillId="0" borderId="4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32" xfId="0" applyFont="1" applyBorder="1" applyAlignment="1">
      <alignment wrapText="1"/>
    </xf>
    <xf numFmtId="1" fontId="2" fillId="0" borderId="4" xfId="0" applyNumberFormat="1" applyFont="1" applyBorder="1" applyAlignment="1">
      <alignment horizontal="right" vertical="top" wrapText="1"/>
    </xf>
    <xf numFmtId="1" fontId="2" fillId="0" borderId="16" xfId="0" applyNumberFormat="1" applyFont="1" applyBorder="1" applyAlignment="1">
      <alignment horizontal="right" vertical="top" wrapText="1"/>
    </xf>
    <xf numFmtId="1" fontId="2" fillId="0" borderId="27" xfId="0" applyNumberFormat="1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164" fontId="2" fillId="0" borderId="3" xfId="0" applyNumberFormat="1" applyFont="1" applyBorder="1" applyAlignment="1">
      <alignment vertical="top" wrapText="1"/>
    </xf>
    <xf numFmtId="164" fontId="2" fillId="0" borderId="2" xfId="0" applyNumberFormat="1" applyFont="1" applyBorder="1" applyAlignment="1">
      <alignment horizontal="right" vertical="top" wrapText="1"/>
    </xf>
    <xf numFmtId="0" fontId="2" fillId="0" borderId="42" xfId="0" applyFont="1" applyBorder="1" applyAlignment="1">
      <alignment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26" xfId="0" applyNumberFormat="1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7" xfId="0" applyFont="1" applyBorder="1" applyAlignment="1">
      <alignment vertical="top" wrapText="1"/>
    </xf>
    <xf numFmtId="164" fontId="2" fillId="0" borderId="27" xfId="0" applyNumberFormat="1" applyFont="1" applyBorder="1" applyAlignment="1">
      <alignment vertical="top" wrapText="1"/>
    </xf>
    <xf numFmtId="0" fontId="1" fillId="0" borderId="25" xfId="0" applyFont="1" applyBorder="1"/>
    <xf numFmtId="164" fontId="2" fillId="0" borderId="11" xfId="0" applyNumberFormat="1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164" fontId="2" fillId="0" borderId="31" xfId="0" applyNumberFormat="1" applyFont="1" applyBorder="1" applyAlignment="1">
      <alignment vertical="top" wrapText="1"/>
    </xf>
    <xf numFmtId="164" fontId="2" fillId="0" borderId="31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" fontId="2" fillId="0" borderId="22" xfId="0" applyNumberFormat="1" applyFont="1" applyBorder="1" applyAlignment="1">
      <alignment vertical="top" wrapText="1"/>
    </xf>
    <xf numFmtId="1" fontId="2" fillId="0" borderId="2" xfId="0" applyNumberFormat="1" applyFont="1" applyBorder="1" applyAlignment="1">
      <alignment vertical="top" wrapText="1"/>
    </xf>
    <xf numFmtId="164" fontId="2" fillId="0" borderId="13" xfId="0" applyNumberFormat="1" applyFont="1" applyBorder="1" applyAlignment="1">
      <alignment horizontal="right" vertical="top" wrapText="1"/>
    </xf>
    <xf numFmtId="1" fontId="2" fillId="0" borderId="13" xfId="0" applyNumberFormat="1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1" fontId="2" fillId="0" borderId="24" xfId="0" applyNumberFormat="1" applyFont="1" applyBorder="1" applyAlignment="1">
      <alignment vertical="top" wrapText="1"/>
    </xf>
    <xf numFmtId="164" fontId="2" fillId="0" borderId="2" xfId="0" applyNumberFormat="1" applyFont="1" applyBorder="1" applyAlignment="1">
      <alignment vertical="top" wrapText="1"/>
    </xf>
    <xf numFmtId="164" fontId="2" fillId="0" borderId="21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46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8" xfId="0" applyFont="1" applyBorder="1" applyAlignment="1">
      <alignment vertical="top" wrapText="1"/>
    </xf>
    <xf numFmtId="0" fontId="2" fillId="0" borderId="47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vertical="top" wrapText="1"/>
    </xf>
    <xf numFmtId="0" fontId="2" fillId="2" borderId="52" xfId="0" applyFont="1" applyFill="1" applyBorder="1" applyAlignment="1">
      <alignment vertical="top" wrapText="1"/>
    </xf>
    <xf numFmtId="0" fontId="2" fillId="2" borderId="42" xfId="0" applyFont="1" applyFill="1" applyBorder="1" applyAlignment="1">
      <alignment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2" fillId="2" borderId="43" xfId="0" applyFont="1" applyFill="1" applyBorder="1" applyAlignment="1">
      <alignment vertical="top" wrapText="1"/>
    </xf>
    <xf numFmtId="0" fontId="2" fillId="2" borderId="44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2" fillId="2" borderId="40" xfId="0" applyFont="1" applyFill="1" applyBorder="1" applyAlignment="1">
      <alignment vertical="top" wrapText="1"/>
    </xf>
    <xf numFmtId="0" fontId="2" fillId="2" borderId="17" xfId="0" applyFont="1" applyFill="1" applyBorder="1" applyAlignment="1">
      <alignment vertical="top" wrapText="1"/>
    </xf>
    <xf numFmtId="166" fontId="2" fillId="2" borderId="6" xfId="1" applyNumberFormat="1" applyFont="1" applyFill="1" applyBorder="1" applyAlignment="1" applyProtection="1">
      <alignment vertical="top" wrapText="1"/>
    </xf>
    <xf numFmtId="0" fontId="2" fillId="2" borderId="30" xfId="0" applyFont="1" applyFill="1" applyBorder="1" applyAlignment="1">
      <alignment vertical="top" wrapText="1"/>
    </xf>
    <xf numFmtId="0" fontId="2" fillId="2" borderId="53" xfId="0" applyFont="1" applyFill="1" applyBorder="1" applyAlignment="1">
      <alignment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1" fontId="2" fillId="2" borderId="22" xfId="0" applyNumberFormat="1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1" fontId="2" fillId="2" borderId="2" xfId="0" applyNumberFormat="1" applyFont="1" applyFill="1" applyBorder="1" applyAlignment="1">
      <alignment vertical="top" wrapText="1"/>
    </xf>
    <xf numFmtId="1" fontId="2" fillId="2" borderId="13" xfId="0" applyNumberFormat="1" applyFont="1" applyFill="1" applyBorder="1" applyAlignment="1">
      <alignment vertical="top" wrapText="1"/>
    </xf>
    <xf numFmtId="164" fontId="2" fillId="2" borderId="16" xfId="0" applyNumberFormat="1" applyFont="1" applyFill="1" applyBorder="1" applyAlignment="1">
      <alignment vertical="top" wrapText="1"/>
    </xf>
    <xf numFmtId="164" fontId="2" fillId="2" borderId="33" xfId="0" applyNumberFormat="1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left" vertical="top" wrapText="1"/>
    </xf>
    <xf numFmtId="1" fontId="2" fillId="2" borderId="9" xfId="0" applyNumberFormat="1" applyFont="1" applyFill="1" applyBorder="1" applyAlignment="1">
      <alignment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top" wrapText="1"/>
    </xf>
    <xf numFmtId="0" fontId="2" fillId="2" borderId="46" xfId="0" applyFont="1" applyFill="1" applyBorder="1" applyAlignment="1">
      <alignment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48" xfId="0" applyFont="1" applyFill="1" applyBorder="1" applyAlignment="1">
      <alignment horizontal="center" vertical="top" wrapText="1"/>
    </xf>
    <xf numFmtId="0" fontId="2" fillId="2" borderId="49" xfId="0" applyFont="1" applyFill="1" applyBorder="1" applyAlignment="1">
      <alignment horizontal="left" vertical="top" wrapText="1"/>
    </xf>
    <xf numFmtId="1" fontId="2" fillId="2" borderId="11" xfId="0" applyNumberFormat="1" applyFont="1" applyFill="1" applyBorder="1" applyAlignment="1">
      <alignment vertical="top" wrapText="1"/>
    </xf>
    <xf numFmtId="0" fontId="2" fillId="2" borderId="50" xfId="0" applyFont="1" applyFill="1" applyBorder="1" applyAlignment="1">
      <alignment horizontal="center" vertical="top" wrapText="1"/>
    </xf>
    <xf numFmtId="1" fontId="2" fillId="2" borderId="54" xfId="0" applyNumberFormat="1" applyFont="1" applyFill="1" applyBorder="1" applyAlignment="1">
      <alignment vertical="top" wrapText="1"/>
    </xf>
    <xf numFmtId="1" fontId="2" fillId="2" borderId="36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164" fontId="2" fillId="2" borderId="12" xfId="0" applyNumberFormat="1" applyFont="1" applyFill="1" applyBorder="1" applyAlignment="1">
      <alignment vertical="top" wrapText="1"/>
    </xf>
    <xf numFmtId="164" fontId="2" fillId="2" borderId="12" xfId="0" applyNumberFormat="1" applyFont="1" applyFill="1" applyBorder="1" applyAlignment="1">
      <alignment horizontal="right" vertical="top" wrapText="1"/>
    </xf>
    <xf numFmtId="1" fontId="2" fillId="2" borderId="24" xfId="0" applyNumberFormat="1" applyFont="1" applyFill="1" applyBorder="1" applyAlignment="1">
      <alignment vertical="top" wrapText="1"/>
    </xf>
    <xf numFmtId="1" fontId="2" fillId="2" borderId="24" xfId="0" applyNumberFormat="1" applyFont="1" applyFill="1" applyBorder="1" applyAlignment="1">
      <alignment horizontal="right" vertical="top" wrapText="1"/>
    </xf>
    <xf numFmtId="164" fontId="3" fillId="2" borderId="24" xfId="0" applyNumberFormat="1" applyFont="1" applyFill="1" applyBorder="1" applyAlignment="1">
      <alignment vertical="top" wrapText="1"/>
    </xf>
    <xf numFmtId="0" fontId="1" fillId="6" borderId="0" xfId="0" applyFont="1" applyFill="1"/>
    <xf numFmtId="0" fontId="1" fillId="5" borderId="0" xfId="0" applyFont="1" applyFill="1"/>
    <xf numFmtId="0" fontId="1" fillId="8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wrapText="1"/>
    </xf>
    <xf numFmtId="0" fontId="1" fillId="9" borderId="0" xfId="0" applyFont="1" applyFill="1"/>
    <xf numFmtId="0" fontId="1" fillId="4" borderId="0" xfId="0" applyFont="1" applyFill="1"/>
    <xf numFmtId="0" fontId="1" fillId="0" borderId="0" xfId="0" applyFont="1" applyAlignment="1">
      <alignment horizontal="center" vertical="center" wrapText="1"/>
    </xf>
    <xf numFmtId="0" fontId="8" fillId="10" borderId="4" xfId="0" applyFont="1" applyFill="1" applyBorder="1" applyAlignment="1">
      <alignment vertical="top" wrapText="1"/>
    </xf>
    <xf numFmtId="0" fontId="10" fillId="10" borderId="3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11" borderId="0" xfId="0" applyFont="1" applyFill="1" applyAlignment="1">
      <alignment horizontal="center" wrapText="1"/>
    </xf>
    <xf numFmtId="0" fontId="0" fillId="10" borderId="0" xfId="0" applyFill="1"/>
    <xf numFmtId="0" fontId="1" fillId="10" borderId="0" xfId="0" applyFont="1" applyFill="1"/>
    <xf numFmtId="0" fontId="1" fillId="12" borderId="0" xfId="0" applyFont="1" applyFill="1" applyAlignment="1">
      <alignment horizontal="center" vertical="center" wrapText="1"/>
    </xf>
    <xf numFmtId="0" fontId="1" fillId="13" borderId="0" xfId="0" applyFont="1" applyFill="1"/>
    <xf numFmtId="0" fontId="1" fillId="14" borderId="0" xfId="0" applyFont="1" applyFill="1"/>
    <xf numFmtId="0" fontId="2" fillId="10" borderId="0" xfId="0" applyFont="1" applyFill="1" applyAlignment="1">
      <alignment horizontal="right"/>
    </xf>
    <xf numFmtId="0" fontId="2" fillId="15" borderId="0" xfId="0" applyFont="1" applyFill="1" applyAlignment="1">
      <alignment horizontal="right"/>
    </xf>
    <xf numFmtId="0" fontId="2" fillId="10" borderId="0" xfId="0" applyFont="1" applyFill="1" applyAlignment="1">
      <alignment horizontal="justify"/>
    </xf>
    <xf numFmtId="0" fontId="2" fillId="15" borderId="3" xfId="0" applyFont="1" applyFill="1" applyBorder="1" applyAlignment="1">
      <alignment horizontal="center" vertical="top" wrapText="1"/>
    </xf>
    <xf numFmtId="0" fontId="2" fillId="10" borderId="3" xfId="0" applyFont="1" applyFill="1" applyBorder="1" applyAlignment="1">
      <alignment horizontal="center" vertical="top" wrapText="1"/>
    </xf>
    <xf numFmtId="0" fontId="2" fillId="15" borderId="3" xfId="0" applyFont="1" applyFill="1" applyBorder="1" applyAlignment="1">
      <alignment vertical="top" wrapText="1"/>
    </xf>
    <xf numFmtId="0" fontId="2" fillId="15" borderId="6" xfId="0" applyFont="1" applyFill="1" applyBorder="1" applyAlignment="1">
      <alignment vertical="top" wrapText="1"/>
    </xf>
    <xf numFmtId="0" fontId="2" fillId="15" borderId="1" xfId="0" applyFont="1" applyFill="1" applyBorder="1" applyAlignment="1">
      <alignment horizontal="left" vertical="top" wrapText="1"/>
    </xf>
    <xf numFmtId="0" fontId="2" fillId="15" borderId="1" xfId="0" applyFont="1" applyFill="1" applyBorder="1" applyAlignment="1">
      <alignment vertical="top" wrapText="1"/>
    </xf>
    <xf numFmtId="0" fontId="2" fillId="15" borderId="9" xfId="0" applyFont="1" applyFill="1" applyBorder="1" applyAlignment="1">
      <alignment vertical="top" wrapText="1"/>
    </xf>
    <xf numFmtId="0" fontId="2" fillId="15" borderId="11" xfId="0" applyFont="1" applyFill="1" applyBorder="1" applyAlignment="1">
      <alignment vertical="top" wrapText="1"/>
    </xf>
    <xf numFmtId="0" fontId="2" fillId="15" borderId="7" xfId="0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vertical="top" wrapText="1"/>
    </xf>
    <xf numFmtId="0" fontId="2" fillId="15" borderId="12" xfId="0" applyFont="1" applyFill="1" applyBorder="1" applyAlignment="1">
      <alignment vertical="top" wrapText="1"/>
    </xf>
    <xf numFmtId="164" fontId="5" fillId="15" borderId="1" xfId="0" applyNumberFormat="1" applyFont="1" applyFill="1" applyBorder="1" applyAlignment="1">
      <alignment vertical="top" wrapText="1"/>
    </xf>
    <xf numFmtId="1" fontId="5" fillId="15" borderId="1" xfId="0" applyNumberFormat="1" applyFont="1" applyFill="1" applyBorder="1" applyAlignment="1">
      <alignment vertical="top" wrapText="1"/>
    </xf>
    <xf numFmtId="0" fontId="2" fillId="10" borderId="0" xfId="0" applyFont="1" applyFill="1" applyBorder="1" applyAlignment="1">
      <alignment horizontal="center" vertical="top" wrapText="1"/>
    </xf>
    <xf numFmtId="0" fontId="2" fillId="15" borderId="0" xfId="0" applyFont="1" applyFill="1" applyBorder="1" applyAlignment="1">
      <alignment horizontal="center" vertical="top" wrapText="1"/>
    </xf>
    <xf numFmtId="0" fontId="2" fillId="15" borderId="0" xfId="0" applyFont="1" applyFill="1" applyBorder="1" applyAlignment="1">
      <alignment vertical="top" wrapText="1"/>
    </xf>
    <xf numFmtId="0" fontId="5" fillId="15" borderId="0" xfId="0" applyFont="1" applyFill="1" applyBorder="1" applyAlignment="1">
      <alignment vertical="top" wrapText="1"/>
    </xf>
    <xf numFmtId="1" fontId="5" fillId="15" borderId="0" xfId="0" applyNumberFormat="1" applyFont="1" applyFill="1" applyBorder="1" applyAlignment="1">
      <alignment vertical="top" wrapText="1"/>
    </xf>
    <xf numFmtId="164" fontId="5" fillId="15" borderId="0" xfId="0" applyNumberFormat="1" applyFont="1" applyFill="1" applyBorder="1" applyAlignment="1">
      <alignment vertical="top" wrapText="1"/>
    </xf>
    <xf numFmtId="0" fontId="5" fillId="15" borderId="0" xfId="0" applyFont="1" applyFill="1" applyBorder="1" applyAlignment="1">
      <alignment horizontal="center" vertical="top" wrapText="1"/>
    </xf>
    <xf numFmtId="164" fontId="5" fillId="10" borderId="0" xfId="0" applyNumberFormat="1" applyFont="1" applyFill="1" applyBorder="1" applyAlignment="1">
      <alignment vertical="top" wrapText="1"/>
    </xf>
    <xf numFmtId="0" fontId="1" fillId="15" borderId="0" xfId="0" applyFont="1" applyFill="1"/>
    <xf numFmtId="1" fontId="2" fillId="15" borderId="0" xfId="0" applyNumberFormat="1" applyFont="1" applyFill="1" applyBorder="1" applyAlignment="1">
      <alignment wrapText="1"/>
    </xf>
    <xf numFmtId="164" fontId="2" fillId="15" borderId="0" xfId="0" applyNumberFormat="1" applyFont="1" applyFill="1" applyBorder="1" applyAlignment="1">
      <alignment wrapText="1"/>
    </xf>
    <xf numFmtId="0" fontId="2" fillId="15" borderId="0" xfId="0" applyFont="1" applyFill="1" applyBorder="1" applyAlignment="1">
      <alignment wrapText="1"/>
    </xf>
    <xf numFmtId="2" fontId="2" fillId="15" borderId="0" xfId="0" applyNumberFormat="1" applyFont="1" applyFill="1" applyBorder="1" applyAlignment="1">
      <alignment wrapText="1"/>
    </xf>
    <xf numFmtId="0" fontId="2" fillId="10" borderId="2" xfId="0" applyFont="1" applyFill="1" applyBorder="1" applyAlignment="1">
      <alignment horizontal="center" vertical="top" wrapText="1"/>
    </xf>
    <xf numFmtId="0" fontId="11" fillId="0" borderId="0" xfId="0" applyFont="1"/>
    <xf numFmtId="0" fontId="8" fillId="10" borderId="2" xfId="0" applyFont="1" applyFill="1" applyBorder="1" applyAlignment="1">
      <alignment horizontal="center" vertical="top" wrapText="1"/>
    </xf>
    <xf numFmtId="0" fontId="8" fillId="10" borderId="3" xfId="0" applyFont="1" applyFill="1" applyBorder="1" applyAlignment="1">
      <alignment horizontal="center" vertical="top" wrapText="1"/>
    </xf>
    <xf numFmtId="0" fontId="10" fillId="10" borderId="11" xfId="0" applyFont="1" applyFill="1" applyBorder="1" applyAlignment="1">
      <alignment horizontal="center" vertical="top" wrapText="1"/>
    </xf>
    <xf numFmtId="0" fontId="10" fillId="10" borderId="55" xfId="0" applyFont="1" applyFill="1" applyBorder="1" applyAlignment="1">
      <alignment vertical="top" wrapText="1"/>
    </xf>
    <xf numFmtId="0" fontId="8" fillId="10" borderId="56" xfId="0" applyFont="1" applyFill="1" applyBorder="1" applyAlignment="1">
      <alignment vertical="top" wrapText="1"/>
    </xf>
    <xf numFmtId="164" fontId="8" fillId="10" borderId="16" xfId="0" applyNumberFormat="1" applyFont="1" applyFill="1" applyBorder="1" applyAlignment="1">
      <alignment vertical="top" wrapText="1"/>
    </xf>
    <xf numFmtId="0" fontId="8" fillId="10" borderId="30" xfId="0" applyFont="1" applyFill="1" applyBorder="1" applyAlignment="1">
      <alignment vertical="top" wrapText="1"/>
    </xf>
    <xf numFmtId="0" fontId="8" fillId="10" borderId="1" xfId="0" applyFont="1" applyFill="1" applyBorder="1" applyAlignment="1">
      <alignment vertical="top" wrapText="1"/>
    </xf>
    <xf numFmtId="1" fontId="8" fillId="10" borderId="1" xfId="0" applyNumberFormat="1" applyFont="1" applyFill="1" applyBorder="1" applyAlignment="1">
      <alignment vertical="top" wrapText="1"/>
    </xf>
    <xf numFmtId="1" fontId="8" fillId="10" borderId="1" xfId="0" applyNumberFormat="1" applyFont="1" applyFill="1" applyBorder="1" applyAlignment="1">
      <alignment horizontal="right" vertical="top" wrapText="1"/>
    </xf>
    <xf numFmtId="0" fontId="8" fillId="10" borderId="0" xfId="0" applyFont="1" applyFill="1" applyBorder="1" applyAlignment="1">
      <alignment horizontal="center" vertical="top" wrapText="1"/>
    </xf>
    <xf numFmtId="0" fontId="8" fillId="10" borderId="0" xfId="0" applyFont="1" applyFill="1" applyBorder="1" applyAlignment="1">
      <alignment vertical="top" wrapText="1"/>
    </xf>
    <xf numFmtId="1" fontId="8" fillId="10" borderId="0" xfId="0" applyNumberFormat="1" applyFont="1" applyFill="1" applyBorder="1" applyAlignment="1">
      <alignment vertical="top" wrapText="1"/>
    </xf>
    <xf numFmtId="1" fontId="8" fillId="10" borderId="0" xfId="0" applyNumberFormat="1" applyFont="1" applyFill="1" applyBorder="1" applyAlignment="1">
      <alignment horizontal="right" vertical="top" wrapText="1"/>
    </xf>
    <xf numFmtId="0" fontId="9" fillId="10" borderId="0" xfId="0" applyFont="1" applyFill="1"/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2" fillId="15" borderId="6" xfId="0" applyNumberFormat="1" applyFont="1" applyFill="1" applyBorder="1" applyAlignment="1">
      <alignment vertical="top" wrapText="1"/>
    </xf>
    <xf numFmtId="0" fontId="2" fillId="16" borderId="3" xfId="0" applyFont="1" applyFill="1" applyBorder="1" applyAlignment="1">
      <alignment horizontal="center" vertical="top" wrapText="1"/>
    </xf>
    <xf numFmtId="164" fontId="8" fillId="10" borderId="58" xfId="0" applyNumberFormat="1" applyFont="1" applyFill="1" applyBorder="1" applyAlignment="1">
      <alignment vertical="top" wrapText="1"/>
    </xf>
    <xf numFmtId="164" fontId="5" fillId="10" borderId="0" xfId="0" applyNumberFormat="1" applyFont="1" applyFill="1" applyBorder="1" applyAlignment="1">
      <alignment horizontal="center" vertical="top" wrapText="1"/>
    </xf>
    <xf numFmtId="0" fontId="2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vertical="center" wrapText="1"/>
    </xf>
    <xf numFmtId="164" fontId="2" fillId="16" borderId="3" xfId="0" applyNumberFormat="1" applyFont="1" applyFill="1" applyBorder="1" applyAlignment="1">
      <alignment vertical="top" wrapText="1"/>
    </xf>
    <xf numFmtId="0" fontId="2" fillId="18" borderId="6" xfId="0" applyFont="1" applyFill="1" applyBorder="1" applyAlignment="1">
      <alignment vertical="top" wrapText="1"/>
    </xf>
    <xf numFmtId="0" fontId="2" fillId="18" borderId="17" xfId="0" applyFont="1" applyFill="1" applyBorder="1" applyAlignment="1">
      <alignment vertical="top" wrapText="1"/>
    </xf>
    <xf numFmtId="0" fontId="2" fillId="18" borderId="27" xfId="0" applyFont="1" applyFill="1" applyBorder="1" applyAlignment="1">
      <alignment vertical="top" wrapText="1"/>
    </xf>
    <xf numFmtId="0" fontId="2" fillId="18" borderId="1" xfId="0" applyFont="1" applyFill="1" applyBorder="1" applyAlignment="1">
      <alignment vertical="top" wrapText="1"/>
    </xf>
    <xf numFmtId="164" fontId="8" fillId="10" borderId="1" xfId="0" applyNumberFormat="1" applyFont="1" applyFill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15" borderId="4" xfId="0" applyFont="1" applyFill="1" applyBorder="1" applyAlignment="1">
      <alignment vertical="top" wrapText="1"/>
    </xf>
    <xf numFmtId="0" fontId="2" fillId="15" borderId="4" xfId="0" applyFont="1" applyFill="1" applyBorder="1" applyAlignment="1">
      <alignment horizontal="center" vertical="top" wrapText="1"/>
    </xf>
    <xf numFmtId="164" fontId="2" fillId="15" borderId="3" xfId="0" applyNumberFormat="1" applyFont="1" applyFill="1" applyBorder="1" applyAlignment="1">
      <alignment vertical="top" wrapText="1"/>
    </xf>
    <xf numFmtId="164" fontId="2" fillId="15" borderId="4" xfId="0" applyNumberFormat="1" applyFont="1" applyFill="1" applyBorder="1" applyAlignment="1">
      <alignment horizontal="right" vertical="top" wrapText="1"/>
    </xf>
    <xf numFmtId="164" fontId="2" fillId="15" borderId="4" xfId="0" applyNumberFormat="1" applyFont="1" applyFill="1" applyBorder="1" applyAlignment="1">
      <alignment vertical="top" wrapText="1"/>
    </xf>
    <xf numFmtId="1" fontId="2" fillId="15" borderId="3" xfId="0" applyNumberFormat="1" applyFont="1" applyFill="1" applyBorder="1" applyAlignment="1">
      <alignment vertical="top" wrapText="1"/>
    </xf>
    <xf numFmtId="164" fontId="2" fillId="15" borderId="7" xfId="0" applyNumberFormat="1" applyFont="1" applyFill="1" applyBorder="1" applyAlignment="1">
      <alignment vertical="top" wrapText="1"/>
    </xf>
    <xf numFmtId="166" fontId="2" fillId="15" borderId="3" xfId="1" applyNumberFormat="1" applyFont="1" applyFill="1" applyBorder="1" applyAlignment="1" applyProtection="1">
      <alignment wrapText="1"/>
    </xf>
    <xf numFmtId="166" fontId="2" fillId="15" borderId="12" xfId="1" applyNumberFormat="1" applyFont="1" applyFill="1" applyBorder="1" applyAlignment="1" applyProtection="1">
      <alignment wrapText="1"/>
    </xf>
    <xf numFmtId="164" fontId="2" fillId="15" borderId="2" xfId="0" applyNumberFormat="1" applyFont="1" applyFill="1" applyBorder="1" applyAlignment="1">
      <alignment wrapText="1"/>
    </xf>
    <xf numFmtId="0" fontId="2" fillId="15" borderId="2" xfId="0" applyFont="1" applyFill="1" applyBorder="1" applyAlignment="1">
      <alignment wrapText="1"/>
    </xf>
    <xf numFmtId="166" fontId="2" fillId="15" borderId="6" xfId="1" applyNumberFormat="1" applyFont="1" applyFill="1" applyBorder="1" applyAlignment="1" applyProtection="1">
      <alignment wrapText="1"/>
    </xf>
    <xf numFmtId="166" fontId="2" fillId="15" borderId="26" xfId="1" applyNumberFormat="1" applyFont="1" applyFill="1" applyBorder="1" applyAlignment="1" applyProtection="1">
      <alignment wrapText="1"/>
    </xf>
    <xf numFmtId="164" fontId="2" fillId="15" borderId="4" xfId="0" applyNumberFormat="1" applyFont="1" applyFill="1" applyBorder="1" applyAlignment="1">
      <alignment wrapText="1"/>
    </xf>
    <xf numFmtId="0" fontId="2" fillId="15" borderId="4" xfId="0" applyFont="1" applyFill="1" applyBorder="1" applyAlignment="1">
      <alignment wrapText="1"/>
    </xf>
    <xf numFmtId="0" fontId="2" fillId="15" borderId="3" xfId="0" applyFont="1" applyFill="1" applyBorder="1" applyAlignment="1">
      <alignment wrapText="1"/>
    </xf>
    <xf numFmtId="164" fontId="2" fillId="15" borderId="7" xfId="0" applyNumberFormat="1" applyFont="1" applyFill="1" applyBorder="1" applyAlignment="1">
      <alignment vertical="center" wrapText="1"/>
    </xf>
    <xf numFmtId="164" fontId="2" fillId="15" borderId="10" xfId="0" applyNumberFormat="1" applyFont="1" applyFill="1" applyBorder="1" applyAlignment="1">
      <alignment vertical="center" wrapText="1"/>
    </xf>
    <xf numFmtId="164" fontId="2" fillId="15" borderId="1" xfId="0" applyNumberFormat="1" applyFont="1" applyFill="1" applyBorder="1" applyAlignment="1">
      <alignment vertical="top" wrapText="1"/>
    </xf>
    <xf numFmtId="164" fontId="2" fillId="15" borderId="26" xfId="0" applyNumberFormat="1" applyFont="1" applyFill="1" applyBorder="1" applyAlignment="1">
      <alignment vertical="top" wrapText="1"/>
    </xf>
    <xf numFmtId="0" fontId="1" fillId="15" borderId="0" xfId="0" applyFont="1" applyFill="1" applyBorder="1"/>
    <xf numFmtId="0" fontId="2" fillId="15" borderId="13" xfId="0" applyFont="1" applyFill="1" applyBorder="1" applyAlignment="1">
      <alignment horizontal="center" vertical="top" wrapText="1"/>
    </xf>
    <xf numFmtId="164" fontId="2" fillId="15" borderId="9" xfId="0" applyNumberFormat="1" applyFont="1" applyFill="1" applyBorder="1" applyAlignment="1">
      <alignment vertical="top" wrapText="1"/>
    </xf>
    <xf numFmtId="0" fontId="2" fillId="15" borderId="59" xfId="0" applyFont="1" applyFill="1" applyBorder="1" applyAlignment="1">
      <alignment vertical="top" wrapText="1"/>
    </xf>
    <xf numFmtId="164" fontId="2" fillId="15" borderId="37" xfId="0" applyNumberFormat="1" applyFont="1" applyFill="1" applyBorder="1" applyAlignment="1">
      <alignment vertical="top" wrapText="1"/>
    </xf>
    <xf numFmtId="164" fontId="2" fillId="15" borderId="36" xfId="0" applyNumberFormat="1" applyFont="1" applyFill="1" applyBorder="1" applyAlignment="1">
      <alignment vertical="center" wrapText="1"/>
    </xf>
    <xf numFmtId="164" fontId="2" fillId="15" borderId="36" xfId="0" applyNumberFormat="1" applyFont="1" applyFill="1" applyBorder="1" applyAlignment="1">
      <alignment vertical="top" wrapText="1"/>
    </xf>
    <xf numFmtId="0" fontId="1" fillId="15" borderId="41" xfId="0" applyFont="1" applyFill="1" applyBorder="1"/>
    <xf numFmtId="0" fontId="0" fillId="10" borderId="41" xfId="0" applyFill="1" applyBorder="1"/>
    <xf numFmtId="0" fontId="0" fillId="10" borderId="0" xfId="0" applyFill="1" applyBorder="1"/>
    <xf numFmtId="0" fontId="2" fillId="15" borderId="37" xfId="0" applyFont="1" applyFill="1" applyBorder="1" applyAlignment="1">
      <alignment vertical="top" wrapText="1"/>
    </xf>
    <xf numFmtId="164" fontId="2" fillId="15" borderId="59" xfId="0" applyNumberFormat="1" applyFont="1" applyFill="1" applyBorder="1" applyAlignment="1">
      <alignment vertical="top" wrapText="1"/>
    </xf>
    <xf numFmtId="0" fontId="2" fillId="15" borderId="39" xfId="0" applyFont="1" applyFill="1" applyBorder="1" applyAlignment="1">
      <alignment vertical="top" wrapText="1"/>
    </xf>
    <xf numFmtId="1" fontId="2" fillId="15" borderId="21" xfId="0" applyNumberFormat="1" applyFont="1" applyFill="1" applyBorder="1" applyAlignment="1">
      <alignment vertical="top" wrapText="1"/>
    </xf>
    <xf numFmtId="164" fontId="2" fillId="15" borderId="36" xfId="0" applyNumberFormat="1" applyFont="1" applyFill="1" applyBorder="1" applyAlignment="1">
      <alignment horizontal="center" vertical="top" wrapText="1"/>
    </xf>
    <xf numFmtId="0" fontId="1" fillId="15" borderId="1" xfId="0" applyFont="1" applyFill="1" applyBorder="1"/>
    <xf numFmtId="0" fontId="1" fillId="15" borderId="19" xfId="0" applyFont="1" applyFill="1" applyBorder="1"/>
    <xf numFmtId="0" fontId="1" fillId="15" borderId="18" xfId="0" applyFont="1" applyFill="1" applyBorder="1"/>
    <xf numFmtId="0" fontId="0" fillId="10" borderId="1" xfId="0" applyFill="1" applyBorder="1"/>
    <xf numFmtId="0" fontId="2" fillId="15" borderId="17" xfId="0" applyFont="1" applyFill="1" applyBorder="1" applyAlignment="1">
      <alignment horizontal="center" vertical="top" wrapText="1"/>
    </xf>
    <xf numFmtId="1" fontId="2" fillId="15" borderId="12" xfId="0" applyNumberFormat="1" applyFont="1" applyFill="1" applyBorder="1" applyAlignment="1">
      <alignment vertical="top" wrapText="1"/>
    </xf>
    <xf numFmtId="1" fontId="2" fillId="15" borderId="1" xfId="0" applyNumberFormat="1" applyFont="1" applyFill="1" applyBorder="1" applyAlignment="1">
      <alignment vertical="top" wrapText="1"/>
    </xf>
    <xf numFmtId="1" fontId="2" fillId="15" borderId="1" xfId="0" applyNumberFormat="1" applyFont="1" applyFill="1" applyBorder="1" applyAlignment="1">
      <alignment horizontal="right" vertical="top" wrapText="1"/>
    </xf>
    <xf numFmtId="164" fontId="3" fillId="15" borderId="1" xfId="0" applyNumberFormat="1" applyFont="1" applyFill="1" applyBorder="1" applyAlignment="1">
      <alignment vertical="top" wrapText="1"/>
    </xf>
    <xf numFmtId="1" fontId="2" fillId="15" borderId="0" xfId="0" applyNumberFormat="1" applyFont="1" applyFill="1" applyBorder="1" applyAlignment="1">
      <alignment vertical="top" wrapText="1"/>
    </xf>
    <xf numFmtId="1" fontId="2" fillId="15" borderId="0" xfId="0" applyNumberFormat="1" applyFont="1" applyFill="1" applyBorder="1" applyAlignment="1">
      <alignment horizontal="right" vertical="top" wrapText="1"/>
    </xf>
    <xf numFmtId="0" fontId="10" fillId="10" borderId="4" xfId="0" applyFont="1" applyFill="1" applyBorder="1" applyAlignment="1">
      <alignment horizontal="center" vertical="top" wrapText="1"/>
    </xf>
    <xf numFmtId="0" fontId="8" fillId="10" borderId="0" xfId="0" applyFont="1" applyFill="1" applyBorder="1" applyAlignment="1">
      <alignment horizontal="left" vertical="top" wrapText="1"/>
    </xf>
    <xf numFmtId="0" fontId="8" fillId="10" borderId="0" xfId="0" applyFont="1" applyFill="1" applyAlignment="1">
      <alignment horizontal="right"/>
    </xf>
    <xf numFmtId="0" fontId="8" fillId="10" borderId="0" xfId="0" applyFont="1" applyFill="1" applyAlignment="1">
      <alignment horizontal="justify"/>
    </xf>
    <xf numFmtId="0" fontId="10" fillId="10" borderId="0" xfId="0" applyFont="1" applyFill="1"/>
    <xf numFmtId="0" fontId="13" fillId="10" borderId="3" xfId="0" applyFont="1" applyFill="1" applyBorder="1" applyAlignment="1">
      <alignment vertical="top" wrapText="1"/>
    </xf>
    <xf numFmtId="1" fontId="13" fillId="10" borderId="3" xfId="0" applyNumberFormat="1" applyFont="1" applyFill="1" applyBorder="1" applyAlignment="1">
      <alignment vertical="top" wrapText="1"/>
    </xf>
    <xf numFmtId="0" fontId="13" fillId="10" borderId="12" xfId="0" applyFont="1" applyFill="1" applyBorder="1" applyAlignment="1">
      <alignment vertical="top" wrapText="1"/>
    </xf>
    <xf numFmtId="0" fontId="13" fillId="10" borderId="6" xfId="0" applyFont="1" applyFill="1" applyBorder="1" applyAlignment="1">
      <alignment vertical="top" wrapText="1"/>
    </xf>
    <xf numFmtId="1" fontId="13" fillId="10" borderId="6" xfId="0" applyNumberFormat="1" applyFont="1" applyFill="1" applyBorder="1" applyAlignment="1">
      <alignment vertical="top" wrapText="1"/>
    </xf>
    <xf numFmtId="49" fontId="14" fillId="10" borderId="3" xfId="0" applyNumberFormat="1" applyFont="1" applyFill="1" applyBorder="1" applyAlignment="1">
      <alignment horizontal="center" vertical="top" wrapText="1"/>
    </xf>
    <xf numFmtId="49" fontId="14" fillId="17" borderId="3" xfId="0" applyNumberFormat="1" applyFont="1" applyFill="1" applyBorder="1" applyAlignment="1">
      <alignment horizontal="center" vertical="top" wrapText="1"/>
    </xf>
    <xf numFmtId="1" fontId="14" fillId="10" borderId="3" xfId="0" applyNumberFormat="1" applyFont="1" applyFill="1" applyBorder="1" applyAlignment="1">
      <alignment horizontal="center" vertical="top" wrapText="1"/>
    </xf>
    <xf numFmtId="49" fontId="14" fillId="10" borderId="12" xfId="0" applyNumberFormat="1" applyFont="1" applyFill="1" applyBorder="1" applyAlignment="1">
      <alignment horizontal="center" vertical="top" wrapText="1"/>
    </xf>
    <xf numFmtId="49" fontId="10" fillId="10" borderId="0" xfId="0" applyNumberFormat="1" applyFont="1" applyFill="1"/>
    <xf numFmtId="0" fontId="13" fillId="10" borderId="4" xfId="0" applyFont="1" applyFill="1" applyBorder="1" applyAlignment="1">
      <alignment horizontal="left" vertical="top" wrapText="1"/>
    </xf>
    <xf numFmtId="0" fontId="13" fillId="10" borderId="2" xfId="0" applyFont="1" applyFill="1" applyBorder="1" applyAlignment="1">
      <alignment vertical="top" wrapText="1"/>
    </xf>
    <xf numFmtId="0" fontId="13" fillId="10" borderId="4" xfId="0" applyFont="1" applyFill="1" applyBorder="1" applyAlignment="1">
      <alignment vertical="top" wrapText="1"/>
    </xf>
    <xf numFmtId="0" fontId="13" fillId="10" borderId="43" xfId="0" applyFont="1" applyFill="1" applyBorder="1" applyAlignment="1">
      <alignment vertical="top" wrapText="1"/>
    </xf>
    <xf numFmtId="0" fontId="13" fillId="10" borderId="21" xfId="0" applyFont="1" applyFill="1" applyBorder="1" applyAlignment="1">
      <alignment vertical="top" wrapText="1"/>
    </xf>
    <xf numFmtId="0" fontId="13" fillId="10" borderId="37" xfId="0" applyFont="1" applyFill="1" applyBorder="1" applyAlignment="1">
      <alignment horizontal="left" vertical="top" wrapText="1"/>
    </xf>
    <xf numFmtId="0" fontId="13" fillId="10" borderId="26" xfId="0" applyFont="1" applyFill="1" applyBorder="1" applyAlignment="1">
      <alignment vertical="top" wrapText="1"/>
    </xf>
    <xf numFmtId="0" fontId="13" fillId="10" borderId="37" xfId="0" applyFont="1" applyFill="1" applyBorder="1" applyAlignment="1">
      <alignment vertical="top" wrapText="1"/>
    </xf>
    <xf numFmtId="0" fontId="13" fillId="10" borderId="13" xfId="0" applyFont="1" applyFill="1" applyBorder="1" applyAlignment="1">
      <alignment vertical="top" wrapText="1"/>
    </xf>
    <xf numFmtId="164" fontId="8" fillId="10" borderId="3" xfId="0" applyNumberFormat="1" applyFont="1" applyFill="1" applyBorder="1" applyAlignment="1">
      <alignment horizontal="right" vertical="top" wrapText="1"/>
    </xf>
    <xf numFmtId="1" fontId="13" fillId="10" borderId="2" xfId="0" applyNumberFormat="1" applyFont="1" applyFill="1" applyBorder="1" applyAlignment="1">
      <alignment vertical="top" wrapText="1"/>
    </xf>
    <xf numFmtId="0" fontId="13" fillId="10" borderId="13" xfId="0" applyFont="1" applyFill="1" applyBorder="1" applyAlignment="1">
      <alignment horizontal="left" vertical="top" wrapText="1"/>
    </xf>
    <xf numFmtId="1" fontId="13" fillId="10" borderId="26" xfId="0" applyNumberFormat="1" applyFont="1" applyFill="1" applyBorder="1" applyAlignment="1">
      <alignment vertical="top" wrapText="1"/>
    </xf>
    <xf numFmtId="0" fontId="14" fillId="10" borderId="3" xfId="0" applyFont="1" applyFill="1" applyBorder="1" applyAlignment="1">
      <alignment horizontal="center" vertical="top" wrapText="1"/>
    </xf>
    <xf numFmtId="1" fontId="13" fillId="10" borderId="2" xfId="0" applyNumberFormat="1" applyFont="1" applyFill="1" applyBorder="1" applyAlignment="1">
      <alignment horizontal="right" vertical="top" wrapText="1"/>
    </xf>
    <xf numFmtId="164" fontId="8" fillId="10" borderId="24" xfId="0" applyNumberFormat="1" applyFont="1" applyFill="1" applyBorder="1" applyAlignment="1">
      <alignment vertical="top" wrapText="1"/>
    </xf>
    <xf numFmtId="0" fontId="6" fillId="15" borderId="1" xfId="0" applyFont="1" applyFill="1" applyBorder="1" applyAlignment="1">
      <alignment vertical="top" wrapText="1"/>
    </xf>
    <xf numFmtId="166" fontId="2" fillId="15" borderId="6" xfId="1" applyNumberFormat="1" applyFont="1" applyFill="1" applyBorder="1" applyAlignment="1" applyProtection="1">
      <alignment vertical="top" wrapText="1"/>
    </xf>
    <xf numFmtId="0" fontId="2" fillId="2" borderId="17" xfId="0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2" fillId="2" borderId="57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56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15" borderId="18" xfId="0" applyFont="1" applyFill="1" applyBorder="1" applyAlignment="1">
      <alignment horizontal="center" vertical="top" wrapText="1"/>
    </xf>
    <xf numFmtId="164" fontId="2" fillId="15" borderId="19" xfId="0" applyNumberFormat="1" applyFont="1" applyFill="1" applyBorder="1" applyAlignment="1">
      <alignment vertical="top" wrapText="1"/>
    </xf>
    <xf numFmtId="164" fontId="2" fillId="15" borderId="12" xfId="0" applyNumberFormat="1" applyFont="1" applyFill="1" applyBorder="1" applyAlignment="1">
      <alignment vertical="top" wrapText="1"/>
    </xf>
    <xf numFmtId="164" fontId="2" fillId="15" borderId="43" xfId="0" applyNumberFormat="1" applyFont="1" applyFill="1" applyBorder="1" applyAlignment="1">
      <alignment wrapText="1"/>
    </xf>
    <xf numFmtId="0" fontId="2" fillId="15" borderId="9" xfId="0" applyFont="1" applyFill="1" applyBorder="1" applyAlignment="1">
      <alignment horizontal="center" vertical="top" wrapText="1"/>
    </xf>
    <xf numFmtId="0" fontId="13" fillId="10" borderId="1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18" borderId="2" xfId="0" applyFont="1" applyFill="1" applyBorder="1" applyAlignment="1">
      <alignment vertical="top" wrapText="1"/>
    </xf>
    <xf numFmtId="0" fontId="2" fillId="18" borderId="3" xfId="0" applyFont="1" applyFill="1" applyBorder="1" applyAlignment="1">
      <alignment vertical="top" wrapText="1"/>
    </xf>
    <xf numFmtId="164" fontId="2" fillId="0" borderId="16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15" borderId="1" xfId="0" applyFont="1" applyFill="1" applyBorder="1" applyAlignment="1">
      <alignment vertical="top" wrapText="1"/>
    </xf>
    <xf numFmtId="0" fontId="1" fillId="20" borderId="0" xfId="0" applyFont="1" applyFill="1"/>
    <xf numFmtId="0" fontId="1" fillId="21" borderId="0" xfId="0" applyFont="1" applyFill="1" applyAlignment="1">
      <alignment wrapText="1"/>
    </xf>
    <xf numFmtId="0" fontId="1" fillId="7" borderId="0" xfId="0" applyFont="1" applyFill="1" applyBorder="1" applyAlignment="1">
      <alignment vertical="center" wrapText="1"/>
    </xf>
    <xf numFmtId="164" fontId="2" fillId="0" borderId="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wrapText="1"/>
    </xf>
    <xf numFmtId="0" fontId="2" fillId="19" borderId="1" xfId="0" applyFont="1" applyFill="1" applyBorder="1" applyAlignment="1">
      <alignment vertical="top" wrapText="1"/>
    </xf>
    <xf numFmtId="0" fontId="13" fillId="10" borderId="13" xfId="0" applyFont="1" applyFill="1" applyBorder="1" applyAlignment="1">
      <alignment horizontal="left" vertical="top" wrapText="1"/>
    </xf>
    <xf numFmtId="0" fontId="2" fillId="15" borderId="1" xfId="0" applyFont="1" applyFill="1" applyBorder="1" applyAlignment="1">
      <alignment horizontal="center" vertical="top" wrapText="1"/>
    </xf>
    <xf numFmtId="0" fontId="2" fillId="15" borderId="1" xfId="0" applyFont="1" applyFill="1" applyBorder="1" applyAlignment="1">
      <alignment vertical="top" wrapText="1"/>
    </xf>
    <xf numFmtId="0" fontId="5" fillId="15" borderId="1" xfId="0" applyFont="1" applyFill="1" applyBorder="1" applyAlignment="1">
      <alignment horizontal="center" vertical="top" wrapText="1"/>
    </xf>
    <xf numFmtId="164" fontId="5" fillId="10" borderId="1" xfId="0" applyNumberFormat="1" applyFont="1" applyFill="1" applyBorder="1" applyAlignment="1">
      <alignment horizontal="center" vertical="top" wrapText="1"/>
    </xf>
    <xf numFmtId="164" fontId="5" fillId="15" borderId="1" xfId="0" applyNumberFormat="1" applyFont="1" applyFill="1" applyBorder="1" applyAlignment="1">
      <alignment horizontal="right" vertical="top" wrapText="1"/>
    </xf>
    <xf numFmtId="0" fontId="2" fillId="15" borderId="1" xfId="0" applyFont="1" applyFill="1" applyBorder="1" applyAlignment="1">
      <alignment horizontal="center" vertical="top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0" xfId="0" applyFont="1" applyFill="1" applyBorder="1" applyAlignment="1">
      <alignment horizontal="center" wrapText="1"/>
    </xf>
    <xf numFmtId="0" fontId="2" fillId="10" borderId="4" xfId="0" applyFont="1" applyFill="1" applyBorder="1" applyAlignment="1">
      <alignment horizontal="center" wrapText="1"/>
    </xf>
    <xf numFmtId="0" fontId="2" fillId="15" borderId="1" xfId="0" applyFont="1" applyFill="1" applyBorder="1" applyAlignment="1">
      <alignment horizontal="left" vertical="center" wrapText="1"/>
    </xf>
    <xf numFmtId="0" fontId="5" fillId="19" borderId="1" xfId="0" applyFont="1" applyFill="1" applyBorder="1" applyAlignment="1">
      <alignment vertical="top" wrapText="1"/>
    </xf>
    <xf numFmtId="1" fontId="5" fillId="19" borderId="1" xfId="0" applyNumberFormat="1" applyFont="1" applyFill="1" applyBorder="1" applyAlignment="1">
      <alignment vertical="top" wrapText="1"/>
    </xf>
    <xf numFmtId="164" fontId="5" fillId="19" borderId="1" xfId="0" applyNumberFormat="1" applyFont="1" applyFill="1" applyBorder="1" applyAlignment="1">
      <alignment vertical="top" wrapText="1"/>
    </xf>
    <xf numFmtId="167" fontId="16" fillId="0" borderId="1" xfId="1" applyNumberFormat="1" applyFont="1" applyBorder="1" applyAlignment="1">
      <alignment vertical="top"/>
    </xf>
    <xf numFmtId="1" fontId="5" fillId="15" borderId="1" xfId="0" applyNumberFormat="1" applyFont="1" applyFill="1" applyBorder="1" applyAlignment="1">
      <alignment horizontal="right" vertical="top" wrapText="1"/>
    </xf>
    <xf numFmtId="164" fontId="2" fillId="15" borderId="2" xfId="0" applyNumberFormat="1" applyFont="1" applyFill="1" applyBorder="1" applyAlignment="1">
      <alignment horizontal="right" vertical="top" wrapText="1"/>
    </xf>
    <xf numFmtId="0" fontId="2" fillId="15" borderId="2" xfId="0" applyFont="1" applyFill="1" applyBorder="1" applyAlignment="1">
      <alignment vertical="top" wrapText="1"/>
    </xf>
    <xf numFmtId="0" fontId="2" fillId="15" borderId="2" xfId="0" applyFont="1" applyFill="1" applyBorder="1" applyAlignment="1">
      <alignment horizontal="center" vertical="top" wrapText="1"/>
    </xf>
    <xf numFmtId="0" fontId="2" fillId="15" borderId="1" xfId="0" applyFont="1" applyFill="1" applyBorder="1" applyAlignment="1">
      <alignment horizontal="center" vertical="top" wrapText="1"/>
    </xf>
    <xf numFmtId="164" fontId="2" fillId="15" borderId="16" xfId="0" applyNumberFormat="1" applyFont="1" applyFill="1" applyBorder="1" applyAlignment="1">
      <alignment horizontal="center" vertical="center" wrapText="1"/>
    </xf>
    <xf numFmtId="164" fontId="2" fillId="15" borderId="24" xfId="0" applyNumberFormat="1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vertical="top" wrapText="1"/>
    </xf>
    <xf numFmtId="164" fontId="2" fillId="15" borderId="7" xfId="0" applyNumberFormat="1" applyFont="1" applyFill="1" applyBorder="1" applyAlignment="1">
      <alignment wrapText="1"/>
    </xf>
    <xf numFmtId="164" fontId="2" fillId="15" borderId="4" xfId="0" applyNumberFormat="1" applyFont="1" applyFill="1" applyBorder="1" applyAlignment="1">
      <alignment horizontal="center" vertical="center" wrapText="1"/>
    </xf>
    <xf numFmtId="164" fontId="2" fillId="15" borderId="13" xfId="0" applyNumberFormat="1" applyFont="1" applyFill="1" applyBorder="1" applyAlignment="1">
      <alignment wrapText="1"/>
    </xf>
    <xf numFmtId="164" fontId="2" fillId="15" borderId="4" xfId="0" applyNumberFormat="1" applyFont="1" applyFill="1" applyBorder="1" applyAlignment="1">
      <alignment vertical="center" wrapText="1"/>
    </xf>
    <xf numFmtId="164" fontId="2" fillId="15" borderId="2" xfId="0" applyNumberFormat="1" applyFont="1" applyFill="1" applyBorder="1" applyAlignment="1">
      <alignment vertical="top" wrapText="1"/>
    </xf>
    <xf numFmtId="164" fontId="2" fillId="15" borderId="11" xfId="0" applyNumberFormat="1" applyFont="1" applyFill="1" applyBorder="1" applyAlignment="1">
      <alignment vertical="top" wrapText="1"/>
    </xf>
    <xf numFmtId="0" fontId="2" fillId="15" borderId="26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" fontId="2" fillId="2" borderId="20" xfId="0" applyNumberFormat="1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right" vertical="top" wrapText="1"/>
    </xf>
    <xf numFmtId="1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right" vertical="top" wrapText="1"/>
    </xf>
    <xf numFmtId="1" fontId="2" fillId="2" borderId="32" xfId="0" applyNumberFormat="1" applyFont="1" applyFill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 vertical="top" wrapText="1"/>
    </xf>
    <xf numFmtId="1" fontId="2" fillId="0" borderId="20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164" fontId="0" fillId="0" borderId="36" xfId="0" applyNumberFormat="1" applyBorder="1" applyAlignment="1">
      <alignment horizontal="center" vertical="top"/>
    </xf>
    <xf numFmtId="0" fontId="2" fillId="0" borderId="3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vertical="top" wrapText="1"/>
    </xf>
    <xf numFmtId="0" fontId="2" fillId="10" borderId="50" xfId="0" applyFont="1" applyFill="1" applyBorder="1" applyAlignment="1">
      <alignment vertical="top" wrapText="1"/>
    </xf>
    <xf numFmtId="0" fontId="2" fillId="10" borderId="61" xfId="0" applyFont="1" applyFill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164" fontId="2" fillId="0" borderId="24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10" borderId="5" xfId="0" applyFont="1" applyFill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6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righ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10" borderId="4" xfId="0" applyFont="1" applyFill="1" applyBorder="1" applyAlignment="1">
      <alignment vertical="top" wrapText="1"/>
    </xf>
    <xf numFmtId="0" fontId="2" fillId="10" borderId="57" xfId="0" applyFont="1" applyFill="1" applyBorder="1" applyAlignment="1">
      <alignment vertical="top" wrapText="1"/>
    </xf>
    <xf numFmtId="0" fontId="2" fillId="10" borderId="56" xfId="0" applyFont="1" applyFill="1" applyBorder="1" applyAlignment="1">
      <alignment vertical="top" wrapText="1"/>
    </xf>
    <xf numFmtId="164" fontId="2" fillId="0" borderId="46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164" fontId="2" fillId="0" borderId="21" xfId="0" applyNumberFormat="1" applyFont="1" applyBorder="1" applyAlignment="1">
      <alignment horizontal="center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right" vertical="top" wrapText="1"/>
    </xf>
    <xf numFmtId="164" fontId="2" fillId="0" borderId="23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10" borderId="36" xfId="0" applyFont="1" applyFill="1" applyBorder="1" applyAlignment="1">
      <alignment vertical="top" wrapText="1"/>
    </xf>
    <xf numFmtId="0" fontId="2" fillId="10" borderId="7" xfId="0" applyFont="1" applyFill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164" fontId="2" fillId="0" borderId="36" xfId="0" applyNumberFormat="1" applyFont="1" applyBorder="1" applyAlignment="1">
      <alignment horizontal="center" vertical="top" wrapText="1"/>
    </xf>
    <xf numFmtId="0" fontId="2" fillId="10" borderId="16" xfId="0" applyFont="1" applyFill="1" applyBorder="1" applyAlignment="1">
      <alignment horizontal="center" vertical="top" wrapText="1"/>
    </xf>
    <xf numFmtId="0" fontId="2" fillId="10" borderId="33" xfId="0" applyFont="1" applyFill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left" vertical="top" wrapText="1"/>
    </xf>
    <xf numFmtId="1" fontId="2" fillId="0" borderId="60" xfId="0" applyNumberFormat="1" applyFont="1" applyBorder="1" applyAlignment="1">
      <alignment horizontal="center" vertical="top" wrapText="1"/>
    </xf>
    <xf numFmtId="1" fontId="2" fillId="0" borderId="35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7" xfId="0" applyFont="1" applyFill="1" applyBorder="1" applyAlignment="1">
      <alignment vertical="top" wrapText="1"/>
    </xf>
    <xf numFmtId="164" fontId="2" fillId="2" borderId="13" xfId="0" applyNumberFormat="1" applyFont="1" applyFill="1" applyBorder="1" applyAlignment="1">
      <alignment horizontal="right" vertical="top" wrapText="1"/>
    </xf>
    <xf numFmtId="164" fontId="2" fillId="2" borderId="36" xfId="0" applyNumberFormat="1" applyFon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164" fontId="2" fillId="15" borderId="2" xfId="0" applyNumberFormat="1" applyFont="1" applyFill="1" applyBorder="1" applyAlignment="1">
      <alignment horizontal="right" vertical="top" wrapText="1"/>
    </xf>
    <xf numFmtId="1" fontId="2" fillId="2" borderId="30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1" fontId="2" fillId="2" borderId="4" xfId="0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top"/>
    </xf>
    <xf numFmtId="164" fontId="2" fillId="2" borderId="7" xfId="0" applyNumberFormat="1" applyFont="1" applyFill="1" applyBorder="1" applyAlignment="1">
      <alignment horizontal="center" vertical="top"/>
    </xf>
    <xf numFmtId="164" fontId="2" fillId="2" borderId="13" xfId="0" applyNumberFormat="1" applyFont="1" applyFill="1" applyBorder="1" applyAlignment="1">
      <alignment horizontal="center" vertical="top"/>
    </xf>
    <xf numFmtId="1" fontId="2" fillId="2" borderId="2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10" fillId="10" borderId="4" xfId="0" applyFont="1" applyFill="1" applyBorder="1" applyAlignment="1">
      <alignment horizontal="center" vertical="top" wrapText="1"/>
    </xf>
    <xf numFmtId="0" fontId="10" fillId="10" borderId="7" xfId="0" applyFont="1" applyFill="1" applyBorder="1" applyAlignment="1">
      <alignment horizontal="center" vertical="top" wrapText="1"/>
    </xf>
    <xf numFmtId="0" fontId="10" fillId="10" borderId="13" xfId="0" applyFont="1" applyFill="1" applyBorder="1" applyAlignment="1">
      <alignment horizontal="center" vertical="top" wrapText="1"/>
    </xf>
    <xf numFmtId="0" fontId="13" fillId="10" borderId="4" xfId="0" applyFont="1" applyFill="1" applyBorder="1" applyAlignment="1">
      <alignment horizontal="left" vertical="top" wrapText="1"/>
    </xf>
    <xf numFmtId="0" fontId="13" fillId="10" borderId="7" xfId="0" applyFont="1" applyFill="1" applyBorder="1" applyAlignment="1">
      <alignment horizontal="left" vertical="top" wrapText="1"/>
    </xf>
    <xf numFmtId="0" fontId="13" fillId="10" borderId="13" xfId="0" applyFont="1" applyFill="1" applyBorder="1" applyAlignment="1">
      <alignment horizontal="left" vertical="top" wrapText="1"/>
    </xf>
    <xf numFmtId="0" fontId="13" fillId="10" borderId="4" xfId="0" applyFont="1" applyFill="1" applyBorder="1" applyAlignment="1">
      <alignment horizontal="center" vertical="top" wrapText="1"/>
    </xf>
    <xf numFmtId="0" fontId="13" fillId="10" borderId="7" xfId="0" applyFont="1" applyFill="1" applyBorder="1" applyAlignment="1">
      <alignment horizontal="center" vertical="top" wrapText="1"/>
    </xf>
    <xf numFmtId="0" fontId="13" fillId="10" borderId="13" xfId="0" applyFont="1" applyFill="1" applyBorder="1" applyAlignment="1">
      <alignment horizontal="center" vertical="top" wrapText="1"/>
    </xf>
    <xf numFmtId="0" fontId="13" fillId="10" borderId="16" xfId="0" applyFont="1" applyFill="1" applyBorder="1" applyAlignment="1">
      <alignment horizontal="left" vertical="top" wrapText="1"/>
    </xf>
    <xf numFmtId="0" fontId="13" fillId="10" borderId="33" xfId="0" applyFont="1" applyFill="1" applyBorder="1" applyAlignment="1">
      <alignment horizontal="left" vertical="top" wrapText="1"/>
    </xf>
    <xf numFmtId="49" fontId="10" fillId="10" borderId="4" xfId="0" applyNumberFormat="1" applyFont="1" applyFill="1" applyBorder="1" applyAlignment="1">
      <alignment horizontal="center" vertical="top" wrapText="1"/>
    </xf>
    <xf numFmtId="49" fontId="10" fillId="10" borderId="7" xfId="0" applyNumberFormat="1" applyFont="1" applyFill="1" applyBorder="1" applyAlignment="1">
      <alignment horizontal="center" vertical="top" wrapText="1"/>
    </xf>
    <xf numFmtId="1" fontId="13" fillId="10" borderId="4" xfId="0" applyNumberFormat="1" applyFont="1" applyFill="1" applyBorder="1" applyAlignment="1">
      <alignment horizontal="right" vertical="top" wrapText="1"/>
    </xf>
    <xf numFmtId="1" fontId="13" fillId="10" borderId="7" xfId="0" applyNumberFormat="1" applyFont="1" applyFill="1" applyBorder="1" applyAlignment="1">
      <alignment horizontal="right" vertical="top" wrapText="1"/>
    </xf>
    <xf numFmtId="0" fontId="14" fillId="10" borderId="42" xfId="0" applyFont="1" applyFill="1" applyBorder="1" applyAlignment="1">
      <alignment horizontal="left" vertical="top" wrapText="1"/>
    </xf>
    <xf numFmtId="0" fontId="14" fillId="10" borderId="28" xfId="0" applyFont="1" applyFill="1" applyBorder="1" applyAlignment="1">
      <alignment horizontal="left" vertical="top" wrapText="1"/>
    </xf>
    <xf numFmtId="0" fontId="14" fillId="10" borderId="47" xfId="0" applyFont="1" applyFill="1" applyBorder="1" applyAlignment="1">
      <alignment horizontal="left" vertical="top" wrapText="1"/>
    </xf>
    <xf numFmtId="1" fontId="8" fillId="10" borderId="4" xfId="0" applyNumberFormat="1" applyFont="1" applyFill="1" applyBorder="1" applyAlignment="1">
      <alignment horizontal="center" vertical="top" wrapText="1"/>
    </xf>
    <xf numFmtId="1" fontId="8" fillId="10" borderId="7" xfId="0" applyNumberFormat="1" applyFont="1" applyFill="1" applyBorder="1" applyAlignment="1">
      <alignment horizontal="center" vertical="top" wrapText="1"/>
    </xf>
    <xf numFmtId="0" fontId="8" fillId="10" borderId="36" xfId="0" applyFont="1" applyFill="1" applyBorder="1" applyAlignment="1">
      <alignment horizontal="center" vertical="top" wrapText="1"/>
    </xf>
    <xf numFmtId="0" fontId="8" fillId="10" borderId="7" xfId="0" applyFont="1" applyFill="1" applyBorder="1" applyAlignment="1">
      <alignment horizontal="center" vertical="top" wrapText="1"/>
    </xf>
    <xf numFmtId="0" fontId="8" fillId="10" borderId="4" xfId="0" applyFont="1" applyFill="1" applyBorder="1" applyAlignment="1">
      <alignment horizontal="left" vertical="top" wrapText="1"/>
    </xf>
    <xf numFmtId="0" fontId="8" fillId="10" borderId="7" xfId="0" applyFont="1" applyFill="1" applyBorder="1" applyAlignment="1">
      <alignment horizontal="left" vertical="top" wrapText="1"/>
    </xf>
    <xf numFmtId="0" fontId="13" fillId="10" borderId="11" xfId="0" applyFont="1" applyFill="1" applyBorder="1" applyAlignment="1">
      <alignment horizontal="left" vertical="top" wrapText="1"/>
    </xf>
    <xf numFmtId="0" fontId="13" fillId="10" borderId="6" xfId="0" applyFont="1" applyFill="1" applyBorder="1" applyAlignment="1">
      <alignment horizontal="left" vertical="top" wrapText="1"/>
    </xf>
    <xf numFmtId="0" fontId="8" fillId="10" borderId="0" xfId="0" applyFont="1" applyFill="1" applyAlignment="1">
      <alignment horizontal="right"/>
    </xf>
    <xf numFmtId="0" fontId="9" fillId="10" borderId="0" xfId="0" applyFont="1" applyFill="1" applyAlignment="1">
      <alignment horizontal="center"/>
    </xf>
    <xf numFmtId="1" fontId="13" fillId="10" borderId="13" xfId="0" applyNumberFormat="1" applyFont="1" applyFill="1" applyBorder="1" applyAlignment="1">
      <alignment horizontal="right" vertical="top" wrapText="1"/>
    </xf>
    <xf numFmtId="0" fontId="13" fillId="10" borderId="57" xfId="0" applyFont="1" applyFill="1" applyBorder="1" applyAlignment="1">
      <alignment horizontal="left" vertical="top" wrapText="1"/>
    </xf>
    <xf numFmtId="0" fontId="13" fillId="10" borderId="0" xfId="0" applyFont="1" applyFill="1" applyBorder="1" applyAlignment="1">
      <alignment horizontal="left" vertical="top" wrapText="1"/>
    </xf>
    <xf numFmtId="0" fontId="8" fillId="10" borderId="4" xfId="0" applyFont="1" applyFill="1" applyBorder="1" applyAlignment="1">
      <alignment horizontal="center" vertical="top" wrapText="1"/>
    </xf>
    <xf numFmtId="0" fontId="13" fillId="10" borderId="17" xfId="0" applyFont="1" applyFill="1" applyBorder="1" applyAlignment="1">
      <alignment horizontal="center" vertical="top" wrapText="1"/>
    </xf>
    <xf numFmtId="1" fontId="8" fillId="10" borderId="17" xfId="0" applyNumberFormat="1" applyFont="1" applyFill="1" applyBorder="1" applyAlignment="1">
      <alignment horizontal="center" vertical="top" wrapText="1"/>
    </xf>
    <xf numFmtId="0" fontId="8" fillId="10" borderId="1" xfId="0" applyFont="1" applyFill="1" applyBorder="1" applyAlignment="1">
      <alignment horizontal="left" vertical="top" wrapText="1"/>
    </xf>
    <xf numFmtId="0" fontId="8" fillId="10" borderId="24" xfId="0" applyFont="1" applyFill="1" applyBorder="1" applyAlignment="1">
      <alignment horizontal="left" vertical="top" wrapText="1"/>
    </xf>
    <xf numFmtId="0" fontId="8" fillId="10" borderId="19" xfId="0" applyFont="1" applyFill="1" applyBorder="1" applyAlignment="1">
      <alignment horizontal="center" vertical="top" wrapText="1"/>
    </xf>
    <xf numFmtId="0" fontId="8" fillId="10" borderId="31" xfId="0" applyFont="1" applyFill="1" applyBorder="1" applyAlignment="1">
      <alignment horizontal="center" vertical="top" wrapText="1"/>
    </xf>
    <xf numFmtId="0" fontId="8" fillId="10" borderId="18" xfId="0" applyFont="1" applyFill="1" applyBorder="1" applyAlignment="1">
      <alignment horizontal="center" vertical="top" wrapText="1"/>
    </xf>
    <xf numFmtId="0" fontId="2" fillId="15" borderId="1" xfId="0" applyFont="1" applyFill="1" applyBorder="1" applyAlignment="1">
      <alignment horizontal="center" vertical="top" wrapText="1"/>
    </xf>
    <xf numFmtId="0" fontId="2" fillId="15" borderId="4" xfId="0" applyFont="1" applyFill="1" applyBorder="1" applyAlignment="1">
      <alignment horizontal="center" vertical="top" wrapText="1"/>
    </xf>
    <xf numFmtId="0" fontId="2" fillId="15" borderId="2" xfId="0" applyFont="1" applyFill="1" applyBorder="1" applyAlignment="1">
      <alignment horizontal="center" vertical="top" wrapText="1"/>
    </xf>
    <xf numFmtId="164" fontId="2" fillId="15" borderId="4" xfId="0" applyNumberFormat="1" applyFont="1" applyFill="1" applyBorder="1" applyAlignment="1">
      <alignment horizontal="center" vertical="center" wrapText="1"/>
    </xf>
    <xf numFmtId="164" fontId="2" fillId="15" borderId="7" xfId="0" applyNumberFormat="1" applyFont="1" applyFill="1" applyBorder="1" applyAlignment="1">
      <alignment horizontal="center" vertical="center" wrapText="1"/>
    </xf>
    <xf numFmtId="164" fontId="2" fillId="15" borderId="13" xfId="0" applyNumberFormat="1" applyFont="1" applyFill="1" applyBorder="1" applyAlignment="1">
      <alignment horizontal="center" vertical="center" wrapText="1"/>
    </xf>
    <xf numFmtId="164" fontId="2" fillId="15" borderId="41" xfId="0" applyNumberFormat="1" applyFont="1" applyFill="1" applyBorder="1" applyAlignment="1">
      <alignment horizontal="center" vertical="center" wrapText="1"/>
    </xf>
    <xf numFmtId="164" fontId="2" fillId="15" borderId="0" xfId="0" applyNumberFormat="1" applyFont="1" applyFill="1" applyBorder="1" applyAlignment="1">
      <alignment horizontal="center" vertical="center" wrapText="1"/>
    </xf>
    <xf numFmtId="164" fontId="2" fillId="15" borderId="26" xfId="0" applyNumberFormat="1" applyFont="1" applyFill="1" applyBorder="1" applyAlignment="1">
      <alignment horizontal="center" vertical="center" wrapText="1"/>
    </xf>
    <xf numFmtId="164" fontId="2" fillId="15" borderId="16" xfId="0" applyNumberFormat="1" applyFont="1" applyFill="1" applyBorder="1" applyAlignment="1">
      <alignment horizontal="center" vertical="center" wrapText="1"/>
    </xf>
    <xf numFmtId="164" fontId="2" fillId="15" borderId="33" xfId="0" applyNumberFormat="1" applyFont="1" applyFill="1" applyBorder="1" applyAlignment="1">
      <alignment horizontal="center" vertical="center" wrapText="1"/>
    </xf>
    <xf numFmtId="164" fontId="2" fillId="15" borderId="24" xfId="0" applyNumberFormat="1" applyFont="1" applyFill="1" applyBorder="1" applyAlignment="1">
      <alignment horizontal="center" vertical="center" wrapText="1"/>
    </xf>
    <xf numFmtId="164" fontId="7" fillId="10" borderId="41" xfId="1" applyNumberFormat="1" applyFill="1" applyBorder="1" applyAlignment="1">
      <alignment horizontal="center" vertical="top"/>
    </xf>
    <xf numFmtId="164" fontId="0" fillId="10" borderId="0" xfId="0" applyNumberFormat="1" applyFill="1"/>
    <xf numFmtId="164" fontId="0" fillId="10" borderId="25" xfId="0" applyNumberFormat="1" applyFill="1" applyBorder="1"/>
    <xf numFmtId="164" fontId="2" fillId="15" borderId="21" xfId="0" applyNumberFormat="1" applyFont="1" applyFill="1" applyBorder="1" applyAlignment="1">
      <alignment horizontal="center" vertical="top" wrapText="1"/>
    </xf>
    <xf numFmtId="0" fontId="2" fillId="15" borderId="0" xfId="0" applyFont="1" applyFill="1" applyBorder="1" applyAlignment="1">
      <alignment horizontal="center"/>
    </xf>
    <xf numFmtId="0" fontId="2" fillId="15" borderId="2" xfId="0" applyFont="1" applyFill="1" applyBorder="1" applyAlignment="1">
      <alignment vertical="top" wrapText="1"/>
    </xf>
    <xf numFmtId="0" fontId="2" fillId="15" borderId="16" xfId="0" applyFont="1" applyFill="1" applyBorder="1" applyAlignment="1">
      <alignment horizontal="center" vertical="top" wrapText="1"/>
    </xf>
    <xf numFmtId="0" fontId="2" fillId="15" borderId="33" xfId="0" applyFont="1" applyFill="1" applyBorder="1" applyAlignment="1">
      <alignment horizontal="center" vertical="top" wrapText="1"/>
    </xf>
    <xf numFmtId="0" fontId="2" fillId="15" borderId="24" xfId="0" applyFont="1" applyFill="1" applyBorder="1" applyAlignment="1">
      <alignment horizontal="center" vertical="top" wrapText="1"/>
    </xf>
    <xf numFmtId="0" fontId="5" fillId="15" borderId="16" xfId="0" applyFont="1" applyFill="1" applyBorder="1" applyAlignment="1">
      <alignment horizontal="center" vertical="top" wrapText="1"/>
    </xf>
    <xf numFmtId="0" fontId="5" fillId="15" borderId="33" xfId="0" applyFont="1" applyFill="1" applyBorder="1" applyAlignment="1">
      <alignment horizontal="center" vertical="top" wrapText="1"/>
    </xf>
    <xf numFmtId="0" fontId="5" fillId="15" borderId="24" xfId="0" applyFont="1" applyFill="1" applyBorder="1" applyAlignment="1">
      <alignment horizontal="center" vertical="top" wrapText="1"/>
    </xf>
    <xf numFmtId="0" fontId="2" fillId="10" borderId="24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2" fillId="15" borderId="1" xfId="0" applyFont="1" applyFill="1" applyBorder="1" applyAlignment="1">
      <alignment vertical="top" wrapText="1"/>
    </xf>
    <xf numFmtId="0" fontId="1" fillId="6" borderId="0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 vertical="top" wrapText="1"/>
    </xf>
    <xf numFmtId="1" fontId="5" fillId="10" borderId="1" xfId="0" applyNumberFormat="1" applyFont="1" applyFill="1" applyBorder="1" applyAlignment="1">
      <alignment horizontal="center" vertical="top" wrapText="1"/>
    </xf>
    <xf numFmtId="164" fontId="5" fillId="10" borderId="1" xfId="0" applyNumberFormat="1" applyFont="1" applyFill="1" applyBorder="1" applyAlignment="1">
      <alignment horizontal="center" vertical="top" wrapText="1"/>
    </xf>
    <xf numFmtId="164" fontId="5" fillId="15" borderId="1" xfId="0" applyNumberFormat="1" applyFont="1" applyFill="1" applyBorder="1" applyAlignment="1">
      <alignment horizontal="right" vertical="top" wrapText="1"/>
    </xf>
    <xf numFmtId="0" fontId="2" fillId="15" borderId="1" xfId="0" applyFont="1" applyFill="1" applyBorder="1" applyAlignment="1">
      <alignment horizontal="left" vertical="top" wrapText="1"/>
    </xf>
    <xf numFmtId="164" fontId="5" fillId="15" borderId="1" xfId="0" applyNumberFormat="1" applyFont="1" applyFill="1" applyBorder="1" applyAlignment="1">
      <alignment horizontal="center" vertical="top" wrapText="1"/>
    </xf>
    <xf numFmtId="1" fontId="5" fillId="15" borderId="1" xfId="0" applyNumberFormat="1" applyFont="1" applyFill="1" applyBorder="1" applyAlignment="1">
      <alignment horizontal="right" vertical="top" wrapText="1"/>
    </xf>
    <xf numFmtId="0" fontId="5" fillId="10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0" fillId="0" borderId="1" xfId="0" applyBorder="1"/>
    <xf numFmtId="164" fontId="2" fillId="10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1859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42"/>
  <sheetViews>
    <sheetView topLeftCell="A19" zoomScale="90" zoomScaleNormal="90" workbookViewId="0">
      <selection activeCell="G22" sqref="G22"/>
    </sheetView>
  </sheetViews>
  <sheetFormatPr defaultRowHeight="15"/>
  <cols>
    <col min="1" max="1" width="15.42578125"/>
    <col min="2" max="2" width="14.7109375"/>
    <col min="3" max="3" width="13.85546875"/>
    <col min="4" max="4" width="11.42578125" style="292"/>
    <col min="5" max="5" width="14.85546875" style="292"/>
    <col min="6" max="6" width="10.7109375"/>
    <col min="7" max="7" width="14.28515625"/>
    <col min="8" max="8" width="13.28515625"/>
    <col min="9" max="9" width="15.140625"/>
    <col min="10" max="10" width="11.42578125" style="284"/>
    <col min="11" max="11" width="12.28515625"/>
    <col min="12" max="12" width="15.140625" style="292" customWidth="1"/>
    <col min="14" max="14" width="0" style="1" hidden="1"/>
    <col min="15" max="15" width="0" hidden="1"/>
    <col min="16" max="16" width="0" style="1" hidden="1"/>
    <col min="17" max="1025" width="9.140625" style="1"/>
  </cols>
  <sheetData>
    <row r="1" spans="1:13">
      <c r="A1" s="2"/>
      <c r="L1" s="295"/>
      <c r="M1" s="2" t="s">
        <v>0</v>
      </c>
    </row>
    <row r="2" spans="1:13">
      <c r="A2" s="2"/>
      <c r="L2" s="295"/>
      <c r="M2" s="2" t="s">
        <v>1</v>
      </c>
    </row>
    <row r="3" spans="1:13">
      <c r="A3" s="2"/>
      <c r="L3" s="295"/>
      <c r="M3" s="2" t="s">
        <v>2</v>
      </c>
    </row>
    <row r="4" spans="1:13">
      <c r="A4" s="2"/>
      <c r="L4" s="295"/>
      <c r="M4" s="2" t="s">
        <v>3</v>
      </c>
    </row>
    <row r="5" spans="1:13">
      <c r="A5" s="2"/>
      <c r="L5" s="295"/>
      <c r="M5" s="2" t="s">
        <v>4</v>
      </c>
    </row>
    <row r="6" spans="1:13">
      <c r="A6" s="2"/>
      <c r="L6" s="295"/>
      <c r="M6" s="2" t="s">
        <v>5</v>
      </c>
    </row>
    <row r="7" spans="1:13">
      <c r="A7" s="2"/>
      <c r="L7" s="295"/>
      <c r="M7" s="2" t="s">
        <v>6</v>
      </c>
    </row>
    <row r="8" spans="1:13">
      <c r="A8" s="3"/>
    </row>
    <row r="9" spans="1:13">
      <c r="A9" s="475" t="s">
        <v>7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</row>
    <row r="10" spans="1:13">
      <c r="A10" s="475" t="s">
        <v>347</v>
      </c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</row>
    <row r="11" spans="1:13">
      <c r="A11" s="475"/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</row>
    <row r="12" spans="1:13">
      <c r="A12" s="3"/>
    </row>
    <row r="13" spans="1:13" ht="183" customHeight="1">
      <c r="A13" s="4" t="s">
        <v>8</v>
      </c>
      <c r="B13" s="4" t="s">
        <v>9</v>
      </c>
      <c r="C13" s="4" t="s">
        <v>10</v>
      </c>
      <c r="D13" s="283" t="s">
        <v>11</v>
      </c>
      <c r="E13" s="283" t="s">
        <v>12</v>
      </c>
      <c r="F13" s="4" t="s">
        <v>13</v>
      </c>
      <c r="G13" s="4" t="s">
        <v>14</v>
      </c>
      <c r="H13" s="4" t="s">
        <v>15</v>
      </c>
      <c r="I13" s="4" t="s">
        <v>16</v>
      </c>
      <c r="J13" s="122" t="s">
        <v>17</v>
      </c>
      <c r="K13" s="4" t="s">
        <v>18</v>
      </c>
      <c r="L13" s="283" t="s">
        <v>19</v>
      </c>
      <c r="M13" s="4" t="s">
        <v>20</v>
      </c>
    </row>
    <row r="14" spans="1:13" ht="114.75" customHeight="1">
      <c r="A14" s="474" t="s">
        <v>21</v>
      </c>
      <c r="B14" s="476" t="s">
        <v>22</v>
      </c>
      <c r="C14" s="476" t="s">
        <v>23</v>
      </c>
      <c r="D14" s="293" t="s">
        <v>24</v>
      </c>
      <c r="E14" s="293" t="s">
        <v>25</v>
      </c>
      <c r="F14" s="122" t="s">
        <v>26</v>
      </c>
      <c r="G14" s="122">
        <v>100</v>
      </c>
      <c r="H14" s="122">
        <v>100</v>
      </c>
      <c r="I14" s="290">
        <f t="shared" ref="I14:I21" si="0">H14/G14*100</f>
        <v>100</v>
      </c>
      <c r="J14" s="477">
        <f>(I14+I15+I16+I17+I18+I19)/6</f>
        <v>100</v>
      </c>
      <c r="K14" s="122"/>
      <c r="L14" s="293" t="s">
        <v>27</v>
      </c>
      <c r="M14" s="291"/>
    </row>
    <row r="15" spans="1:13" ht="152.25" customHeight="1">
      <c r="A15" s="474"/>
      <c r="B15" s="476"/>
      <c r="C15" s="476"/>
      <c r="D15" s="293"/>
      <c r="E15" s="293" t="s">
        <v>28</v>
      </c>
      <c r="F15" s="122" t="s">
        <v>26</v>
      </c>
      <c r="G15" s="122">
        <v>100</v>
      </c>
      <c r="H15" s="122">
        <v>100</v>
      </c>
      <c r="I15" s="290">
        <f t="shared" si="0"/>
        <v>100</v>
      </c>
      <c r="J15" s="477"/>
      <c r="K15" s="122"/>
      <c r="L15" s="293" t="s">
        <v>27</v>
      </c>
      <c r="M15" s="291"/>
    </row>
    <row r="16" spans="1:13" ht="105" customHeight="1">
      <c r="A16" s="474"/>
      <c r="B16" s="476"/>
      <c r="C16" s="476"/>
      <c r="D16" s="293" t="s">
        <v>29</v>
      </c>
      <c r="E16" s="293" t="s">
        <v>25</v>
      </c>
      <c r="F16" s="122" t="s">
        <v>26</v>
      </c>
      <c r="G16" s="122">
        <v>100</v>
      </c>
      <c r="H16" s="122">
        <v>100</v>
      </c>
      <c r="I16" s="290">
        <f t="shared" si="0"/>
        <v>100</v>
      </c>
      <c r="J16" s="477"/>
      <c r="K16" s="122"/>
      <c r="L16" s="293" t="s">
        <v>27</v>
      </c>
      <c r="M16" s="291"/>
    </row>
    <row r="17" spans="1:15" ht="148.5" customHeight="1">
      <c r="A17" s="474"/>
      <c r="B17" s="476"/>
      <c r="C17" s="476"/>
      <c r="D17" s="293"/>
      <c r="E17" s="293" t="s">
        <v>28</v>
      </c>
      <c r="F17" s="122" t="s">
        <v>26</v>
      </c>
      <c r="G17" s="122">
        <v>100</v>
      </c>
      <c r="H17" s="122">
        <v>100</v>
      </c>
      <c r="I17" s="290">
        <f t="shared" si="0"/>
        <v>100</v>
      </c>
      <c r="J17" s="477"/>
      <c r="K17" s="122"/>
      <c r="L17" s="293" t="s">
        <v>27</v>
      </c>
      <c r="M17" s="291"/>
    </row>
    <row r="18" spans="1:15" ht="178.5" customHeight="1">
      <c r="A18" s="474"/>
      <c r="B18" s="476"/>
      <c r="C18" s="476"/>
      <c r="D18" s="293" t="s">
        <v>30</v>
      </c>
      <c r="E18" s="293" t="s">
        <v>25</v>
      </c>
      <c r="F18" s="122" t="s">
        <v>26</v>
      </c>
      <c r="G18" s="122">
        <v>100</v>
      </c>
      <c r="H18" s="122">
        <v>100</v>
      </c>
      <c r="I18" s="290">
        <f t="shared" si="0"/>
        <v>100</v>
      </c>
      <c r="J18" s="477"/>
      <c r="K18" s="122"/>
      <c r="L18" s="293" t="s">
        <v>27</v>
      </c>
      <c r="M18" s="291"/>
      <c r="O18" s="1" t="s">
        <v>31</v>
      </c>
    </row>
    <row r="19" spans="1:15" ht="147.75" customHeight="1">
      <c r="A19" s="474"/>
      <c r="B19" s="476"/>
      <c r="C19" s="476"/>
      <c r="D19" s="293"/>
      <c r="E19" s="293" t="s">
        <v>28</v>
      </c>
      <c r="F19" s="122" t="s">
        <v>26</v>
      </c>
      <c r="G19" s="122">
        <v>100</v>
      </c>
      <c r="H19" s="122">
        <v>100</v>
      </c>
      <c r="I19" s="290">
        <f t="shared" si="0"/>
        <v>100</v>
      </c>
      <c r="J19" s="477"/>
      <c r="K19" s="122"/>
      <c r="L19" s="293" t="s">
        <v>27</v>
      </c>
      <c r="M19" s="291"/>
    </row>
    <row r="20" spans="1:15" ht="192" hidden="1" customHeight="1">
      <c r="A20" s="474"/>
      <c r="B20" s="476"/>
      <c r="C20" s="476"/>
      <c r="D20" s="293" t="s">
        <v>32</v>
      </c>
      <c r="E20" s="293" t="s">
        <v>25</v>
      </c>
      <c r="F20" s="122" t="s">
        <v>26</v>
      </c>
      <c r="G20" s="122">
        <v>100</v>
      </c>
      <c r="H20" s="122">
        <v>100</v>
      </c>
      <c r="I20" s="290">
        <f t="shared" si="0"/>
        <v>100</v>
      </c>
      <c r="J20" s="477"/>
      <c r="K20" s="122"/>
      <c r="L20" s="293" t="s">
        <v>27</v>
      </c>
      <c r="M20" s="291"/>
      <c r="O20" s="1" t="s">
        <v>33</v>
      </c>
    </row>
    <row r="21" spans="1:15" ht="141" hidden="1" customHeight="1">
      <c r="A21" s="474"/>
      <c r="B21" s="476"/>
      <c r="C21" s="476"/>
      <c r="D21" s="293"/>
      <c r="E21" s="293" t="s">
        <v>28</v>
      </c>
      <c r="F21" s="122" t="s">
        <v>26</v>
      </c>
      <c r="G21" s="122">
        <v>99.3</v>
      </c>
      <c r="H21" s="122">
        <v>99.3</v>
      </c>
      <c r="I21" s="290">
        <f t="shared" si="0"/>
        <v>100</v>
      </c>
      <c r="J21" s="477"/>
      <c r="K21" s="122"/>
      <c r="L21" s="293" t="s">
        <v>27</v>
      </c>
      <c r="M21" s="291"/>
    </row>
    <row r="22" spans="1:15" ht="89.25" customHeight="1">
      <c r="A22" s="474"/>
      <c r="B22" s="122"/>
      <c r="C22" s="122"/>
      <c r="D22" s="293" t="s">
        <v>34</v>
      </c>
      <c r="E22" s="293" t="s">
        <v>35</v>
      </c>
      <c r="F22" s="122" t="s">
        <v>36</v>
      </c>
      <c r="G22" s="122">
        <v>119</v>
      </c>
      <c r="H22" s="311">
        <v>109</v>
      </c>
      <c r="I22" s="290">
        <f>H22/G22*100</f>
        <v>91.596638655462186</v>
      </c>
      <c r="J22" s="478">
        <f>(I22+I23)/2</f>
        <v>95.798319327731093</v>
      </c>
      <c r="K22" s="476"/>
      <c r="L22" s="293" t="s">
        <v>27</v>
      </c>
      <c r="M22" s="291"/>
    </row>
    <row r="23" spans="1:15" ht="102">
      <c r="A23" s="474"/>
      <c r="B23" s="122"/>
      <c r="C23" s="122"/>
      <c r="D23" s="293" t="s">
        <v>37</v>
      </c>
      <c r="E23" s="293" t="s">
        <v>35</v>
      </c>
      <c r="F23" s="122" t="s">
        <v>36</v>
      </c>
      <c r="G23" s="122">
        <v>1</v>
      </c>
      <c r="H23" s="311">
        <v>1</v>
      </c>
      <c r="I23" s="290">
        <f>H23/G23*100</f>
        <v>100</v>
      </c>
      <c r="J23" s="479"/>
      <c r="K23" s="476"/>
      <c r="L23" s="293" t="s">
        <v>27</v>
      </c>
      <c r="M23" s="291"/>
    </row>
    <row r="24" spans="1:15">
      <c r="A24" s="474"/>
      <c r="B24" s="473"/>
      <c r="C24" s="473"/>
      <c r="D24" s="473"/>
      <c r="E24" s="473"/>
      <c r="F24" s="473"/>
      <c r="G24" s="473"/>
      <c r="H24" s="473"/>
      <c r="I24" s="473"/>
      <c r="J24" s="473"/>
      <c r="K24" s="473"/>
      <c r="L24" s="283"/>
      <c r="M24" s="6">
        <f>(J14+J22)/2</f>
        <v>97.899159663865547</v>
      </c>
    </row>
    <row r="25" spans="1:15" ht="102" customHeight="1">
      <c r="A25" s="474"/>
      <c r="B25" s="122" t="s">
        <v>38</v>
      </c>
      <c r="C25" s="122" t="s">
        <v>23</v>
      </c>
      <c r="D25" s="283" t="s">
        <v>39</v>
      </c>
      <c r="E25" s="293" t="s">
        <v>40</v>
      </c>
      <c r="F25" s="122" t="s">
        <v>26</v>
      </c>
      <c r="G25" s="121">
        <v>100</v>
      </c>
      <c r="H25" s="121">
        <v>100</v>
      </c>
      <c r="I25" s="288">
        <f>H25/G25*100</f>
        <v>100</v>
      </c>
      <c r="J25" s="285">
        <v>100</v>
      </c>
      <c r="K25" s="121"/>
      <c r="L25" s="293" t="s">
        <v>27</v>
      </c>
      <c r="M25" s="289"/>
    </row>
    <row r="26" spans="1:15" ht="38.25">
      <c r="A26" s="474"/>
      <c r="B26" s="5"/>
      <c r="C26" s="5"/>
      <c r="D26" s="283" t="s">
        <v>41</v>
      </c>
      <c r="E26" s="283" t="s">
        <v>35</v>
      </c>
      <c r="F26" s="122" t="s">
        <v>36</v>
      </c>
      <c r="G26" s="121">
        <f>G22+G23</f>
        <v>120</v>
      </c>
      <c r="H26" s="121">
        <f>H22+H23</f>
        <v>110</v>
      </c>
      <c r="I26" s="288">
        <f>H26/G26*100</f>
        <v>91.666666666666657</v>
      </c>
      <c r="J26" s="285">
        <f>I26</f>
        <v>91.666666666666657</v>
      </c>
      <c r="K26" s="121"/>
      <c r="L26" s="293" t="s">
        <v>27</v>
      </c>
      <c r="M26" s="289"/>
    </row>
    <row r="27" spans="1:15" ht="15" customHeight="1">
      <c r="A27" s="4"/>
      <c r="B27" s="473" t="s">
        <v>42</v>
      </c>
      <c r="C27" s="473"/>
      <c r="D27" s="473"/>
      <c r="E27" s="473"/>
      <c r="F27" s="473"/>
      <c r="G27" s="473"/>
      <c r="H27" s="473"/>
      <c r="I27" s="473"/>
      <c r="J27" s="473"/>
      <c r="K27" s="473"/>
      <c r="L27" s="283"/>
      <c r="M27" s="6">
        <f>(J25+J26)/2</f>
        <v>95.833333333333329</v>
      </c>
    </row>
    <row r="28" spans="1:15" ht="15" customHeight="1">
      <c r="A28" s="474" t="s">
        <v>43</v>
      </c>
      <c r="B28" s="474"/>
      <c r="C28" s="474"/>
      <c r="D28" s="283"/>
      <c r="E28" s="283"/>
      <c r="F28" s="4"/>
      <c r="G28" s="5"/>
      <c r="H28" s="5"/>
      <c r="I28" s="8"/>
      <c r="J28" s="286"/>
      <c r="K28" s="5"/>
      <c r="L28" s="283"/>
      <c r="M28" s="6">
        <f>(M24+M27)/2</f>
        <v>96.866246498599438</v>
      </c>
    </row>
    <row r="29" spans="1:15">
      <c r="A29" s="11"/>
      <c r="B29" s="12"/>
      <c r="C29" s="12"/>
      <c r="D29" s="294"/>
      <c r="E29" s="294"/>
      <c r="F29" s="11"/>
      <c r="G29" s="12"/>
      <c r="H29" s="12"/>
      <c r="I29" s="13"/>
      <c r="J29" s="287"/>
      <c r="K29" s="12"/>
      <c r="L29" s="294"/>
      <c r="M29" s="13"/>
    </row>
    <row r="30" spans="1:15" ht="15.75" customHeight="1">
      <c r="A30" s="1" t="s">
        <v>44</v>
      </c>
    </row>
    <row r="31" spans="1:15" ht="15.75" customHeight="1">
      <c r="A31" s="1" t="s">
        <v>45</v>
      </c>
    </row>
    <row r="32" spans="1:15" ht="15.75" customHeight="1">
      <c r="A32" s="267" t="s">
        <v>348</v>
      </c>
    </row>
    <row r="33" spans="1:7" ht="15.75" customHeight="1"/>
    <row r="34" spans="1:7" ht="15.75" customHeight="1"/>
    <row r="35" spans="1:7" ht="15.75" customHeight="1">
      <c r="A35" s="1" t="s">
        <v>46</v>
      </c>
      <c r="G35" s="1" t="s">
        <v>47</v>
      </c>
    </row>
    <row r="40" spans="1:7" ht="15.75" customHeight="1"/>
    <row r="41" spans="1:7" ht="15.75" customHeight="1"/>
    <row r="42" spans="1:7" ht="15.75" customHeight="1"/>
  </sheetData>
  <mergeCells count="12">
    <mergeCell ref="B27:K27"/>
    <mergeCell ref="A28:C28"/>
    <mergeCell ref="A9:M9"/>
    <mergeCell ref="A10:M10"/>
    <mergeCell ref="A11:M11"/>
    <mergeCell ref="A14:A26"/>
    <mergeCell ref="B14:B21"/>
    <mergeCell ref="C14:C21"/>
    <mergeCell ref="J14:J21"/>
    <mergeCell ref="J22:J23"/>
    <mergeCell ref="K22:K23"/>
    <mergeCell ref="B24:K24"/>
  </mergeCells>
  <pageMargins left="0" right="0" top="0.35433070866141736" bottom="0.35433070866141736" header="0.51181102362204722" footer="0.51181102362204722"/>
  <pageSetup paperSize="9" scale="80" firstPageNumber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K64"/>
  <sheetViews>
    <sheetView topLeftCell="A19" workbookViewId="0">
      <selection activeCell="H37" sqref="H37"/>
    </sheetView>
  </sheetViews>
  <sheetFormatPr defaultRowHeight="15"/>
  <cols>
    <col min="1" max="1" width="15.42578125" style="284"/>
    <col min="2" max="2" width="17.28515625" style="297"/>
    <col min="3" max="3" width="10.5703125" style="297" customWidth="1"/>
    <col min="4" max="4" width="12.5703125" style="297" customWidth="1"/>
    <col min="5" max="5" width="22.5703125" style="297"/>
    <col min="6" max="6" width="10.7109375" style="284"/>
    <col min="7" max="7" width="14.28515625" style="284"/>
    <col min="8" max="8" width="13.28515625" style="284"/>
    <col min="9" max="9" width="15.140625" style="284"/>
    <col min="10" max="10" width="11.42578125" style="284"/>
    <col min="11" max="11" width="12.28515625" style="284"/>
    <col min="12" max="12" width="13.7109375" style="297"/>
    <col min="13" max="13" width="10" style="284"/>
    <col min="14" max="14" width="0" style="1" hidden="1"/>
    <col min="15" max="15" width="0" hidden="1"/>
    <col min="16" max="16" width="0" style="1" hidden="1"/>
    <col min="17" max="1025" width="9.140625" style="1"/>
  </cols>
  <sheetData>
    <row r="1" spans="1:13">
      <c r="A1" s="296"/>
      <c r="L1" s="298"/>
      <c r="M1" s="296" t="s">
        <v>0</v>
      </c>
    </row>
    <row r="2" spans="1:13">
      <c r="A2" s="296"/>
      <c r="L2" s="298"/>
      <c r="M2" s="296" t="s">
        <v>1</v>
      </c>
    </row>
    <row r="3" spans="1:13">
      <c r="A3" s="296"/>
      <c r="L3" s="298"/>
      <c r="M3" s="296" t="s">
        <v>2</v>
      </c>
    </row>
    <row r="4" spans="1:13">
      <c r="A4" s="296"/>
      <c r="L4" s="298"/>
      <c r="M4" s="296" t="s">
        <v>3</v>
      </c>
    </row>
    <row r="5" spans="1:13">
      <c r="A5" s="296"/>
      <c r="L5" s="298"/>
      <c r="M5" s="296" t="s">
        <v>4</v>
      </c>
    </row>
    <row r="6" spans="1:13">
      <c r="A6" s="296"/>
      <c r="L6" s="298"/>
      <c r="M6" s="296" t="s">
        <v>5</v>
      </c>
    </row>
    <row r="7" spans="1:13">
      <c r="A7" s="296"/>
      <c r="L7" s="298"/>
      <c r="M7" s="296" t="s">
        <v>6</v>
      </c>
    </row>
    <row r="8" spans="1:13">
      <c r="A8" s="299"/>
    </row>
    <row r="9" spans="1:13">
      <c r="A9" s="512" t="s">
        <v>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</row>
    <row r="10" spans="1:13">
      <c r="A10" s="512" t="s">
        <v>353</v>
      </c>
      <c r="B10" s="512"/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2"/>
    </row>
    <row r="11" spans="1:13">
      <c r="A11" s="512"/>
      <c r="B11" s="512"/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</row>
    <row r="12" spans="1:13">
      <c r="A12" s="299"/>
    </row>
    <row r="13" spans="1:13" ht="181.5" customHeight="1">
      <c r="A13" s="122" t="s">
        <v>8</v>
      </c>
      <c r="B13" s="293" t="s">
        <v>9</v>
      </c>
      <c r="C13" s="293" t="s">
        <v>10</v>
      </c>
      <c r="D13" s="293" t="s">
        <v>11</v>
      </c>
      <c r="E13" s="293" t="s">
        <v>12</v>
      </c>
      <c r="F13" s="122" t="s">
        <v>13</v>
      </c>
      <c r="G13" s="122" t="s">
        <v>14</v>
      </c>
      <c r="H13" s="122" t="s">
        <v>15</v>
      </c>
      <c r="I13" s="122" t="s">
        <v>16</v>
      </c>
      <c r="J13" s="122" t="s">
        <v>17</v>
      </c>
      <c r="K13" s="122" t="s">
        <v>18</v>
      </c>
      <c r="L13" s="293" t="s">
        <v>19</v>
      </c>
      <c r="M13" s="122" t="s">
        <v>20</v>
      </c>
    </row>
    <row r="14" spans="1:13" ht="84" customHeight="1">
      <c r="A14" s="476" t="s">
        <v>89</v>
      </c>
      <c r="B14" s="513" t="s">
        <v>22</v>
      </c>
      <c r="C14" s="513" t="s">
        <v>23</v>
      </c>
      <c r="D14" s="293" t="s">
        <v>24</v>
      </c>
      <c r="E14" s="293" t="s">
        <v>25</v>
      </c>
      <c r="F14" s="122" t="s">
        <v>26</v>
      </c>
      <c r="G14" s="121">
        <v>100</v>
      </c>
      <c r="H14" s="121">
        <v>100</v>
      </c>
      <c r="I14" s="288">
        <f t="shared" ref="I14:I21" si="0">H14/G14*100</f>
        <v>100</v>
      </c>
      <c r="J14" s="514">
        <f>(I14+I15+I16+I17+I18+I19)/6</f>
        <v>100</v>
      </c>
      <c r="K14" s="121"/>
      <c r="L14" s="293" t="s">
        <v>27</v>
      </c>
      <c r="M14" s="121"/>
    </row>
    <row r="15" spans="1:13" ht="115.5" customHeight="1">
      <c r="A15" s="476"/>
      <c r="B15" s="513"/>
      <c r="C15" s="513"/>
      <c r="D15" s="293"/>
      <c r="E15" s="293" t="s">
        <v>28</v>
      </c>
      <c r="F15" s="122" t="s">
        <v>26</v>
      </c>
      <c r="G15" s="121">
        <v>100</v>
      </c>
      <c r="H15" s="121">
        <v>100</v>
      </c>
      <c r="I15" s="288">
        <f t="shared" si="0"/>
        <v>100</v>
      </c>
      <c r="J15" s="514"/>
      <c r="K15" s="121"/>
      <c r="L15" s="293" t="s">
        <v>27</v>
      </c>
      <c r="M15" s="121"/>
    </row>
    <row r="16" spans="1:13" ht="88.5" customHeight="1">
      <c r="A16" s="476"/>
      <c r="B16" s="513"/>
      <c r="C16" s="513"/>
      <c r="D16" s="293" t="s">
        <v>29</v>
      </c>
      <c r="E16" s="293" t="s">
        <v>25</v>
      </c>
      <c r="F16" s="122" t="s">
        <v>26</v>
      </c>
      <c r="G16" s="121">
        <v>100</v>
      </c>
      <c r="H16" s="121">
        <v>100</v>
      </c>
      <c r="I16" s="288">
        <f t="shared" si="0"/>
        <v>100</v>
      </c>
      <c r="J16" s="514"/>
      <c r="K16" s="121"/>
      <c r="L16" s="293" t="s">
        <v>27</v>
      </c>
      <c r="M16" s="121"/>
    </row>
    <row r="17" spans="1:15" ht="106.5" customHeight="1">
      <c r="A17" s="476"/>
      <c r="B17" s="513"/>
      <c r="C17" s="513"/>
      <c r="D17" s="293"/>
      <c r="E17" s="293" t="s">
        <v>28</v>
      </c>
      <c r="F17" s="122" t="s">
        <v>26</v>
      </c>
      <c r="G17" s="121">
        <v>100</v>
      </c>
      <c r="H17" s="121">
        <v>100</v>
      </c>
      <c r="I17" s="288">
        <f t="shared" si="0"/>
        <v>100</v>
      </c>
      <c r="J17" s="514"/>
      <c r="K17" s="121"/>
      <c r="L17" s="293" t="s">
        <v>27</v>
      </c>
      <c r="M17" s="121"/>
    </row>
    <row r="18" spans="1:15" ht="160.5" customHeight="1">
      <c r="A18" s="476"/>
      <c r="B18" s="513"/>
      <c r="C18" s="513"/>
      <c r="D18" s="293" t="s">
        <v>30</v>
      </c>
      <c r="E18" s="293" t="s">
        <v>25</v>
      </c>
      <c r="F18" s="122" t="s">
        <v>26</v>
      </c>
      <c r="G18" s="121">
        <v>100</v>
      </c>
      <c r="H18" s="121">
        <v>100</v>
      </c>
      <c r="I18" s="288">
        <f t="shared" si="0"/>
        <v>100</v>
      </c>
      <c r="J18" s="514"/>
      <c r="K18" s="121"/>
      <c r="L18" s="293" t="s">
        <v>27</v>
      </c>
      <c r="M18" s="121"/>
      <c r="O18" s="1" t="s">
        <v>31</v>
      </c>
    </row>
    <row r="19" spans="1:15" ht="108" customHeight="1">
      <c r="A19" s="476"/>
      <c r="B19" s="513"/>
      <c r="C19" s="513"/>
      <c r="D19" s="293"/>
      <c r="E19" s="293" t="s">
        <v>28</v>
      </c>
      <c r="F19" s="122" t="s">
        <v>26</v>
      </c>
      <c r="G19" s="121">
        <v>100</v>
      </c>
      <c r="H19" s="121">
        <v>100</v>
      </c>
      <c r="I19" s="288">
        <f t="shared" si="0"/>
        <v>100</v>
      </c>
      <c r="J19" s="514"/>
      <c r="K19" s="121"/>
      <c r="L19" s="293" t="s">
        <v>27</v>
      </c>
      <c r="M19" s="121"/>
    </row>
    <row r="20" spans="1:15" ht="65.25" customHeight="1">
      <c r="A20" s="476"/>
      <c r="B20" s="293"/>
      <c r="C20" s="293"/>
      <c r="D20" s="293" t="s">
        <v>34</v>
      </c>
      <c r="E20" s="293" t="s">
        <v>35</v>
      </c>
      <c r="F20" s="122" t="s">
        <v>36</v>
      </c>
      <c r="G20" s="121">
        <v>172</v>
      </c>
      <c r="H20" s="312">
        <v>162</v>
      </c>
      <c r="I20" s="288">
        <f t="shared" si="0"/>
        <v>94.186046511627907</v>
      </c>
      <c r="J20" s="477">
        <f>(I20+I21)/2</f>
        <v>97.093023255813961</v>
      </c>
      <c r="K20" s="476"/>
      <c r="L20" s="293" t="s">
        <v>27</v>
      </c>
      <c r="M20" s="121"/>
    </row>
    <row r="21" spans="1:15" ht="96.75" customHeight="1">
      <c r="A21" s="476"/>
      <c r="B21" s="293"/>
      <c r="C21" s="293"/>
      <c r="D21" s="293" t="s">
        <v>58</v>
      </c>
      <c r="E21" s="293" t="s">
        <v>35</v>
      </c>
      <c r="F21" s="122" t="s">
        <v>36</v>
      </c>
      <c r="G21" s="121">
        <v>53</v>
      </c>
      <c r="H21" s="312">
        <v>53</v>
      </c>
      <c r="I21" s="288">
        <f t="shared" si="0"/>
        <v>100</v>
      </c>
      <c r="J21" s="477"/>
      <c r="K21" s="476"/>
      <c r="L21" s="293" t="s">
        <v>27</v>
      </c>
      <c r="M21" s="121"/>
    </row>
    <row r="22" spans="1:15" ht="15" customHeight="1">
      <c r="A22" s="476"/>
      <c r="B22" s="513" t="s">
        <v>42</v>
      </c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288">
        <f>(J14+J20)/2</f>
        <v>98.54651162790698</v>
      </c>
    </row>
    <row r="23" spans="1:15" ht="100.5" customHeight="1">
      <c r="A23" s="476"/>
      <c r="B23" s="293" t="s">
        <v>38</v>
      </c>
      <c r="C23" s="293" t="s">
        <v>23</v>
      </c>
      <c r="D23" s="293" t="s">
        <v>39</v>
      </c>
      <c r="E23" s="293" t="s">
        <v>40</v>
      </c>
      <c r="F23" s="122" t="s">
        <v>26</v>
      </c>
      <c r="G23" s="121">
        <v>100</v>
      </c>
      <c r="H23" s="121">
        <v>100</v>
      </c>
      <c r="I23" s="288">
        <f>H23/G23*100</f>
        <v>100</v>
      </c>
      <c r="J23" s="285">
        <v>100</v>
      </c>
      <c r="K23" s="121"/>
      <c r="L23" s="293" t="s">
        <v>27</v>
      </c>
      <c r="M23" s="121"/>
    </row>
    <row r="24" spans="1:15" ht="43.5" customHeight="1">
      <c r="A24" s="476"/>
      <c r="B24" s="293"/>
      <c r="C24" s="293"/>
      <c r="D24" s="293" t="s">
        <v>41</v>
      </c>
      <c r="E24" s="293" t="s">
        <v>35</v>
      </c>
      <c r="F24" s="122" t="s">
        <v>36</v>
      </c>
      <c r="G24" s="121">
        <f>G20+G21</f>
        <v>225</v>
      </c>
      <c r="H24" s="121">
        <f>H20+H21</f>
        <v>215</v>
      </c>
      <c r="I24" s="288">
        <f>H24/G24*100</f>
        <v>95.555555555555557</v>
      </c>
      <c r="J24" s="285">
        <f>I24</f>
        <v>95.555555555555557</v>
      </c>
      <c r="K24" s="121"/>
      <c r="L24" s="293" t="s">
        <v>27</v>
      </c>
      <c r="M24" s="121"/>
    </row>
    <row r="25" spans="1:15" ht="17.25" customHeight="1">
      <c r="A25" s="476"/>
      <c r="B25" s="513" t="s">
        <v>42</v>
      </c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285">
        <f>(J23+J24)/2</f>
        <v>97.777777777777771</v>
      </c>
    </row>
    <row r="26" spans="1:15" ht="20.25" customHeight="1">
      <c r="A26" s="476" t="s">
        <v>43</v>
      </c>
      <c r="B26" s="476"/>
      <c r="C26" s="476"/>
      <c r="D26" s="293"/>
      <c r="E26" s="293"/>
      <c r="F26" s="122"/>
      <c r="G26" s="121"/>
      <c r="H26" s="121"/>
      <c r="I26" s="289"/>
      <c r="J26" s="286"/>
      <c r="K26" s="121"/>
      <c r="L26" s="293"/>
      <c r="M26" s="288">
        <f>(M22+M25)/2</f>
        <v>98.162144702842369</v>
      </c>
    </row>
    <row r="27" spans="1:15" ht="16.5" customHeight="1">
      <c r="A27" s="300"/>
      <c r="B27" s="301"/>
      <c r="C27" s="301"/>
      <c r="D27" s="301"/>
      <c r="E27" s="301"/>
      <c r="F27" s="300"/>
      <c r="G27" s="302"/>
      <c r="H27" s="302"/>
      <c r="I27" s="303"/>
      <c r="J27" s="304"/>
      <c r="K27" s="302"/>
      <c r="L27" s="301"/>
      <c r="M27" s="300"/>
    </row>
    <row r="28" spans="1:15" ht="22.5" customHeight="1">
      <c r="A28" s="305" t="s">
        <v>44</v>
      </c>
      <c r="G28" s="302"/>
      <c r="H28" s="302"/>
      <c r="I28" s="303"/>
      <c r="J28" s="304"/>
      <c r="K28" s="302"/>
      <c r="L28" s="301"/>
      <c r="M28" s="300"/>
    </row>
    <row r="29" spans="1:15" ht="25.5" customHeight="1">
      <c r="A29" s="305" t="s">
        <v>45</v>
      </c>
      <c r="G29" s="302"/>
      <c r="H29" s="302"/>
      <c r="I29" s="303"/>
      <c r="J29" s="304"/>
      <c r="K29" s="302"/>
      <c r="L29" s="301"/>
      <c r="M29" s="300"/>
    </row>
    <row r="30" spans="1:15">
      <c r="A30" s="306" t="s">
        <v>354</v>
      </c>
    </row>
    <row r="34" spans="1:7">
      <c r="A34" s="305" t="s">
        <v>270</v>
      </c>
      <c r="G34" s="305" t="s">
        <v>271</v>
      </c>
    </row>
    <row r="35" spans="1:7" ht="24.75" customHeight="1"/>
    <row r="36" spans="1:7" hidden="1"/>
    <row r="37" spans="1:7" ht="33" customHeight="1"/>
    <row r="39" spans="1:7" ht="30.75" customHeight="1"/>
    <row r="64" ht="12.75" hidden="1" customHeight="1"/>
  </sheetData>
  <mergeCells count="12">
    <mergeCell ref="A26:C26"/>
    <mergeCell ref="A9:M9"/>
    <mergeCell ref="A10:M10"/>
    <mergeCell ref="A11:M11"/>
    <mergeCell ref="A14:A25"/>
    <mergeCell ref="B14:B19"/>
    <mergeCell ref="C14:C19"/>
    <mergeCell ref="J14:J19"/>
    <mergeCell ref="J20:J21"/>
    <mergeCell ref="K20:K21"/>
    <mergeCell ref="B22:L22"/>
    <mergeCell ref="B25:L25"/>
  </mergeCells>
  <pageMargins left="0.70866141732283472" right="0.70866141732283472" top="0.74803149606299213" bottom="0.74803149606299213" header="0.51181102362204722" footer="0.51181102362204722"/>
  <pageSetup paperSize="9" scale="70" firstPageNumber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K73"/>
  <sheetViews>
    <sheetView topLeftCell="A19" workbookViewId="0">
      <selection activeCell="H20" sqref="H20:H21"/>
    </sheetView>
  </sheetViews>
  <sheetFormatPr defaultRowHeight="15"/>
  <cols>
    <col min="1" max="1" width="15.42578125"/>
    <col min="2" max="2" width="14.7109375"/>
    <col min="3" max="3" width="13.85546875"/>
    <col min="4" max="4" width="11.42578125"/>
    <col min="5" max="5" width="14.85546875"/>
    <col min="6" max="6" width="10.7109375"/>
    <col min="7" max="7" width="14.28515625"/>
    <col min="8" max="8" width="13.28515625"/>
    <col min="9" max="9" width="15.140625"/>
    <col min="10" max="10" width="11.42578125"/>
    <col min="11" max="11" width="12.28515625"/>
    <col min="12" max="12" width="13.7109375"/>
    <col min="14" max="14" width="0" style="1" hidden="1"/>
    <col min="15" max="15" width="0" hidden="1"/>
    <col min="16" max="16" width="0" style="1" hidden="1"/>
    <col min="17" max="1025" width="9.140625" style="1"/>
  </cols>
  <sheetData>
    <row r="1" spans="1:13">
      <c r="A1" s="2"/>
      <c r="L1" s="2"/>
      <c r="M1" s="2" t="s">
        <v>0</v>
      </c>
    </row>
    <row r="2" spans="1:13">
      <c r="A2" s="2"/>
      <c r="L2" s="2"/>
      <c r="M2" s="2" t="s">
        <v>1</v>
      </c>
    </row>
    <row r="3" spans="1:13">
      <c r="A3" s="2"/>
      <c r="L3" s="2"/>
      <c r="M3" s="2" t="s">
        <v>2</v>
      </c>
    </row>
    <row r="4" spans="1:13">
      <c r="A4" s="2"/>
      <c r="L4" s="2"/>
      <c r="M4" s="2" t="s">
        <v>3</v>
      </c>
    </row>
    <row r="5" spans="1:13">
      <c r="A5" s="2"/>
      <c r="L5" s="2"/>
      <c r="M5" s="2" t="s">
        <v>4</v>
      </c>
    </row>
    <row r="6" spans="1:13">
      <c r="A6" s="2"/>
      <c r="L6" s="2"/>
      <c r="M6" s="2" t="s">
        <v>5</v>
      </c>
    </row>
    <row r="7" spans="1:13">
      <c r="A7" s="2"/>
      <c r="L7" s="2"/>
      <c r="M7" s="2" t="s">
        <v>6</v>
      </c>
    </row>
    <row r="8" spans="1:13">
      <c r="A8" s="3"/>
    </row>
    <row r="9" spans="1:13">
      <c r="A9" s="475" t="s">
        <v>7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</row>
    <row r="10" spans="1:13">
      <c r="A10" s="475" t="s">
        <v>330</v>
      </c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</row>
    <row r="11" spans="1:13">
      <c r="A11" s="475"/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</row>
    <row r="12" spans="1:13">
      <c r="A12" s="3"/>
    </row>
    <row r="13" spans="1:13" ht="180" customHeight="1">
      <c r="A13" s="29" t="s">
        <v>8</v>
      </c>
      <c r="B13" s="30" t="s">
        <v>9</v>
      </c>
      <c r="C13" s="30" t="s">
        <v>10</v>
      </c>
      <c r="D13" s="30" t="s">
        <v>11</v>
      </c>
      <c r="E13" s="30" t="s">
        <v>12</v>
      </c>
      <c r="F13" s="30" t="s">
        <v>13</v>
      </c>
      <c r="G13" s="30" t="s">
        <v>14</v>
      </c>
      <c r="H13" s="30" t="s">
        <v>15</v>
      </c>
      <c r="I13" s="30" t="s">
        <v>79</v>
      </c>
      <c r="J13" s="30" t="s">
        <v>62</v>
      </c>
      <c r="K13" s="30" t="s">
        <v>18</v>
      </c>
      <c r="L13" s="30" t="s">
        <v>19</v>
      </c>
      <c r="M13" s="30" t="s">
        <v>20</v>
      </c>
    </row>
    <row r="14" spans="1:13" ht="102.75" customHeight="1">
      <c r="A14" s="485" t="s">
        <v>90</v>
      </c>
      <c r="B14" s="485" t="s">
        <v>22</v>
      </c>
      <c r="C14" s="485" t="s">
        <v>23</v>
      </c>
      <c r="D14" s="32" t="s">
        <v>24</v>
      </c>
      <c r="E14" s="32" t="s">
        <v>25</v>
      </c>
      <c r="F14" s="32" t="s">
        <v>26</v>
      </c>
      <c r="G14" s="32">
        <v>100</v>
      </c>
      <c r="H14" s="32">
        <v>100</v>
      </c>
      <c r="I14" s="33">
        <f t="shared" ref="I14:I21" si="0">H14/G14*100</f>
        <v>100</v>
      </c>
      <c r="J14" s="486">
        <v>100</v>
      </c>
      <c r="K14" s="32"/>
      <c r="L14" s="32" t="s">
        <v>27</v>
      </c>
      <c r="M14" s="481"/>
    </row>
    <row r="15" spans="1:13" ht="142.5" customHeight="1">
      <c r="A15" s="485"/>
      <c r="B15" s="485"/>
      <c r="C15" s="485"/>
      <c r="D15" s="35"/>
      <c r="E15" s="35" t="s">
        <v>28</v>
      </c>
      <c r="F15" s="35" t="s">
        <v>26</v>
      </c>
      <c r="G15" s="35">
        <v>100</v>
      </c>
      <c r="H15" s="35">
        <v>100</v>
      </c>
      <c r="I15" s="36">
        <f t="shared" si="0"/>
        <v>100</v>
      </c>
      <c r="J15" s="486"/>
      <c r="K15" s="35"/>
      <c r="L15" s="32" t="s">
        <v>27</v>
      </c>
      <c r="M15" s="481"/>
    </row>
    <row r="16" spans="1:13" ht="105.75" customHeight="1">
      <c r="A16" s="485"/>
      <c r="B16" s="485"/>
      <c r="C16" s="485"/>
      <c r="D16" s="35" t="s">
        <v>29</v>
      </c>
      <c r="E16" s="9" t="s">
        <v>25</v>
      </c>
      <c r="F16" s="35" t="s">
        <v>26</v>
      </c>
      <c r="G16" s="35">
        <v>100</v>
      </c>
      <c r="H16" s="35">
        <v>100</v>
      </c>
      <c r="I16" s="36">
        <f t="shared" si="0"/>
        <v>100</v>
      </c>
      <c r="J16" s="486"/>
      <c r="K16" s="35"/>
      <c r="L16" s="32" t="s">
        <v>27</v>
      </c>
      <c r="M16" s="481"/>
    </row>
    <row r="17" spans="1:15" ht="141.75" customHeight="1">
      <c r="A17" s="485"/>
      <c r="B17" s="485"/>
      <c r="C17" s="485"/>
      <c r="D17" s="35"/>
      <c r="E17" s="35" t="s">
        <v>28</v>
      </c>
      <c r="F17" s="35" t="s">
        <v>26</v>
      </c>
      <c r="G17" s="35">
        <v>100</v>
      </c>
      <c r="H17" s="35">
        <v>100</v>
      </c>
      <c r="I17" s="36">
        <f t="shared" si="0"/>
        <v>100</v>
      </c>
      <c r="J17" s="486"/>
      <c r="K17" s="35"/>
      <c r="L17" s="32" t="s">
        <v>27</v>
      </c>
      <c r="M17" s="481"/>
    </row>
    <row r="18" spans="1:15" ht="165.75">
      <c r="A18" s="485"/>
      <c r="B18" s="485"/>
      <c r="C18" s="485"/>
      <c r="D18" s="35" t="s">
        <v>30</v>
      </c>
      <c r="E18" s="5" t="s">
        <v>25</v>
      </c>
      <c r="F18" s="35" t="s">
        <v>26</v>
      </c>
      <c r="G18" s="35">
        <v>100</v>
      </c>
      <c r="H18" s="35">
        <v>100</v>
      </c>
      <c r="I18" s="36">
        <f t="shared" si="0"/>
        <v>100</v>
      </c>
      <c r="J18" s="486"/>
      <c r="K18" s="35"/>
      <c r="L18" s="32" t="s">
        <v>27</v>
      </c>
      <c r="M18" s="481"/>
      <c r="O18" s="1" t="s">
        <v>31</v>
      </c>
    </row>
    <row r="19" spans="1:15" ht="143.25" customHeight="1">
      <c r="A19" s="485"/>
      <c r="B19" s="485"/>
      <c r="C19" s="485"/>
      <c r="D19" s="35"/>
      <c r="E19" s="35" t="s">
        <v>28</v>
      </c>
      <c r="F19" s="35" t="s">
        <v>26</v>
      </c>
      <c r="G19" s="35">
        <v>100</v>
      </c>
      <c r="H19" s="35">
        <v>100</v>
      </c>
      <c r="I19" s="36">
        <f t="shared" si="0"/>
        <v>100</v>
      </c>
      <c r="J19" s="486"/>
      <c r="K19" s="35"/>
      <c r="L19" s="32" t="s">
        <v>27</v>
      </c>
      <c r="M19" s="481"/>
    </row>
    <row r="20" spans="1:15" ht="76.5">
      <c r="A20" s="485"/>
      <c r="B20" s="485"/>
      <c r="C20" s="485"/>
      <c r="D20" s="35" t="s">
        <v>65</v>
      </c>
      <c r="E20" s="35" t="s">
        <v>35</v>
      </c>
      <c r="F20" s="35" t="s">
        <v>36</v>
      </c>
      <c r="G20" s="40">
        <v>111</v>
      </c>
      <c r="H20" s="40">
        <v>104</v>
      </c>
      <c r="I20" s="41">
        <f t="shared" si="0"/>
        <v>93.693693693693689</v>
      </c>
      <c r="J20" s="482">
        <f>(I20+I21)/2</f>
        <v>96.846846846846844</v>
      </c>
      <c r="K20" s="35"/>
      <c r="L20" s="32" t="s">
        <v>27</v>
      </c>
      <c r="M20" s="481"/>
      <c r="O20" s="1" t="s">
        <v>33</v>
      </c>
    </row>
    <row r="21" spans="1:15" ht="105" customHeight="1">
      <c r="A21" s="485"/>
      <c r="B21" s="485"/>
      <c r="C21" s="485"/>
      <c r="D21" s="112" t="s">
        <v>85</v>
      </c>
      <c r="E21" s="35" t="s">
        <v>35</v>
      </c>
      <c r="F21" s="35" t="s">
        <v>36</v>
      </c>
      <c r="G21" s="43">
        <v>21</v>
      </c>
      <c r="H21" s="43">
        <v>21</v>
      </c>
      <c r="I21" s="36">
        <f t="shared" si="0"/>
        <v>100</v>
      </c>
      <c r="J21" s="482"/>
      <c r="K21" s="35"/>
      <c r="L21" s="32" t="s">
        <v>27</v>
      </c>
      <c r="M21" s="37"/>
    </row>
    <row r="22" spans="1:15" ht="20.25" customHeight="1">
      <c r="A22" s="485"/>
      <c r="B22" s="124" t="s">
        <v>73</v>
      </c>
      <c r="C22" s="125"/>
      <c r="D22" s="102"/>
      <c r="E22" s="102"/>
      <c r="F22" s="102"/>
      <c r="G22" s="125"/>
      <c r="H22" s="125"/>
      <c r="I22" s="102"/>
      <c r="J22" s="125"/>
      <c r="K22" s="102"/>
      <c r="L22" s="126"/>
      <c r="M22" s="6">
        <f>(J14+J20)/2</f>
        <v>98.423423423423429</v>
      </c>
    </row>
    <row r="23" spans="1:15" ht="106.15" customHeight="1">
      <c r="A23" s="485"/>
      <c r="B23" s="31" t="s">
        <v>38</v>
      </c>
      <c r="C23" s="31" t="s">
        <v>23</v>
      </c>
      <c r="D23" s="42" t="s">
        <v>39</v>
      </c>
      <c r="E23" s="127" t="s">
        <v>40</v>
      </c>
      <c r="F23" s="40" t="s">
        <v>26</v>
      </c>
      <c r="G23" s="43">
        <v>100</v>
      </c>
      <c r="H23" s="43">
        <v>100</v>
      </c>
      <c r="I23" s="44">
        <f>H23/G23*100</f>
        <v>100</v>
      </c>
      <c r="J23" s="128">
        <v>100</v>
      </c>
      <c r="K23" s="40"/>
      <c r="L23" s="43" t="s">
        <v>27</v>
      </c>
      <c r="M23" s="37"/>
    </row>
    <row r="24" spans="1:15" ht="28.9" customHeight="1">
      <c r="A24" s="485"/>
      <c r="B24" s="51"/>
      <c r="C24" s="51"/>
      <c r="D24" s="5" t="s">
        <v>41</v>
      </c>
      <c r="E24" s="5" t="s">
        <v>35</v>
      </c>
      <c r="F24" s="5" t="s">
        <v>36</v>
      </c>
      <c r="G24" s="5">
        <v>132</v>
      </c>
      <c r="H24" s="21">
        <v>125</v>
      </c>
      <c r="I24" s="6">
        <f>H24/G24*100</f>
        <v>94.696969696969703</v>
      </c>
      <c r="J24" s="54">
        <f>I24</f>
        <v>94.696969696969703</v>
      </c>
      <c r="K24" s="5"/>
      <c r="L24" s="5" t="s">
        <v>27</v>
      </c>
      <c r="M24" s="130"/>
    </row>
    <row r="25" spans="1:15">
      <c r="A25" s="11"/>
      <c r="B25" s="131" t="s">
        <v>73</v>
      </c>
      <c r="C25" s="132"/>
      <c r="D25" s="12"/>
      <c r="E25" s="12"/>
      <c r="F25" s="12"/>
      <c r="G25" s="12"/>
      <c r="H25" s="25"/>
      <c r="I25" s="13"/>
      <c r="J25" s="129"/>
      <c r="K25" s="12"/>
      <c r="L25" s="12"/>
      <c r="M25" s="6">
        <f>(J23+J24)/2</f>
        <v>97.348484848484844</v>
      </c>
    </row>
    <row r="26" spans="1:15" ht="15" customHeight="1">
      <c r="A26" s="474" t="s">
        <v>54</v>
      </c>
      <c r="B26" s="474"/>
      <c r="C26" s="474"/>
      <c r="D26" s="5"/>
      <c r="E26" s="5"/>
      <c r="F26" s="5"/>
      <c r="G26" s="5"/>
      <c r="H26" s="21"/>
      <c r="I26" s="8"/>
      <c r="J26" s="10"/>
      <c r="K26" s="5"/>
      <c r="L26" s="5"/>
      <c r="M26" s="319">
        <f>(M22+M25)/2</f>
        <v>97.885954135954137</v>
      </c>
    </row>
    <row r="27" spans="1:15">
      <c r="A27" s="1" t="s">
        <v>44</v>
      </c>
      <c r="G27" s="12"/>
      <c r="H27" s="25"/>
      <c r="I27" s="13"/>
      <c r="J27" s="14"/>
      <c r="K27" s="12"/>
      <c r="L27" s="12"/>
      <c r="M27" s="28"/>
    </row>
    <row r="28" spans="1:15">
      <c r="A28" s="1" t="s">
        <v>45</v>
      </c>
      <c r="G28" s="12"/>
      <c r="H28" s="25"/>
      <c r="I28" s="13"/>
      <c r="J28" s="14"/>
      <c r="K28" s="12"/>
      <c r="L28" s="12"/>
      <c r="M28" s="28"/>
    </row>
    <row r="29" spans="1:15">
      <c r="A29" s="1" t="s">
        <v>331</v>
      </c>
      <c r="G29" s="12"/>
      <c r="H29" s="25"/>
      <c r="I29" s="13"/>
      <c r="J29" s="14"/>
      <c r="K29" s="12"/>
      <c r="L29" s="12"/>
      <c r="M29" s="28"/>
    </row>
    <row r="30" spans="1:15">
      <c r="A30" s="11"/>
      <c r="B30" s="12"/>
      <c r="C30" s="12"/>
      <c r="D30" s="12"/>
      <c r="E30" s="12"/>
      <c r="F30" s="12"/>
      <c r="G30" s="12"/>
      <c r="H30" s="25"/>
      <c r="I30" s="13"/>
      <c r="J30" s="14"/>
      <c r="K30" s="12"/>
      <c r="L30" s="12"/>
      <c r="M30" s="28"/>
    </row>
    <row r="32" spans="1:15" ht="12.75" customHeight="1">
      <c r="A32" s="1" t="s">
        <v>91</v>
      </c>
      <c r="G32" s="1" t="s">
        <v>92</v>
      </c>
    </row>
    <row r="33" ht="12" customHeight="1"/>
    <row r="34" ht="17.25" customHeight="1"/>
    <row r="35" ht="18.75" customHeight="1"/>
    <row r="37" ht="14.25" customHeight="1"/>
    <row r="38" ht="15.75" customHeight="1"/>
    <row r="39" ht="12.75" customHeight="1"/>
    <row r="40" ht="75" customHeight="1"/>
    <row r="42" ht="84" customHeight="1"/>
    <row r="43" ht="12.75" customHeight="1"/>
    <row r="44" ht="12.75" customHeight="1"/>
    <row r="46" ht="24.75" customHeight="1"/>
    <row r="48" ht="12.75" customHeight="1"/>
    <row r="50" ht="16.5" customHeight="1"/>
    <row r="57" ht="12.75" customHeight="1"/>
    <row r="59" ht="12.75" customHeight="1"/>
    <row r="60" ht="0.75" customHeight="1"/>
    <row r="62" ht="12.75" customHeight="1"/>
    <row r="64" ht="12.75" customHeight="1"/>
    <row r="65" ht="0.75" customHeight="1"/>
    <row r="67" ht="12.75" customHeight="1"/>
    <row r="69" ht="12.75" customHeight="1"/>
    <row r="70" ht="0.75" customHeight="1"/>
    <row r="73" ht="12.75" customHeight="1"/>
  </sheetData>
  <mergeCells count="10">
    <mergeCell ref="A26:C26"/>
    <mergeCell ref="A9:M9"/>
    <mergeCell ref="A10:M10"/>
    <mergeCell ref="A11:M11"/>
    <mergeCell ref="A14:A24"/>
    <mergeCell ref="B14:B21"/>
    <mergeCell ref="C14:C21"/>
    <mergeCell ref="J14:J19"/>
    <mergeCell ref="M14:M20"/>
    <mergeCell ref="J20:J21"/>
  </mergeCells>
  <pageMargins left="0" right="0" top="0.55118110236220474" bottom="0.55118110236220474" header="0.51181102362204722" footer="0.51181102362204722"/>
  <pageSetup paperSize="9" scale="85" firstPageNumber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1"/>
  <sheetViews>
    <sheetView topLeftCell="A28" zoomScale="70" zoomScaleNormal="70" workbookViewId="0">
      <selection activeCell="S30" sqref="S30"/>
    </sheetView>
  </sheetViews>
  <sheetFormatPr defaultRowHeight="15"/>
  <cols>
    <col min="1" max="1" width="15.42578125"/>
    <col min="2" max="2" width="14.7109375"/>
    <col min="3" max="3" width="13.85546875"/>
    <col min="4" max="4" width="19.7109375" customWidth="1"/>
    <col min="5" max="5" width="14.85546875"/>
    <col min="6" max="6" width="10.7109375"/>
    <col min="7" max="7" width="14.28515625"/>
    <col min="8" max="8" width="13.28515625"/>
    <col min="9" max="9" width="15.140625"/>
    <col min="10" max="10" width="11.42578125"/>
    <col min="11" max="11" width="12.28515625"/>
    <col min="12" max="12" width="13.7109375"/>
    <col min="13" max="13" width="11.42578125"/>
    <col min="14" max="16" width="0" hidden="1"/>
  </cols>
  <sheetData>
    <row r="1" spans="1:13">
      <c r="A1" s="2"/>
      <c r="L1" s="2"/>
      <c r="M1" s="2" t="s">
        <v>0</v>
      </c>
    </row>
    <row r="2" spans="1:13">
      <c r="A2" s="2"/>
      <c r="L2" s="2"/>
      <c r="M2" s="2" t="s">
        <v>1</v>
      </c>
    </row>
    <row r="3" spans="1:13">
      <c r="A3" s="2"/>
      <c r="L3" s="2"/>
      <c r="M3" s="2" t="s">
        <v>2</v>
      </c>
    </row>
    <row r="4" spans="1:13">
      <c r="A4" s="2"/>
      <c r="L4" s="2"/>
      <c r="M4" s="2" t="s">
        <v>3</v>
      </c>
    </row>
    <row r="5" spans="1:13">
      <c r="A5" s="2"/>
      <c r="L5" s="2"/>
      <c r="M5" s="2" t="s">
        <v>4</v>
      </c>
    </row>
    <row r="6" spans="1:13">
      <c r="A6" s="2"/>
      <c r="L6" s="2"/>
      <c r="M6" s="2" t="s">
        <v>5</v>
      </c>
    </row>
    <row r="7" spans="1:13">
      <c r="A7" s="2"/>
      <c r="L7" s="2"/>
      <c r="M7" s="2" t="s">
        <v>6</v>
      </c>
    </row>
    <row r="8" spans="1:13">
      <c r="A8" s="3"/>
    </row>
    <row r="9" spans="1:13">
      <c r="A9" s="475" t="s">
        <v>7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</row>
    <row r="10" spans="1:13" ht="14.25" customHeight="1">
      <c r="A10" s="475" t="s">
        <v>332</v>
      </c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</row>
    <row r="11" spans="1:13">
      <c r="A11" s="475"/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</row>
    <row r="12" spans="1:13">
      <c r="A12" s="3"/>
    </row>
    <row r="13" spans="1:13" ht="174" customHeight="1" thickBot="1">
      <c r="A13" s="29" t="s">
        <v>8</v>
      </c>
      <c r="B13" s="30" t="s">
        <v>9</v>
      </c>
      <c r="C13" s="30" t="s">
        <v>10</v>
      </c>
      <c r="D13" s="30" t="s">
        <v>11</v>
      </c>
      <c r="E13" s="30" t="s">
        <v>12</v>
      </c>
      <c r="F13" s="30" t="s">
        <v>13</v>
      </c>
      <c r="G13" s="30" t="s">
        <v>14</v>
      </c>
      <c r="H13" s="30" t="s">
        <v>15</v>
      </c>
      <c r="I13" s="30" t="s">
        <v>16</v>
      </c>
      <c r="J13" s="30" t="s">
        <v>62</v>
      </c>
      <c r="K13" s="30" t="s">
        <v>18</v>
      </c>
      <c r="L13" s="30" t="s">
        <v>19</v>
      </c>
      <c r="M13" s="30" t="s">
        <v>20</v>
      </c>
    </row>
    <row r="14" spans="1:13" ht="115.5" hidden="1" customHeight="1">
      <c r="A14" s="502" t="s">
        <v>93</v>
      </c>
      <c r="B14" s="502" t="s">
        <v>22</v>
      </c>
      <c r="C14" s="502" t="s">
        <v>23</v>
      </c>
      <c r="D14" s="32" t="s">
        <v>49</v>
      </c>
      <c r="E14" s="32" t="s">
        <v>25</v>
      </c>
      <c r="F14" s="32" t="s">
        <v>26</v>
      </c>
      <c r="G14" s="32"/>
      <c r="H14" s="32"/>
      <c r="I14" s="133"/>
      <c r="J14" s="535"/>
      <c r="K14" s="32"/>
      <c r="L14" s="32" t="s">
        <v>27</v>
      </c>
      <c r="M14" s="502">
        <v>97.6</v>
      </c>
    </row>
    <row r="15" spans="1:13" ht="15.75" hidden="1" customHeight="1">
      <c r="A15" s="502"/>
      <c r="B15" s="502"/>
      <c r="C15" s="502"/>
      <c r="D15" s="35"/>
      <c r="E15" s="35" t="s">
        <v>28</v>
      </c>
      <c r="F15" s="35" t="s">
        <v>26</v>
      </c>
      <c r="G15" s="35"/>
      <c r="H15" s="35"/>
      <c r="I15" s="41"/>
      <c r="J15" s="535"/>
      <c r="K15" s="35"/>
      <c r="L15" s="32" t="s">
        <v>27</v>
      </c>
      <c r="M15" s="502"/>
    </row>
    <row r="16" spans="1:13" ht="15" hidden="1" customHeight="1">
      <c r="A16" s="502"/>
      <c r="B16" s="502"/>
      <c r="C16" s="502"/>
      <c r="D16" s="35" t="s">
        <v>94</v>
      </c>
      <c r="E16" s="9" t="s">
        <v>25</v>
      </c>
      <c r="F16" s="35" t="s">
        <v>26</v>
      </c>
      <c r="G16" s="35"/>
      <c r="H16" s="35"/>
      <c r="I16" s="41"/>
      <c r="J16" s="535"/>
      <c r="K16" s="35"/>
      <c r="L16" s="32" t="s">
        <v>27</v>
      </c>
      <c r="M16" s="502"/>
    </row>
    <row r="17" spans="1:15" ht="15" hidden="1" customHeight="1">
      <c r="A17" s="502"/>
      <c r="B17" s="502"/>
      <c r="C17" s="502"/>
      <c r="D17" s="35"/>
      <c r="E17" s="35" t="s">
        <v>28</v>
      </c>
      <c r="F17" s="35" t="s">
        <v>26</v>
      </c>
      <c r="G17" s="35"/>
      <c r="H17" s="35"/>
      <c r="I17" s="41"/>
      <c r="J17" s="535"/>
      <c r="K17" s="35"/>
      <c r="L17" s="32" t="s">
        <v>27</v>
      </c>
      <c r="M17" s="502"/>
    </row>
    <row r="18" spans="1:15" ht="15" hidden="1" customHeight="1">
      <c r="A18" s="502"/>
      <c r="B18" s="502"/>
      <c r="C18" s="502"/>
      <c r="D18" s="35" t="s">
        <v>95</v>
      </c>
      <c r="E18" s="5" t="s">
        <v>25</v>
      </c>
      <c r="F18" s="35" t="s">
        <v>26</v>
      </c>
      <c r="G18" s="35"/>
      <c r="H18" s="35"/>
      <c r="I18" s="41"/>
      <c r="J18" s="535"/>
      <c r="K18" s="35"/>
      <c r="L18" s="32" t="s">
        <v>27</v>
      </c>
      <c r="M18" s="502"/>
      <c r="O18" s="1" t="s">
        <v>31</v>
      </c>
    </row>
    <row r="19" spans="1:15" ht="15" hidden="1" customHeight="1">
      <c r="A19" s="502"/>
      <c r="B19" s="502"/>
      <c r="C19" s="502"/>
      <c r="D19" s="35"/>
      <c r="E19" s="35" t="s">
        <v>28</v>
      </c>
      <c r="F19" s="35" t="s">
        <v>26</v>
      </c>
      <c r="G19" s="35"/>
      <c r="H19" s="35"/>
      <c r="I19" s="41"/>
      <c r="J19" s="535"/>
      <c r="K19" s="35"/>
      <c r="L19" s="32" t="s">
        <v>27</v>
      </c>
      <c r="M19" s="502"/>
    </row>
    <row r="20" spans="1:15" ht="114.75" hidden="1">
      <c r="A20" s="502"/>
      <c r="B20" s="502"/>
      <c r="C20" s="502"/>
      <c r="D20" s="40" t="s">
        <v>32</v>
      </c>
      <c r="E20" s="5" t="s">
        <v>25</v>
      </c>
      <c r="F20" s="35" t="s">
        <v>26</v>
      </c>
      <c r="G20" s="40"/>
      <c r="H20" s="40"/>
      <c r="I20" s="41"/>
      <c r="J20" s="535"/>
      <c r="K20" s="35"/>
      <c r="L20" s="32" t="s">
        <v>27</v>
      </c>
      <c r="M20" s="502"/>
      <c r="O20" s="1" t="s">
        <v>33</v>
      </c>
    </row>
    <row r="21" spans="1:15" ht="15" hidden="1" customHeight="1">
      <c r="A21" s="502"/>
      <c r="B21" s="502"/>
      <c r="C21" s="502"/>
      <c r="D21" s="112"/>
      <c r="E21" s="35" t="s">
        <v>28</v>
      </c>
      <c r="F21" s="35" t="s">
        <v>26</v>
      </c>
      <c r="G21" s="32"/>
      <c r="H21" s="32"/>
      <c r="I21" s="41"/>
      <c r="J21" s="535"/>
      <c r="K21" s="35"/>
      <c r="L21" s="32" t="s">
        <v>27</v>
      </c>
      <c r="M21" s="502"/>
    </row>
    <row r="22" spans="1:15" ht="15.75" hidden="1" customHeight="1">
      <c r="A22" s="502"/>
      <c r="B22" s="502" t="s">
        <v>38</v>
      </c>
      <c r="C22" s="502" t="s">
        <v>23</v>
      </c>
      <c r="D22" s="112" t="s">
        <v>96</v>
      </c>
      <c r="E22" s="115" t="s">
        <v>40</v>
      </c>
      <c r="F22" s="35" t="s">
        <v>26</v>
      </c>
      <c r="G22" s="32"/>
      <c r="H22" s="32"/>
      <c r="I22" s="41"/>
      <c r="J22" s="535"/>
      <c r="K22" s="35"/>
      <c r="L22" s="32" t="s">
        <v>27</v>
      </c>
      <c r="M22" s="502"/>
    </row>
    <row r="23" spans="1:15" ht="76.5" hidden="1">
      <c r="A23" s="502"/>
      <c r="B23" s="502"/>
      <c r="C23" s="502"/>
      <c r="D23" s="135" t="s">
        <v>97</v>
      </c>
      <c r="E23" s="136" t="s">
        <v>40</v>
      </c>
      <c r="F23" s="35" t="s">
        <v>26</v>
      </c>
      <c r="G23" s="32"/>
      <c r="H23" s="32"/>
      <c r="I23" s="41"/>
      <c r="J23" s="535"/>
      <c r="K23" s="35"/>
      <c r="L23" s="32" t="s">
        <v>27</v>
      </c>
      <c r="M23" s="502"/>
      <c r="N23" s="1" t="s">
        <v>98</v>
      </c>
    </row>
    <row r="24" spans="1:15" ht="38.25" hidden="1">
      <c r="A24" s="502"/>
      <c r="B24" s="107"/>
      <c r="C24" s="107"/>
      <c r="D24" s="35" t="s">
        <v>76</v>
      </c>
      <c r="E24" s="35" t="s">
        <v>35</v>
      </c>
      <c r="F24" s="35" t="s">
        <v>36</v>
      </c>
      <c r="G24" s="35"/>
      <c r="H24" s="35"/>
      <c r="I24" s="41"/>
      <c r="J24" s="120"/>
      <c r="K24" s="35"/>
      <c r="L24" s="32" t="s">
        <v>27</v>
      </c>
      <c r="M24" s="502"/>
    </row>
    <row r="25" spans="1:15" ht="104.25" customHeight="1" thickBot="1">
      <c r="A25" s="502" t="s">
        <v>93</v>
      </c>
      <c r="B25" s="502" t="s">
        <v>99</v>
      </c>
      <c r="C25" s="502" t="s">
        <v>23</v>
      </c>
      <c r="D25" s="35" t="s">
        <v>100</v>
      </c>
      <c r="E25" s="35" t="s">
        <v>101</v>
      </c>
      <c r="F25" s="35" t="s">
        <v>26</v>
      </c>
      <c r="G25" s="35">
        <v>100</v>
      </c>
      <c r="H25" s="35">
        <v>100</v>
      </c>
      <c r="I25" s="36">
        <f t="shared" ref="I25:I34" si="0">H25/G25*100</f>
        <v>100</v>
      </c>
      <c r="J25" s="486">
        <f>(I25+I26+I27+I28+I29+I30)/6</f>
        <v>99.75</v>
      </c>
      <c r="K25" s="35"/>
      <c r="L25" s="32" t="s">
        <v>27</v>
      </c>
      <c r="M25" s="485"/>
    </row>
    <row r="26" spans="1:15" ht="158.25" customHeight="1" thickBot="1">
      <c r="A26" s="502"/>
      <c r="B26" s="502"/>
      <c r="C26" s="502"/>
      <c r="D26" s="35"/>
      <c r="E26" s="35" t="s">
        <v>102</v>
      </c>
      <c r="F26" s="35" t="s">
        <v>26</v>
      </c>
      <c r="G26" s="35">
        <v>100</v>
      </c>
      <c r="H26" s="35">
        <v>100</v>
      </c>
      <c r="I26" s="36">
        <f t="shared" si="0"/>
        <v>100</v>
      </c>
      <c r="J26" s="486"/>
      <c r="K26" s="35"/>
      <c r="L26" s="32" t="s">
        <v>27</v>
      </c>
      <c r="M26" s="485"/>
    </row>
    <row r="27" spans="1:15" ht="184.5" customHeight="1">
      <c r="A27" s="502"/>
      <c r="B27" s="502"/>
      <c r="C27" s="502"/>
      <c r="D27" s="137" t="s">
        <v>365</v>
      </c>
      <c r="E27" s="35" t="s">
        <v>101</v>
      </c>
      <c r="F27" s="35" t="s">
        <v>26</v>
      </c>
      <c r="G27" s="35">
        <v>100</v>
      </c>
      <c r="H27" s="35">
        <v>100</v>
      </c>
      <c r="I27" s="36">
        <f t="shared" si="0"/>
        <v>100</v>
      </c>
      <c r="J27" s="486"/>
      <c r="K27" s="35"/>
      <c r="L27" s="32" t="s">
        <v>27</v>
      </c>
      <c r="M27" s="485"/>
      <c r="O27" s="1" t="s">
        <v>104</v>
      </c>
    </row>
    <row r="28" spans="1:15" ht="164.45" customHeight="1">
      <c r="A28" s="502"/>
      <c r="B28" s="502"/>
      <c r="C28" s="502"/>
      <c r="D28" s="35"/>
      <c r="E28" s="35" t="s">
        <v>102</v>
      </c>
      <c r="F28" s="35" t="s">
        <v>26</v>
      </c>
      <c r="G28" s="35">
        <v>100</v>
      </c>
      <c r="H28" s="35">
        <v>100</v>
      </c>
      <c r="I28" s="36">
        <f t="shared" si="0"/>
        <v>100</v>
      </c>
      <c r="J28" s="486"/>
      <c r="K28" s="35"/>
      <c r="L28" s="32" t="s">
        <v>27</v>
      </c>
      <c r="M28" s="485"/>
    </row>
    <row r="29" spans="1:15" ht="162.75" customHeight="1">
      <c r="A29" s="502"/>
      <c r="B29" s="502"/>
      <c r="C29" s="502"/>
      <c r="D29" s="35" t="s">
        <v>105</v>
      </c>
      <c r="E29" s="35" t="s">
        <v>101</v>
      </c>
      <c r="F29" s="35" t="s">
        <v>26</v>
      </c>
      <c r="G29" s="35">
        <v>100</v>
      </c>
      <c r="H29" s="35">
        <v>98.5</v>
      </c>
      <c r="I29" s="36">
        <f t="shared" si="0"/>
        <v>98.5</v>
      </c>
      <c r="J29" s="486"/>
      <c r="K29" s="35"/>
      <c r="L29" s="32" t="s">
        <v>27</v>
      </c>
      <c r="M29" s="485"/>
      <c r="O29" s="1" t="s">
        <v>106</v>
      </c>
    </row>
    <row r="30" spans="1:15" ht="164.25" customHeight="1" thickBot="1">
      <c r="A30" s="502"/>
      <c r="B30" s="502"/>
      <c r="C30" s="502"/>
      <c r="D30" s="35"/>
      <c r="E30" s="35" t="s">
        <v>102</v>
      </c>
      <c r="F30" s="35" t="s">
        <v>26</v>
      </c>
      <c r="G30" s="35">
        <v>100</v>
      </c>
      <c r="H30" s="35">
        <v>100</v>
      </c>
      <c r="I30" s="36">
        <f t="shared" si="0"/>
        <v>100</v>
      </c>
      <c r="J30" s="486"/>
      <c r="K30" s="35"/>
      <c r="L30" s="32" t="s">
        <v>27</v>
      </c>
      <c r="M30" s="485"/>
    </row>
    <row r="31" spans="1:15" ht="164.25" hidden="1" customHeight="1">
      <c r="A31" s="502"/>
      <c r="B31" s="502"/>
      <c r="C31" s="502"/>
      <c r="D31" s="35" t="s">
        <v>107</v>
      </c>
      <c r="E31" s="35" t="s">
        <v>101</v>
      </c>
      <c r="F31" s="35"/>
      <c r="G31" s="35"/>
      <c r="H31" s="35"/>
      <c r="I31" s="36" t="e">
        <f t="shared" si="0"/>
        <v>#DIV/0!</v>
      </c>
      <c r="J31" s="138"/>
      <c r="K31" s="35"/>
      <c r="L31" s="32"/>
      <c r="M31" s="485"/>
    </row>
    <row r="32" spans="1:15" ht="164.25" hidden="1" customHeight="1">
      <c r="A32" s="502"/>
      <c r="B32" s="502"/>
      <c r="C32" s="502"/>
      <c r="D32" s="35"/>
      <c r="E32" s="35" t="s">
        <v>102</v>
      </c>
      <c r="F32" s="35"/>
      <c r="G32" s="35"/>
      <c r="H32" s="35"/>
      <c r="I32" s="36" t="e">
        <f t="shared" si="0"/>
        <v>#DIV/0!</v>
      </c>
      <c r="J32" s="138"/>
      <c r="K32" s="35"/>
      <c r="L32" s="32"/>
      <c r="M32" s="485"/>
    </row>
    <row r="33" spans="1:14" ht="78" customHeight="1" thickBot="1">
      <c r="A33" s="502"/>
      <c r="B33" s="502"/>
      <c r="C33" s="502"/>
      <c r="D33" s="35" t="s">
        <v>108</v>
      </c>
      <c r="E33" s="35" t="s">
        <v>35</v>
      </c>
      <c r="F33" s="35" t="s">
        <v>36</v>
      </c>
      <c r="G33" s="35">
        <v>314</v>
      </c>
      <c r="H33" s="35">
        <v>316</v>
      </c>
      <c r="I33" s="36">
        <f t="shared" si="0"/>
        <v>100.63694267515923</v>
      </c>
      <c r="J33" s="520">
        <f>(I33+I34+I35)/3</f>
        <v>104.22591966722996</v>
      </c>
      <c r="K33" s="35"/>
      <c r="L33" s="32" t="s">
        <v>27</v>
      </c>
      <c r="M33" s="485"/>
      <c r="N33" s="1" t="s">
        <v>109</v>
      </c>
    </row>
    <row r="34" spans="1:14" ht="129.6" customHeight="1" thickBot="1">
      <c r="A34" s="502"/>
      <c r="B34" s="502"/>
      <c r="C34" s="502"/>
      <c r="D34" s="35" t="s">
        <v>110</v>
      </c>
      <c r="E34" s="35" t="s">
        <v>35</v>
      </c>
      <c r="F34" s="35" t="s">
        <v>36</v>
      </c>
      <c r="G34" s="35">
        <v>49</v>
      </c>
      <c r="H34" s="35">
        <v>50</v>
      </c>
      <c r="I34" s="36">
        <f t="shared" si="0"/>
        <v>102.04081632653062</v>
      </c>
      <c r="J34" s="520"/>
      <c r="K34" s="35"/>
      <c r="L34" s="32" t="s">
        <v>27</v>
      </c>
      <c r="M34" s="485"/>
    </row>
    <row r="35" spans="1:14" ht="158.25" customHeight="1">
      <c r="A35" s="502"/>
      <c r="B35" s="502"/>
      <c r="C35" s="502"/>
      <c r="D35" s="35" t="s">
        <v>111</v>
      </c>
      <c r="E35" s="35" t="s">
        <v>35</v>
      </c>
      <c r="F35" s="35" t="s">
        <v>36</v>
      </c>
      <c r="G35" s="35">
        <v>1</v>
      </c>
      <c r="H35" s="35">
        <v>2</v>
      </c>
      <c r="I35" s="36">
        <v>110</v>
      </c>
      <c r="J35" s="520"/>
      <c r="K35" s="35"/>
      <c r="L35" s="32" t="s">
        <v>27</v>
      </c>
      <c r="M35" s="485"/>
    </row>
    <row r="36" spans="1:14" ht="19.5" customHeight="1" thickBot="1">
      <c r="A36" s="46"/>
      <c r="B36" s="139" t="s">
        <v>73</v>
      </c>
      <c r="C36" s="45"/>
      <c r="D36" s="45"/>
      <c r="E36" s="45"/>
      <c r="F36" s="45"/>
      <c r="G36" s="45"/>
      <c r="H36" s="45"/>
      <c r="I36" s="45"/>
      <c r="J36" s="45"/>
      <c r="K36" s="45"/>
      <c r="L36" s="140"/>
      <c r="M36" s="8">
        <f>(J25+J33)/2</f>
        <v>101.98795983361498</v>
      </c>
    </row>
    <row r="37" spans="1:14" ht="98.25" customHeight="1" thickBot="1">
      <c r="A37" s="502"/>
      <c r="B37" s="502" t="s">
        <v>112</v>
      </c>
      <c r="C37" s="502" t="s">
        <v>23</v>
      </c>
      <c r="D37" s="35" t="s">
        <v>100</v>
      </c>
      <c r="E37" s="35" t="s">
        <v>113</v>
      </c>
      <c r="F37" s="35" t="s">
        <v>26</v>
      </c>
      <c r="G37" s="35">
        <v>90</v>
      </c>
      <c r="H37" s="35">
        <v>90</v>
      </c>
      <c r="I37" s="36">
        <f t="shared" ref="I37:I48" si="1">H37/G37*100</f>
        <v>100</v>
      </c>
      <c r="J37" s="519">
        <v>100</v>
      </c>
      <c r="K37" s="35"/>
      <c r="L37" s="32" t="s">
        <v>27</v>
      </c>
      <c r="M37" s="534"/>
    </row>
    <row r="38" spans="1:14" ht="166.15" customHeight="1" thickBot="1">
      <c r="A38" s="502"/>
      <c r="B38" s="502"/>
      <c r="C38" s="502"/>
      <c r="D38" s="35"/>
      <c r="E38" s="35" t="s">
        <v>114</v>
      </c>
      <c r="F38" s="35" t="s">
        <v>26</v>
      </c>
      <c r="G38" s="35">
        <v>100</v>
      </c>
      <c r="H38" s="35">
        <v>100</v>
      </c>
      <c r="I38" s="36">
        <f t="shared" si="1"/>
        <v>100</v>
      </c>
      <c r="J38" s="527"/>
      <c r="K38" s="35"/>
      <c r="L38" s="32" t="s">
        <v>27</v>
      </c>
      <c r="M38" s="534"/>
    </row>
    <row r="39" spans="1:14" ht="135.6" customHeight="1" thickBot="1">
      <c r="A39" s="502"/>
      <c r="B39" s="502"/>
      <c r="C39" s="502"/>
      <c r="D39" s="35" t="s">
        <v>115</v>
      </c>
      <c r="E39" s="35" t="s">
        <v>113</v>
      </c>
      <c r="F39" s="35" t="s">
        <v>26</v>
      </c>
      <c r="G39" s="35">
        <v>100</v>
      </c>
      <c r="H39" s="35">
        <v>100</v>
      </c>
      <c r="I39" s="36">
        <f t="shared" si="1"/>
        <v>100</v>
      </c>
      <c r="J39" s="527"/>
      <c r="K39" s="35"/>
      <c r="L39" s="32" t="s">
        <v>27</v>
      </c>
      <c r="M39" s="534"/>
    </row>
    <row r="40" spans="1:14" ht="167.45" customHeight="1" thickBot="1">
      <c r="A40" s="502"/>
      <c r="B40" s="502"/>
      <c r="C40" s="502"/>
      <c r="D40" s="35"/>
      <c r="E40" s="35" t="s">
        <v>114</v>
      </c>
      <c r="F40" s="35" t="s">
        <v>26</v>
      </c>
      <c r="G40" s="35">
        <v>100</v>
      </c>
      <c r="H40" s="35">
        <v>100</v>
      </c>
      <c r="I40" s="36">
        <f t="shared" si="1"/>
        <v>100</v>
      </c>
      <c r="J40" s="527"/>
      <c r="K40" s="35"/>
      <c r="L40" s="32" t="s">
        <v>27</v>
      </c>
      <c r="M40" s="534"/>
    </row>
    <row r="41" spans="1:14" ht="165.6" customHeight="1" thickBot="1">
      <c r="A41" s="502"/>
      <c r="B41" s="502"/>
      <c r="C41" s="502"/>
      <c r="D41" s="35" t="s">
        <v>105</v>
      </c>
      <c r="E41" s="35" t="s">
        <v>113</v>
      </c>
      <c r="F41" s="35" t="s">
        <v>26</v>
      </c>
      <c r="G41" s="35">
        <v>100</v>
      </c>
      <c r="H41" s="35">
        <v>100</v>
      </c>
      <c r="I41" s="36">
        <f t="shared" si="1"/>
        <v>100</v>
      </c>
      <c r="J41" s="527"/>
      <c r="K41" s="35"/>
      <c r="L41" s="32" t="s">
        <v>27</v>
      </c>
      <c r="M41" s="534"/>
      <c r="N41" s="1" t="s">
        <v>116</v>
      </c>
    </row>
    <row r="42" spans="1:14" ht="158.25" customHeight="1" thickBot="1">
      <c r="A42" s="502"/>
      <c r="B42" s="502"/>
      <c r="C42" s="502"/>
      <c r="D42" s="35"/>
      <c r="E42" s="35" t="s">
        <v>114</v>
      </c>
      <c r="F42" s="35" t="s">
        <v>26</v>
      </c>
      <c r="G42" s="35">
        <v>100</v>
      </c>
      <c r="H42" s="35">
        <v>100</v>
      </c>
      <c r="I42" s="36">
        <f t="shared" si="1"/>
        <v>100</v>
      </c>
      <c r="J42" s="527"/>
      <c r="K42" s="35"/>
      <c r="L42" s="32" t="s">
        <v>27</v>
      </c>
      <c r="M42" s="534"/>
    </row>
    <row r="43" spans="1:14" ht="88.5" hidden="1" customHeight="1">
      <c r="A43" s="502"/>
      <c r="B43" s="502"/>
      <c r="C43" s="502"/>
      <c r="D43" s="35" t="s">
        <v>107</v>
      </c>
      <c r="E43" s="35" t="s">
        <v>101</v>
      </c>
      <c r="F43" s="35" t="s">
        <v>26</v>
      </c>
      <c r="G43" s="35">
        <v>100</v>
      </c>
      <c r="H43" s="35">
        <v>100</v>
      </c>
      <c r="I43" s="41">
        <f t="shared" si="1"/>
        <v>100</v>
      </c>
      <c r="J43" s="527"/>
      <c r="K43" s="35"/>
      <c r="L43" s="32" t="s">
        <v>27</v>
      </c>
      <c r="M43" s="534"/>
      <c r="N43" s="1" t="s">
        <v>117</v>
      </c>
    </row>
    <row r="44" spans="1:14" ht="166.5" hidden="1" customHeight="1">
      <c r="A44" s="502"/>
      <c r="B44" s="502"/>
      <c r="C44" s="502"/>
      <c r="D44" s="112"/>
      <c r="E44" s="32" t="s">
        <v>102</v>
      </c>
      <c r="F44" s="32" t="s">
        <v>26</v>
      </c>
      <c r="G44" s="32">
        <v>100</v>
      </c>
      <c r="H44" s="32">
        <v>100</v>
      </c>
      <c r="I44" s="133">
        <f t="shared" si="1"/>
        <v>100</v>
      </c>
      <c r="J44" s="527"/>
      <c r="K44" s="32"/>
      <c r="L44" s="32" t="s">
        <v>27</v>
      </c>
      <c r="M44" s="534"/>
    </row>
    <row r="45" spans="1:14" ht="80.25" hidden="1" customHeight="1">
      <c r="A45" s="502"/>
      <c r="B45" s="502"/>
      <c r="C45" s="502"/>
      <c r="D45" s="40" t="s">
        <v>118</v>
      </c>
      <c r="E45" s="40" t="s">
        <v>119</v>
      </c>
      <c r="F45" s="32" t="s">
        <v>26</v>
      </c>
      <c r="G45" s="40">
        <v>100</v>
      </c>
      <c r="H45" s="40">
        <v>100</v>
      </c>
      <c r="I45" s="133">
        <f t="shared" si="1"/>
        <v>100</v>
      </c>
      <c r="J45" s="527"/>
      <c r="K45" s="40"/>
      <c r="L45" s="32" t="s">
        <v>27</v>
      </c>
      <c r="M45" s="534"/>
      <c r="N45" s="1" t="s">
        <v>120</v>
      </c>
    </row>
    <row r="46" spans="1:14" ht="15.75" hidden="1" customHeight="1">
      <c r="A46" s="502"/>
      <c r="B46" s="502"/>
      <c r="C46" s="502"/>
      <c r="D46" s="112"/>
      <c r="E46" s="112" t="s">
        <v>121</v>
      </c>
      <c r="F46" s="32" t="s">
        <v>26</v>
      </c>
      <c r="G46" s="32">
        <v>100</v>
      </c>
      <c r="H46" s="32">
        <v>100</v>
      </c>
      <c r="I46" s="133">
        <f t="shared" si="1"/>
        <v>100</v>
      </c>
      <c r="J46" s="527"/>
      <c r="K46" s="32"/>
      <c r="L46" s="32" t="s">
        <v>27</v>
      </c>
      <c r="M46" s="534"/>
    </row>
    <row r="47" spans="1:14" ht="43.5" hidden="1" customHeight="1">
      <c r="A47" s="502"/>
      <c r="B47" s="502"/>
      <c r="C47" s="502"/>
      <c r="D47" s="40"/>
      <c r="E47" s="40" t="s">
        <v>122</v>
      </c>
      <c r="F47" s="32" t="s">
        <v>26</v>
      </c>
      <c r="G47" s="40">
        <v>90</v>
      </c>
      <c r="H47" s="40">
        <v>83</v>
      </c>
      <c r="I47" s="133">
        <f t="shared" si="1"/>
        <v>92.222222222222229</v>
      </c>
      <c r="J47" s="520"/>
      <c r="K47" s="40"/>
      <c r="L47" s="32" t="s">
        <v>27</v>
      </c>
      <c r="M47" s="534"/>
    </row>
    <row r="48" spans="1:14" ht="68.25" customHeight="1" thickBot="1">
      <c r="A48" s="502"/>
      <c r="B48" s="502"/>
      <c r="C48" s="502"/>
      <c r="D48" s="112" t="s">
        <v>123</v>
      </c>
      <c r="E48" s="32" t="s">
        <v>35</v>
      </c>
      <c r="F48" s="32" t="s">
        <v>36</v>
      </c>
      <c r="G48" s="86">
        <v>333</v>
      </c>
      <c r="H48" s="86">
        <v>330</v>
      </c>
      <c r="I48" s="141">
        <f t="shared" si="1"/>
        <v>99.099099099099092</v>
      </c>
      <c r="J48" s="528">
        <f>(I48+I49+I50)/3</f>
        <v>103.03303303303302</v>
      </c>
      <c r="K48" s="40"/>
      <c r="L48" s="32"/>
      <c r="M48" s="534"/>
    </row>
    <row r="49" spans="1:15" ht="111" customHeight="1" thickBot="1">
      <c r="A49" s="502"/>
      <c r="B49" s="502"/>
      <c r="C49" s="502"/>
      <c r="D49" s="137" t="s">
        <v>103</v>
      </c>
      <c r="E49" s="32" t="s">
        <v>35</v>
      </c>
      <c r="F49" s="32" t="s">
        <v>36</v>
      </c>
      <c r="G49" s="40">
        <v>7</v>
      </c>
      <c r="H49" s="40">
        <v>11</v>
      </c>
      <c r="I49" s="141">
        <v>110</v>
      </c>
      <c r="J49" s="528"/>
      <c r="K49" s="5"/>
      <c r="L49" s="32"/>
      <c r="M49" s="534"/>
    </row>
    <row r="50" spans="1:15" ht="156.75" customHeight="1" thickBot="1">
      <c r="A50" s="502"/>
      <c r="B50" s="502"/>
      <c r="C50" s="502"/>
      <c r="D50" s="112" t="s">
        <v>111</v>
      </c>
      <c r="E50" s="32" t="s">
        <v>35</v>
      </c>
      <c r="F50" s="32" t="s">
        <v>36</v>
      </c>
      <c r="G50" s="32">
        <v>3</v>
      </c>
      <c r="H50" s="32">
        <v>3</v>
      </c>
      <c r="I50" s="41">
        <f>H50/G50*100</f>
        <v>100</v>
      </c>
      <c r="J50" s="528"/>
      <c r="K50" s="35"/>
      <c r="L50" s="32" t="s">
        <v>27</v>
      </c>
      <c r="M50" s="534"/>
    </row>
    <row r="51" spans="1:15" ht="16.5" customHeight="1">
      <c r="A51" s="46"/>
      <c r="B51" s="139" t="s">
        <v>73</v>
      </c>
      <c r="C51" s="45"/>
      <c r="D51" s="45"/>
      <c r="E51" s="45"/>
      <c r="F51" s="45"/>
      <c r="G51" s="45"/>
      <c r="H51" s="45"/>
      <c r="I51" s="45"/>
      <c r="J51" s="45"/>
      <c r="K51" s="45"/>
      <c r="L51" s="140"/>
      <c r="M51" s="6">
        <f>(J37+J48)/2</f>
        <v>101.5165165165165</v>
      </c>
    </row>
    <row r="52" spans="1:15" ht="78.75" customHeight="1">
      <c r="A52" s="533"/>
      <c r="B52" s="533" t="s">
        <v>124</v>
      </c>
      <c r="C52" s="533" t="s">
        <v>23</v>
      </c>
      <c r="D52" s="35" t="s">
        <v>100</v>
      </c>
      <c r="E52" s="35" t="s">
        <v>125</v>
      </c>
      <c r="F52" s="32" t="s">
        <v>26</v>
      </c>
      <c r="G52" s="35">
        <v>100</v>
      </c>
      <c r="H52" s="35">
        <v>100</v>
      </c>
      <c r="I52" s="41">
        <f t="shared" ref="I52:I57" si="2">H52/G52*100</f>
        <v>100</v>
      </c>
      <c r="J52" s="519">
        <f>(I52+I53+I54+I55)/4</f>
        <v>100</v>
      </c>
      <c r="K52" s="35"/>
      <c r="L52" s="32" t="s">
        <v>27</v>
      </c>
      <c r="M52" s="534"/>
      <c r="N52" s="1">
        <f>(75+96+98+92+70+95)/6</f>
        <v>87.666666666666671</v>
      </c>
      <c r="O52" s="1">
        <f>(95+98+92+98+67+98)/6</f>
        <v>91.333333333333329</v>
      </c>
    </row>
    <row r="53" spans="1:15" ht="150.6" customHeight="1">
      <c r="A53" s="533"/>
      <c r="B53" s="533"/>
      <c r="C53" s="533"/>
      <c r="D53" s="35"/>
      <c r="E53" s="35" t="s">
        <v>126</v>
      </c>
      <c r="F53" s="32" t="s">
        <v>26</v>
      </c>
      <c r="G53" s="35">
        <v>100</v>
      </c>
      <c r="H53" s="35">
        <v>100</v>
      </c>
      <c r="I53" s="41">
        <f t="shared" si="2"/>
        <v>100</v>
      </c>
      <c r="J53" s="519"/>
      <c r="K53" s="35"/>
      <c r="L53" s="32" t="s">
        <v>27</v>
      </c>
      <c r="M53" s="534"/>
      <c r="N53" s="1">
        <f>(68+45+50+80+80+80)/6</f>
        <v>67.166666666666671</v>
      </c>
      <c r="O53" s="1">
        <f>(68+33+52+79+80+90)/6</f>
        <v>67</v>
      </c>
    </row>
    <row r="54" spans="1:15" ht="105.75" customHeight="1">
      <c r="A54" s="533"/>
      <c r="B54" s="533"/>
      <c r="C54" s="533"/>
      <c r="D54" s="35" t="s">
        <v>115</v>
      </c>
      <c r="E54" s="35" t="s">
        <v>113</v>
      </c>
      <c r="F54" s="35" t="s">
        <v>26</v>
      </c>
      <c r="G54" s="35">
        <v>100</v>
      </c>
      <c r="H54" s="35">
        <v>100</v>
      </c>
      <c r="I54" s="36">
        <f t="shared" si="2"/>
        <v>100</v>
      </c>
      <c r="J54" s="519"/>
      <c r="K54" s="35"/>
      <c r="L54" s="32" t="s">
        <v>27</v>
      </c>
      <c r="M54" s="534"/>
      <c r="N54" s="1">
        <f>(60+27+40+44+55+55)/6</f>
        <v>46.833333333333336</v>
      </c>
      <c r="O54" s="1">
        <f>(43+48+51+34+27+58)/6</f>
        <v>43.5</v>
      </c>
    </row>
    <row r="55" spans="1:15" ht="93.75" customHeight="1">
      <c r="A55" s="533"/>
      <c r="B55" s="533"/>
      <c r="C55" s="533"/>
      <c r="D55" s="35"/>
      <c r="E55" s="35" t="s">
        <v>114</v>
      </c>
      <c r="F55" s="35" t="s">
        <v>26</v>
      </c>
      <c r="G55" s="35">
        <v>100</v>
      </c>
      <c r="H55" s="35">
        <v>100</v>
      </c>
      <c r="I55" s="36">
        <f t="shared" si="2"/>
        <v>100</v>
      </c>
      <c r="J55" s="519"/>
      <c r="K55" s="35"/>
      <c r="L55" s="32" t="s">
        <v>27</v>
      </c>
      <c r="M55" s="534"/>
      <c r="N55" s="1" t="s">
        <v>127</v>
      </c>
    </row>
    <row r="56" spans="1:15" ht="80.25" customHeight="1" thickBot="1">
      <c r="A56" s="533"/>
      <c r="B56" s="533"/>
      <c r="C56" s="533"/>
      <c r="D56" s="112" t="s">
        <v>123</v>
      </c>
      <c r="E56" s="32" t="s">
        <v>35</v>
      </c>
      <c r="F56" s="32" t="s">
        <v>36</v>
      </c>
      <c r="G56" s="35">
        <v>44</v>
      </c>
      <c r="H56" s="35">
        <v>45</v>
      </c>
      <c r="I56" s="143">
        <f>H56/G56*100</f>
        <v>102.27272727272727</v>
      </c>
      <c r="J56" s="532">
        <f>(I56+I57)/2</f>
        <v>101.13636363636363</v>
      </c>
      <c r="K56" s="35"/>
      <c r="L56" s="32" t="s">
        <v>27</v>
      </c>
      <c r="M56" s="534"/>
    </row>
    <row r="57" spans="1:15" ht="100.5" customHeight="1" thickBot="1">
      <c r="A57" s="533"/>
      <c r="B57" s="533"/>
      <c r="C57" s="533"/>
      <c r="D57" s="137" t="s">
        <v>103</v>
      </c>
      <c r="E57" s="32" t="s">
        <v>35</v>
      </c>
      <c r="F57" s="32" t="s">
        <v>36</v>
      </c>
      <c r="G57" s="32">
        <v>1</v>
      </c>
      <c r="H57" s="32">
        <v>1</v>
      </c>
      <c r="I57" s="143">
        <f t="shared" si="2"/>
        <v>100</v>
      </c>
      <c r="J57" s="532"/>
      <c r="K57" s="32"/>
      <c r="L57" s="32" t="s">
        <v>27</v>
      </c>
      <c r="M57" s="534"/>
    </row>
    <row r="58" spans="1:15" ht="17.25" customHeight="1" thickBot="1">
      <c r="A58" s="107"/>
      <c r="B58" s="139" t="s">
        <v>73</v>
      </c>
      <c r="C58" s="45"/>
      <c r="D58" s="45"/>
      <c r="E58" s="45"/>
      <c r="F58" s="45"/>
      <c r="G58" s="45"/>
      <c r="H58" s="45"/>
      <c r="I58" s="45"/>
      <c r="J58" s="102"/>
      <c r="K58" s="45"/>
      <c r="L58" s="140"/>
      <c r="M58" s="6">
        <f>(J52+J56)/2</f>
        <v>100.56818181818181</v>
      </c>
    </row>
    <row r="59" spans="1:15" ht="87.75" customHeight="1">
      <c r="A59" s="529"/>
      <c r="B59" s="530" t="s">
        <v>128</v>
      </c>
      <c r="C59" s="502" t="s">
        <v>23</v>
      </c>
      <c r="D59" s="35" t="s">
        <v>129</v>
      </c>
      <c r="E59" s="35" t="s">
        <v>125</v>
      </c>
      <c r="F59" s="32" t="s">
        <v>26</v>
      </c>
      <c r="G59" s="35">
        <v>90</v>
      </c>
      <c r="H59" s="35">
        <v>90</v>
      </c>
      <c r="I59" s="41">
        <f t="shared" ref="I59:I63" si="3">H59/G59*100</f>
        <v>100</v>
      </c>
      <c r="J59" s="486">
        <f>(I59+I60+I61+I62)/4</f>
        <v>100</v>
      </c>
      <c r="K59" s="35"/>
      <c r="L59" s="32" t="s">
        <v>27</v>
      </c>
      <c r="M59" s="531"/>
    </row>
    <row r="60" spans="1:15" ht="145.5" customHeight="1">
      <c r="A60" s="529"/>
      <c r="B60" s="530"/>
      <c r="C60" s="502"/>
      <c r="D60" s="35"/>
      <c r="E60" s="35" t="s">
        <v>126</v>
      </c>
      <c r="F60" s="32" t="s">
        <v>26</v>
      </c>
      <c r="G60" s="35">
        <v>100</v>
      </c>
      <c r="H60" s="35">
        <v>100</v>
      </c>
      <c r="I60" s="41">
        <f t="shared" si="3"/>
        <v>100</v>
      </c>
      <c r="J60" s="486"/>
      <c r="K60" s="35"/>
      <c r="L60" s="32" t="s">
        <v>27</v>
      </c>
      <c r="M60" s="531"/>
    </row>
    <row r="61" spans="1:15" ht="102.75" customHeight="1">
      <c r="A61" s="529"/>
      <c r="B61" s="530"/>
      <c r="C61" s="502"/>
      <c r="D61" s="35" t="s">
        <v>130</v>
      </c>
      <c r="E61" s="35" t="s">
        <v>113</v>
      </c>
      <c r="F61" s="35" t="s">
        <v>26</v>
      </c>
      <c r="G61" s="35">
        <v>90</v>
      </c>
      <c r="H61" s="35">
        <v>90</v>
      </c>
      <c r="I61" s="36">
        <f t="shared" si="3"/>
        <v>100</v>
      </c>
      <c r="J61" s="486"/>
      <c r="K61" s="35"/>
      <c r="L61" s="32" t="s">
        <v>27</v>
      </c>
      <c r="M61" s="531"/>
    </row>
    <row r="62" spans="1:15" ht="154.15" customHeight="1" thickBot="1">
      <c r="A62" s="529"/>
      <c r="B62" s="530"/>
      <c r="C62" s="502"/>
      <c r="D62" s="35"/>
      <c r="E62" s="35" t="s">
        <v>114</v>
      </c>
      <c r="F62" s="35" t="s">
        <v>26</v>
      </c>
      <c r="G62" s="35">
        <v>100</v>
      </c>
      <c r="H62" s="35">
        <v>100</v>
      </c>
      <c r="I62" s="36">
        <f t="shared" si="3"/>
        <v>100</v>
      </c>
      <c r="J62" s="486"/>
      <c r="K62" s="35"/>
      <c r="L62" s="32" t="s">
        <v>27</v>
      </c>
      <c r="M62" s="531"/>
    </row>
    <row r="63" spans="1:15" ht="79.900000000000006" hidden="1" customHeight="1" thickBot="1">
      <c r="A63" s="107"/>
      <c r="B63" s="530"/>
      <c r="C63" s="502"/>
      <c r="D63" s="112" t="s">
        <v>131</v>
      </c>
      <c r="E63" s="32" t="s">
        <v>35</v>
      </c>
      <c r="F63" s="32" t="s">
        <v>36</v>
      </c>
      <c r="G63" s="35">
        <v>0</v>
      </c>
      <c r="H63" s="35">
        <v>0</v>
      </c>
      <c r="I63" s="36" t="e">
        <f t="shared" si="3"/>
        <v>#DIV/0!</v>
      </c>
      <c r="J63" s="532">
        <f>I64</f>
        <v>86.04651162790698</v>
      </c>
      <c r="K63" s="35"/>
      <c r="L63" s="45" t="s">
        <v>27</v>
      </c>
      <c r="M63" s="4"/>
    </row>
    <row r="64" spans="1:15" ht="80.25" customHeight="1" thickBot="1">
      <c r="A64" s="107"/>
      <c r="B64" s="530"/>
      <c r="C64" s="502"/>
      <c r="D64" s="112" t="s">
        <v>132</v>
      </c>
      <c r="E64" s="32" t="s">
        <v>35</v>
      </c>
      <c r="F64" s="32" t="s">
        <v>36</v>
      </c>
      <c r="G64" s="35">
        <v>43</v>
      </c>
      <c r="H64" s="35">
        <v>37</v>
      </c>
      <c r="I64" s="36">
        <f>H64/G64*100</f>
        <v>86.04651162790698</v>
      </c>
      <c r="J64" s="532"/>
      <c r="K64" s="35"/>
      <c r="L64" s="45" t="s">
        <v>27</v>
      </c>
      <c r="M64" s="144"/>
    </row>
    <row r="65" spans="1:13" ht="17.25" customHeight="1" thickBot="1">
      <c r="A65" s="107"/>
      <c r="B65" s="139" t="s">
        <v>73</v>
      </c>
      <c r="C65" s="45"/>
      <c r="D65" s="45"/>
      <c r="E65" s="45"/>
      <c r="F65" s="45"/>
      <c r="G65" s="45"/>
      <c r="H65" s="45"/>
      <c r="I65" s="45"/>
      <c r="J65" s="102"/>
      <c r="K65" s="45"/>
      <c r="L65" s="140"/>
      <c r="M65" s="6">
        <f>(J59+J63)/2</f>
        <v>93.023255813953483</v>
      </c>
    </row>
    <row r="66" spans="1:13" ht="87" hidden="1" customHeight="1">
      <c r="A66" s="525"/>
      <c r="B66" s="526" t="s">
        <v>133</v>
      </c>
      <c r="C66" s="525" t="s">
        <v>23</v>
      </c>
      <c r="D66" s="35" t="s">
        <v>134</v>
      </c>
      <c r="E66" s="35" t="s">
        <v>135</v>
      </c>
      <c r="F66" s="32" t="s">
        <v>26</v>
      </c>
      <c r="G66" s="35">
        <v>100</v>
      </c>
      <c r="H66" s="35">
        <v>100</v>
      </c>
      <c r="I66" s="41">
        <f t="shared" ref="I66:I74" si="4">H66/G66*100</f>
        <v>100</v>
      </c>
      <c r="J66" s="519">
        <f>(I66+I67+I68+I69)/4</f>
        <v>100</v>
      </c>
      <c r="K66" s="35"/>
      <c r="L66" s="32" t="s">
        <v>27</v>
      </c>
      <c r="M66" s="107"/>
    </row>
    <row r="67" spans="1:13" ht="99.75" hidden="1" customHeight="1">
      <c r="A67" s="525"/>
      <c r="B67" s="526"/>
      <c r="C67" s="525"/>
      <c r="D67" s="35"/>
      <c r="E67" s="5" t="s">
        <v>136</v>
      </c>
      <c r="F67" s="32" t="s">
        <v>26</v>
      </c>
      <c r="G67" s="35">
        <v>100</v>
      </c>
      <c r="H67" s="35">
        <v>100</v>
      </c>
      <c r="I67" s="41">
        <f t="shared" si="4"/>
        <v>100</v>
      </c>
      <c r="J67" s="527"/>
      <c r="K67" s="35"/>
      <c r="L67" s="32" t="s">
        <v>27</v>
      </c>
      <c r="M67" s="107"/>
    </row>
    <row r="68" spans="1:13" ht="147.6" customHeight="1" thickBot="1">
      <c r="A68" s="525"/>
      <c r="B68" s="526"/>
      <c r="C68" s="525"/>
      <c r="D68" s="35" t="s">
        <v>316</v>
      </c>
      <c r="E68" s="35" t="s">
        <v>135</v>
      </c>
      <c r="F68" s="32" t="s">
        <v>26</v>
      </c>
      <c r="G68" s="35">
        <v>100</v>
      </c>
      <c r="H68" s="35">
        <v>100</v>
      </c>
      <c r="I68" s="41">
        <f t="shared" si="4"/>
        <v>100</v>
      </c>
      <c r="J68" s="527"/>
      <c r="K68" s="35"/>
      <c r="L68" s="32" t="s">
        <v>27</v>
      </c>
      <c r="M68" s="107"/>
    </row>
    <row r="69" spans="1:13" ht="96" customHeight="1" thickBot="1">
      <c r="A69" s="525"/>
      <c r="B69" s="526"/>
      <c r="C69" s="525"/>
      <c r="D69" s="35"/>
      <c r="E69" s="5" t="s">
        <v>136</v>
      </c>
      <c r="F69" s="32" t="s">
        <v>26</v>
      </c>
      <c r="G69" s="35">
        <v>100</v>
      </c>
      <c r="H69" s="35">
        <v>100</v>
      </c>
      <c r="I69" s="41">
        <f t="shared" si="4"/>
        <v>100</v>
      </c>
      <c r="J69" s="520"/>
      <c r="K69" s="35"/>
      <c r="L69" s="32" t="s">
        <v>27</v>
      </c>
      <c r="M69" s="107"/>
    </row>
    <row r="70" spans="1:13" s="147" customFormat="1" ht="95.45" customHeight="1" thickBot="1">
      <c r="A70" s="525"/>
      <c r="B70" s="526"/>
      <c r="C70" s="525"/>
      <c r="D70" s="38" t="s">
        <v>137</v>
      </c>
      <c r="E70" s="35" t="s">
        <v>138</v>
      </c>
      <c r="F70" s="39" t="s">
        <v>139</v>
      </c>
      <c r="G70" s="145">
        <v>15136</v>
      </c>
      <c r="H70" s="145">
        <v>13951</v>
      </c>
      <c r="I70" s="146">
        <f>H70/G70*100</f>
        <v>92.170983086680764</v>
      </c>
      <c r="J70" s="528">
        <f>I70</f>
        <v>92.170983086680764</v>
      </c>
      <c r="K70" s="145"/>
      <c r="L70" s="39"/>
      <c r="M70" s="108"/>
    </row>
    <row r="71" spans="1:13" ht="129.6" hidden="1" customHeight="1" thickBot="1">
      <c r="A71" s="525"/>
      <c r="B71" s="526"/>
      <c r="C71" s="525"/>
      <c r="D71" s="47"/>
      <c r="E71" s="35"/>
      <c r="F71" s="35"/>
      <c r="G71" s="35"/>
      <c r="H71" s="35"/>
      <c r="I71" s="41"/>
      <c r="J71" s="528"/>
      <c r="K71" s="35"/>
      <c r="L71" s="35"/>
      <c r="M71" s="47"/>
    </row>
    <row r="72" spans="1:13" ht="130.15" customHeight="1" thickBot="1">
      <c r="A72" s="515"/>
      <c r="B72" s="516" t="s">
        <v>133</v>
      </c>
      <c r="C72" s="518" t="s">
        <v>23</v>
      </c>
      <c r="D72" s="35" t="s">
        <v>318</v>
      </c>
      <c r="E72" s="35" t="s">
        <v>142</v>
      </c>
      <c r="F72" s="32" t="s">
        <v>26</v>
      </c>
      <c r="G72" s="35">
        <v>100</v>
      </c>
      <c r="H72" s="35">
        <v>100</v>
      </c>
      <c r="I72" s="41">
        <f t="shared" si="4"/>
        <v>100</v>
      </c>
      <c r="J72" s="519">
        <v>100</v>
      </c>
      <c r="K72" s="35"/>
      <c r="L72" s="32" t="s">
        <v>27</v>
      </c>
      <c r="M72" s="485"/>
    </row>
    <row r="73" spans="1:13" ht="111.6" customHeight="1" thickBot="1">
      <c r="A73" s="515"/>
      <c r="B73" s="517"/>
      <c r="C73" s="518"/>
      <c r="D73" s="35"/>
      <c r="E73" s="35" t="s">
        <v>136</v>
      </c>
      <c r="F73" s="32" t="s">
        <v>26</v>
      </c>
      <c r="G73" s="35">
        <v>100</v>
      </c>
      <c r="H73" s="35">
        <v>100</v>
      </c>
      <c r="I73" s="41">
        <f t="shared" si="4"/>
        <v>100</v>
      </c>
      <c r="J73" s="520"/>
      <c r="K73" s="35"/>
      <c r="L73" s="32" t="s">
        <v>27</v>
      </c>
      <c r="M73" s="485"/>
    </row>
    <row r="74" spans="1:13" ht="88.9" customHeight="1" thickBot="1">
      <c r="A74" s="515"/>
      <c r="B74" s="517"/>
      <c r="C74" s="518"/>
      <c r="D74" s="411" t="s">
        <v>317</v>
      </c>
      <c r="E74" s="40" t="s">
        <v>35</v>
      </c>
      <c r="F74" s="40" t="s">
        <v>139</v>
      </c>
      <c r="G74" s="43">
        <v>7752</v>
      </c>
      <c r="H74" s="43">
        <v>6921</v>
      </c>
      <c r="I74" s="148">
        <f t="shared" si="4"/>
        <v>89.280185758513937</v>
      </c>
      <c r="J74" s="432">
        <f>I74</f>
        <v>89.280185758513937</v>
      </c>
      <c r="K74" s="43"/>
      <c r="L74" s="32" t="s">
        <v>27</v>
      </c>
      <c r="M74" s="485"/>
    </row>
    <row r="75" spans="1:13" ht="142.9" customHeight="1" thickBot="1">
      <c r="A75" s="521"/>
      <c r="B75" s="516" t="s">
        <v>133</v>
      </c>
      <c r="C75" s="518" t="s">
        <v>23</v>
      </c>
      <c r="D75" s="35" t="s">
        <v>319</v>
      </c>
      <c r="E75" s="35" t="s">
        <v>142</v>
      </c>
      <c r="F75" s="418" t="s">
        <v>26</v>
      </c>
      <c r="G75" s="5">
        <v>100</v>
      </c>
      <c r="H75" s="5">
        <v>100</v>
      </c>
      <c r="I75" s="6">
        <v>100</v>
      </c>
      <c r="J75" s="500">
        <v>100</v>
      </c>
      <c r="K75" s="5"/>
      <c r="L75" s="32" t="s">
        <v>27</v>
      </c>
      <c r="M75" s="405"/>
    </row>
    <row r="76" spans="1:13" ht="102.6" customHeight="1" thickBot="1">
      <c r="A76" s="522"/>
      <c r="B76" s="517"/>
      <c r="C76" s="518"/>
      <c r="D76" s="5"/>
      <c r="E76" s="35" t="s">
        <v>136</v>
      </c>
      <c r="F76" s="5" t="s">
        <v>26</v>
      </c>
      <c r="G76" s="5">
        <v>100</v>
      </c>
      <c r="H76" s="5">
        <v>100</v>
      </c>
      <c r="I76" s="6">
        <v>100</v>
      </c>
      <c r="J76" s="523"/>
      <c r="K76" s="5"/>
      <c r="L76" s="32" t="s">
        <v>27</v>
      </c>
      <c r="M76" s="405"/>
    </row>
    <row r="77" spans="1:13" ht="88.9" customHeight="1" thickBot="1">
      <c r="A77" s="522"/>
      <c r="B77" s="517"/>
      <c r="C77" s="518"/>
      <c r="D77" s="411" t="s">
        <v>317</v>
      </c>
      <c r="E77" s="40" t="s">
        <v>35</v>
      </c>
      <c r="F77" s="40" t="s">
        <v>139</v>
      </c>
      <c r="G77" s="51">
        <v>57802</v>
      </c>
      <c r="H77" s="51">
        <v>56201</v>
      </c>
      <c r="I77" s="417">
        <f>H77/G77*100</f>
        <v>97.230199647071032</v>
      </c>
      <c r="J77" s="431">
        <f>I77</f>
        <v>97.230199647071032</v>
      </c>
      <c r="K77" s="51"/>
      <c r="L77" s="32" t="s">
        <v>27</v>
      </c>
      <c r="M77" s="171"/>
    </row>
    <row r="78" spans="1:13" ht="137.44999999999999" customHeight="1" thickBot="1">
      <c r="A78" s="521"/>
      <c r="B78" s="516" t="s">
        <v>133</v>
      </c>
      <c r="C78" s="518" t="s">
        <v>23</v>
      </c>
      <c r="D78" s="35" t="s">
        <v>320</v>
      </c>
      <c r="E78" s="35" t="s">
        <v>142</v>
      </c>
      <c r="F78" s="5" t="s">
        <v>26</v>
      </c>
      <c r="G78" s="5">
        <v>100</v>
      </c>
      <c r="H78" s="5">
        <v>100</v>
      </c>
      <c r="I78" s="6">
        <v>100</v>
      </c>
      <c r="J78" s="500">
        <v>100</v>
      </c>
      <c r="K78" s="5"/>
      <c r="L78" s="32" t="s">
        <v>27</v>
      </c>
      <c r="M78" s="405"/>
    </row>
    <row r="79" spans="1:13" ht="120.6" customHeight="1" thickBot="1">
      <c r="A79" s="522"/>
      <c r="B79" s="517"/>
      <c r="C79" s="518"/>
      <c r="D79" s="5"/>
      <c r="E79" s="35" t="s">
        <v>136</v>
      </c>
      <c r="F79" s="5" t="s">
        <v>26</v>
      </c>
      <c r="G79" s="5">
        <v>100</v>
      </c>
      <c r="H79" s="5">
        <v>100</v>
      </c>
      <c r="I79" s="6">
        <v>100</v>
      </c>
      <c r="J79" s="523"/>
      <c r="K79" s="5"/>
      <c r="L79" s="32" t="s">
        <v>27</v>
      </c>
      <c r="M79" s="405"/>
    </row>
    <row r="80" spans="1:13" ht="88.9" customHeight="1" thickBot="1">
      <c r="A80" s="524"/>
      <c r="B80" s="517"/>
      <c r="C80" s="518"/>
      <c r="D80" s="411" t="s">
        <v>317</v>
      </c>
      <c r="E80" s="40" t="s">
        <v>35</v>
      </c>
      <c r="F80" s="40" t="s">
        <v>139</v>
      </c>
      <c r="G80" s="5">
        <v>21753</v>
      </c>
      <c r="H80" s="5">
        <v>22586</v>
      </c>
      <c r="I80" s="6">
        <f>H80/G80*100</f>
        <v>103.82935687031673</v>
      </c>
      <c r="J80" s="433">
        <f>I80</f>
        <v>103.82935687031673</v>
      </c>
      <c r="K80" s="5"/>
      <c r="L80" s="32" t="s">
        <v>27</v>
      </c>
      <c r="M80" s="405"/>
    </row>
    <row r="81" spans="1:13" ht="17.25" customHeight="1">
      <c r="A81" s="56"/>
      <c r="B81" s="149" t="s">
        <v>73</v>
      </c>
      <c r="C81" s="149"/>
      <c r="D81" s="149"/>
      <c r="E81" s="149"/>
      <c r="F81" s="149"/>
      <c r="G81" s="149"/>
      <c r="H81" s="149"/>
      <c r="I81" s="150"/>
      <c r="J81" s="151"/>
      <c r="K81" s="149"/>
      <c r="L81" s="113"/>
      <c r="M81" s="7">
        <f>(J66+J70+J72+J74+J75+J77+J78+J80)/8</f>
        <v>97.813840670322804</v>
      </c>
    </row>
    <row r="82" spans="1:13" ht="15.75" customHeight="1">
      <c r="A82" s="473" t="s">
        <v>54</v>
      </c>
      <c r="B82" s="473"/>
      <c r="C82" s="473"/>
      <c r="D82" s="473"/>
      <c r="E82" s="473"/>
      <c r="F82" s="473"/>
      <c r="G82" s="473"/>
      <c r="H82" s="473"/>
      <c r="I82" s="473"/>
      <c r="J82" s="473"/>
      <c r="K82" s="473"/>
      <c r="L82" s="473"/>
      <c r="M82" s="7">
        <f>(M36+M51+M58+M65+M81)/5</f>
        <v>98.981950930517911</v>
      </c>
    </row>
    <row r="83" spans="1:13" ht="18.600000000000001" customHeight="1">
      <c r="A83" s="1" t="s">
        <v>44</v>
      </c>
      <c r="G83" s="12"/>
      <c r="H83" s="12"/>
      <c r="I83" s="53"/>
      <c r="J83" s="123"/>
      <c r="K83" s="12"/>
      <c r="L83" s="12"/>
      <c r="M83" s="11"/>
    </row>
    <row r="84" spans="1:13" ht="18.600000000000001" customHeight="1">
      <c r="A84" s="1" t="s">
        <v>45</v>
      </c>
      <c r="G84" s="12"/>
      <c r="H84" s="12"/>
      <c r="I84" s="53"/>
      <c r="J84" s="123"/>
      <c r="K84" s="12"/>
      <c r="L84" s="12"/>
      <c r="M84" s="11"/>
    </row>
    <row r="85" spans="1:13" ht="16.149999999999999" customHeight="1">
      <c r="A85" s="1" t="s">
        <v>355</v>
      </c>
      <c r="G85" s="12"/>
      <c r="H85" s="12"/>
      <c r="I85" s="53"/>
      <c r="J85" s="123"/>
      <c r="K85" s="12"/>
      <c r="L85" s="12"/>
      <c r="M85" s="11"/>
    </row>
    <row r="86" spans="1:13" ht="10.15" hidden="1" customHeight="1"/>
    <row r="87" spans="1:13" ht="20.25" customHeight="1">
      <c r="A87" s="1" t="s">
        <v>143</v>
      </c>
      <c r="G87" s="1" t="s">
        <v>144</v>
      </c>
    </row>
    <row r="89" spans="1:13" ht="18.75" customHeight="1"/>
    <row r="90" spans="1:13" ht="15.75" customHeight="1"/>
    <row r="91" spans="1:13" ht="15.75" customHeight="1"/>
  </sheetData>
  <mergeCells count="54">
    <mergeCell ref="A9:M9"/>
    <mergeCell ref="A10:M10"/>
    <mergeCell ref="A11:M11"/>
    <mergeCell ref="A14:A24"/>
    <mergeCell ref="B14:B21"/>
    <mergeCell ref="C14:C21"/>
    <mergeCell ref="J14:J21"/>
    <mergeCell ref="M14:M24"/>
    <mergeCell ref="B22:B23"/>
    <mergeCell ref="C22:C23"/>
    <mergeCell ref="J22:J23"/>
    <mergeCell ref="A25:A35"/>
    <mergeCell ref="B25:B35"/>
    <mergeCell ref="C25:C35"/>
    <mergeCell ref="J25:J30"/>
    <mergeCell ref="M25:M35"/>
    <mergeCell ref="J33:J35"/>
    <mergeCell ref="A37:A50"/>
    <mergeCell ref="B37:B50"/>
    <mergeCell ref="C37:C50"/>
    <mergeCell ref="J37:J47"/>
    <mergeCell ref="M37:M50"/>
    <mergeCell ref="J48:J50"/>
    <mergeCell ref="A52:A57"/>
    <mergeCell ref="B52:B57"/>
    <mergeCell ref="C52:C57"/>
    <mergeCell ref="J52:J55"/>
    <mergeCell ref="M52:M57"/>
    <mergeCell ref="J56:J57"/>
    <mergeCell ref="A59:A62"/>
    <mergeCell ref="B59:B64"/>
    <mergeCell ref="C59:C64"/>
    <mergeCell ref="J59:J62"/>
    <mergeCell ref="M59:M62"/>
    <mergeCell ref="J63:J64"/>
    <mergeCell ref="M72:M74"/>
    <mergeCell ref="A66:A71"/>
    <mergeCell ref="B66:B71"/>
    <mergeCell ref="C66:C71"/>
    <mergeCell ref="J66:J69"/>
    <mergeCell ref="J70:J71"/>
    <mergeCell ref="A82:L82"/>
    <mergeCell ref="A72:A74"/>
    <mergeCell ref="B72:B74"/>
    <mergeCell ref="C72:C74"/>
    <mergeCell ref="J72:J73"/>
    <mergeCell ref="A75:A77"/>
    <mergeCell ref="B75:B77"/>
    <mergeCell ref="C75:C77"/>
    <mergeCell ref="J75:J76"/>
    <mergeCell ref="A78:A80"/>
    <mergeCell ref="B78:B80"/>
    <mergeCell ref="C78:C80"/>
    <mergeCell ref="J78:J79"/>
  </mergeCells>
  <pageMargins left="0.51181102362204722" right="0.51181102362204722" top="0.55118110236220474" bottom="0.55118110236220474" header="0.51181102362204722" footer="0.51181102362204722"/>
  <pageSetup paperSize="9" scale="75" firstPageNumber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K87"/>
  <sheetViews>
    <sheetView topLeftCell="A41" workbookViewId="0">
      <selection activeCell="G43" sqref="G43"/>
    </sheetView>
  </sheetViews>
  <sheetFormatPr defaultRowHeight="15"/>
  <cols>
    <col min="1" max="1" width="15.42578125"/>
    <col min="2" max="2" width="14.7109375"/>
    <col min="3" max="3" width="13.85546875"/>
    <col min="4" max="4" width="14.7109375" customWidth="1"/>
    <col min="5" max="5" width="14.85546875"/>
    <col min="6" max="6" width="10.7109375"/>
    <col min="7" max="7" width="14.28515625"/>
    <col min="8" max="8" width="13.28515625"/>
    <col min="9" max="9" width="15.140625"/>
    <col min="10" max="10" width="11.42578125"/>
    <col min="11" max="11" width="12.28515625"/>
    <col min="12" max="12" width="13.7109375"/>
    <col min="13" max="13" width="11.42578125"/>
    <col min="14" max="15" width="0" hidden="1"/>
    <col min="16" max="16" width="0" style="1" hidden="1"/>
    <col min="17" max="1025" width="9.140625" style="1"/>
  </cols>
  <sheetData>
    <row r="1" spans="1:13">
      <c r="A1" s="2"/>
      <c r="L1" s="2"/>
      <c r="M1" s="2" t="s">
        <v>0</v>
      </c>
    </row>
    <row r="2" spans="1:13">
      <c r="A2" s="2"/>
      <c r="L2" s="2"/>
      <c r="M2" s="2" t="s">
        <v>1</v>
      </c>
    </row>
    <row r="3" spans="1:13">
      <c r="A3" s="2"/>
      <c r="L3" s="2"/>
      <c r="M3" s="2" t="s">
        <v>2</v>
      </c>
    </row>
    <row r="4" spans="1:13">
      <c r="A4" s="2"/>
      <c r="L4" s="2"/>
      <c r="M4" s="2" t="s">
        <v>3</v>
      </c>
    </row>
    <row r="5" spans="1:13">
      <c r="A5" s="2"/>
      <c r="L5" s="2"/>
      <c r="M5" s="2" t="s">
        <v>4</v>
      </c>
    </row>
    <row r="6" spans="1:13">
      <c r="A6" s="2"/>
      <c r="L6" s="2"/>
      <c r="M6" s="2" t="s">
        <v>5</v>
      </c>
    </row>
    <row r="7" spans="1:13">
      <c r="A7" s="2"/>
      <c r="L7" s="2"/>
      <c r="M7" s="2" t="s">
        <v>6</v>
      </c>
    </row>
    <row r="8" spans="1:13">
      <c r="A8" s="3"/>
    </row>
    <row r="9" spans="1:13">
      <c r="A9" s="475" t="s">
        <v>7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</row>
    <row r="10" spans="1:13">
      <c r="A10" s="475" t="s">
        <v>338</v>
      </c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</row>
    <row r="11" spans="1:13">
      <c r="A11" s="475"/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</row>
    <row r="12" spans="1:13">
      <c r="A12" s="3"/>
    </row>
    <row r="13" spans="1:13" ht="171.6" customHeight="1" thickBot="1">
      <c r="A13" s="29" t="s">
        <v>8</v>
      </c>
      <c r="B13" s="30" t="s">
        <v>9</v>
      </c>
      <c r="C13" s="30" t="s">
        <v>10</v>
      </c>
      <c r="D13" s="30" t="s">
        <v>11</v>
      </c>
      <c r="E13" s="30" t="s">
        <v>12</v>
      </c>
      <c r="F13" s="30" t="s">
        <v>13</v>
      </c>
      <c r="G13" s="30" t="s">
        <v>14</v>
      </c>
      <c r="H13" s="30" t="s">
        <v>15</v>
      </c>
      <c r="I13" s="30" t="s">
        <v>79</v>
      </c>
      <c r="J13" s="30" t="s">
        <v>145</v>
      </c>
      <c r="K13" s="30" t="s">
        <v>18</v>
      </c>
      <c r="L13" s="30" t="s">
        <v>19</v>
      </c>
      <c r="M13" s="30" t="s">
        <v>20</v>
      </c>
    </row>
    <row r="14" spans="1:13" ht="119.45" hidden="1" customHeight="1">
      <c r="A14" s="502" t="s">
        <v>146</v>
      </c>
      <c r="B14" s="502" t="s">
        <v>22</v>
      </c>
      <c r="C14" s="502" t="s">
        <v>23</v>
      </c>
      <c r="D14" s="32" t="s">
        <v>49</v>
      </c>
      <c r="E14" s="32" t="s">
        <v>25</v>
      </c>
      <c r="F14" s="32" t="s">
        <v>26</v>
      </c>
      <c r="G14" s="32">
        <v>100</v>
      </c>
      <c r="H14" s="32">
        <v>100</v>
      </c>
      <c r="I14" s="133">
        <f t="shared" ref="I14:I35" si="0">H14/G14*100</f>
        <v>100</v>
      </c>
      <c r="J14" s="535">
        <v>100</v>
      </c>
      <c r="K14" s="32"/>
      <c r="L14" s="32" t="s">
        <v>27</v>
      </c>
      <c r="M14" s="502">
        <v>97.6</v>
      </c>
    </row>
    <row r="15" spans="1:13" ht="15" hidden="1" customHeight="1">
      <c r="A15" s="502"/>
      <c r="B15" s="502"/>
      <c r="C15" s="502"/>
      <c r="D15" s="35"/>
      <c r="E15" s="35" t="s">
        <v>28</v>
      </c>
      <c r="F15" s="35" t="s">
        <v>26</v>
      </c>
      <c r="G15" s="35">
        <v>99</v>
      </c>
      <c r="H15" s="35">
        <v>99</v>
      </c>
      <c r="I15" s="41">
        <f t="shared" si="0"/>
        <v>100</v>
      </c>
      <c r="J15" s="535"/>
      <c r="K15" s="35"/>
      <c r="L15" s="32" t="s">
        <v>27</v>
      </c>
      <c r="M15" s="502"/>
    </row>
    <row r="16" spans="1:13" ht="14.45" hidden="1" customHeight="1">
      <c r="A16" s="502"/>
      <c r="B16" s="502"/>
      <c r="C16" s="502"/>
      <c r="D16" s="35" t="s">
        <v>94</v>
      </c>
      <c r="E16" s="9" t="s">
        <v>25</v>
      </c>
      <c r="F16" s="35" t="s">
        <v>26</v>
      </c>
      <c r="G16" s="35">
        <v>100</v>
      </c>
      <c r="H16" s="35">
        <v>100</v>
      </c>
      <c r="I16" s="41">
        <f t="shared" si="0"/>
        <v>100</v>
      </c>
      <c r="J16" s="535"/>
      <c r="K16" s="35"/>
      <c r="L16" s="32" t="s">
        <v>27</v>
      </c>
      <c r="M16" s="502"/>
    </row>
    <row r="17" spans="1:15" ht="14.45" hidden="1" customHeight="1">
      <c r="A17" s="502"/>
      <c r="B17" s="502"/>
      <c r="C17" s="502"/>
      <c r="D17" s="35"/>
      <c r="E17" s="35" t="s">
        <v>28</v>
      </c>
      <c r="F17" s="35" t="s">
        <v>26</v>
      </c>
      <c r="G17" s="35">
        <v>99.5</v>
      </c>
      <c r="H17" s="35">
        <v>99.5</v>
      </c>
      <c r="I17" s="41">
        <f t="shared" si="0"/>
        <v>100</v>
      </c>
      <c r="J17" s="535"/>
      <c r="K17" s="35"/>
      <c r="L17" s="32" t="s">
        <v>27</v>
      </c>
      <c r="M17" s="502"/>
    </row>
    <row r="18" spans="1:15" ht="1.1499999999999999" hidden="1" customHeight="1">
      <c r="A18" s="502"/>
      <c r="B18" s="502"/>
      <c r="C18" s="502"/>
      <c r="D18" s="35" t="s">
        <v>95</v>
      </c>
      <c r="E18" s="5" t="s">
        <v>25</v>
      </c>
      <c r="F18" s="35" t="s">
        <v>26</v>
      </c>
      <c r="G18" s="35">
        <v>100</v>
      </c>
      <c r="H18" s="35">
        <v>100</v>
      </c>
      <c r="I18" s="41">
        <f t="shared" si="0"/>
        <v>100</v>
      </c>
      <c r="J18" s="535"/>
      <c r="K18" s="35"/>
      <c r="L18" s="32" t="s">
        <v>27</v>
      </c>
      <c r="M18" s="502"/>
      <c r="O18" s="1" t="s">
        <v>31</v>
      </c>
    </row>
    <row r="19" spans="1:15" ht="14.45" hidden="1" customHeight="1">
      <c r="A19" s="502"/>
      <c r="B19" s="502"/>
      <c r="C19" s="502"/>
      <c r="D19" s="35"/>
      <c r="E19" s="35" t="s">
        <v>28</v>
      </c>
      <c r="F19" s="35" t="s">
        <v>26</v>
      </c>
      <c r="G19" s="35">
        <v>100</v>
      </c>
      <c r="H19" s="35">
        <v>100</v>
      </c>
      <c r="I19" s="41">
        <f t="shared" si="0"/>
        <v>100</v>
      </c>
      <c r="J19" s="535"/>
      <c r="K19" s="35"/>
      <c r="L19" s="32" t="s">
        <v>27</v>
      </c>
      <c r="M19" s="502"/>
    </row>
    <row r="20" spans="1:15" ht="198.6" hidden="1" customHeight="1">
      <c r="A20" s="502"/>
      <c r="B20" s="502"/>
      <c r="C20" s="502"/>
      <c r="D20" s="40" t="s">
        <v>32</v>
      </c>
      <c r="E20" s="5" t="s">
        <v>25</v>
      </c>
      <c r="F20" s="35" t="s">
        <v>26</v>
      </c>
      <c r="G20" s="40">
        <v>100</v>
      </c>
      <c r="H20" s="40">
        <v>100</v>
      </c>
      <c r="I20" s="41">
        <f t="shared" si="0"/>
        <v>100</v>
      </c>
      <c r="J20" s="535"/>
      <c r="K20" s="35"/>
      <c r="L20" s="32" t="s">
        <v>27</v>
      </c>
      <c r="M20" s="502"/>
      <c r="O20" s="1" t="s">
        <v>33</v>
      </c>
    </row>
    <row r="21" spans="1:15" ht="14.45" hidden="1" customHeight="1">
      <c r="A21" s="502"/>
      <c r="B21" s="502"/>
      <c r="C21" s="502"/>
      <c r="D21" s="112"/>
      <c r="E21" s="35" t="s">
        <v>28</v>
      </c>
      <c r="F21" s="35" t="s">
        <v>26</v>
      </c>
      <c r="G21" s="32">
        <v>99.3</v>
      </c>
      <c r="H21" s="32">
        <v>99.3</v>
      </c>
      <c r="I21" s="41">
        <f t="shared" si="0"/>
        <v>100</v>
      </c>
      <c r="J21" s="535"/>
      <c r="K21" s="35"/>
      <c r="L21" s="32" t="s">
        <v>27</v>
      </c>
      <c r="M21" s="502"/>
    </row>
    <row r="22" spans="1:15" ht="15.6" hidden="1" customHeight="1">
      <c r="A22" s="502"/>
      <c r="B22" s="502" t="s">
        <v>38</v>
      </c>
      <c r="C22" s="502" t="s">
        <v>23</v>
      </c>
      <c r="D22" s="112" t="s">
        <v>96</v>
      </c>
      <c r="E22" s="115" t="s">
        <v>40</v>
      </c>
      <c r="F22" s="35" t="s">
        <v>26</v>
      </c>
      <c r="G22" s="32">
        <v>99.5</v>
      </c>
      <c r="H22" s="32">
        <v>99.5</v>
      </c>
      <c r="I22" s="41">
        <f t="shared" si="0"/>
        <v>100</v>
      </c>
      <c r="J22" s="535">
        <v>100</v>
      </c>
      <c r="K22" s="35"/>
      <c r="L22" s="32" t="s">
        <v>27</v>
      </c>
      <c r="M22" s="502"/>
    </row>
    <row r="23" spans="1:15" ht="79.900000000000006" hidden="1" customHeight="1">
      <c r="A23" s="502"/>
      <c r="B23" s="502"/>
      <c r="C23" s="502"/>
      <c r="D23" s="135" t="s">
        <v>97</v>
      </c>
      <c r="E23" s="136" t="s">
        <v>40</v>
      </c>
      <c r="F23" s="35" t="s">
        <v>26</v>
      </c>
      <c r="G23" s="32">
        <v>99.6</v>
      </c>
      <c r="H23" s="32">
        <v>99.6</v>
      </c>
      <c r="I23" s="41">
        <f t="shared" si="0"/>
        <v>100</v>
      </c>
      <c r="J23" s="535"/>
      <c r="K23" s="35"/>
      <c r="L23" s="32" t="s">
        <v>27</v>
      </c>
      <c r="M23" s="502"/>
      <c r="N23" s="1" t="s">
        <v>98</v>
      </c>
    </row>
    <row r="24" spans="1:15" ht="40.15" hidden="1" customHeight="1">
      <c r="A24" s="502"/>
      <c r="B24" s="107"/>
      <c r="C24" s="107"/>
      <c r="D24" s="35" t="s">
        <v>76</v>
      </c>
      <c r="E24" s="35" t="s">
        <v>35</v>
      </c>
      <c r="F24" s="35" t="s">
        <v>36</v>
      </c>
      <c r="G24" s="35">
        <v>1719</v>
      </c>
      <c r="H24" s="35">
        <v>1636</v>
      </c>
      <c r="I24" s="41">
        <f t="shared" si="0"/>
        <v>95.171611401977898</v>
      </c>
      <c r="J24" s="120">
        <v>95.2</v>
      </c>
      <c r="K24" s="35"/>
      <c r="L24" s="32" t="s">
        <v>27</v>
      </c>
      <c r="M24" s="502"/>
    </row>
    <row r="25" spans="1:15" ht="99" customHeight="1" thickBot="1">
      <c r="A25" s="485" t="s">
        <v>147</v>
      </c>
      <c r="B25" s="485" t="s">
        <v>99</v>
      </c>
      <c r="C25" s="485" t="s">
        <v>23</v>
      </c>
      <c r="D25" s="35" t="s">
        <v>148</v>
      </c>
      <c r="E25" s="35" t="s">
        <v>101</v>
      </c>
      <c r="F25" s="35" t="s">
        <v>26</v>
      </c>
      <c r="G25" s="35">
        <v>100</v>
      </c>
      <c r="H25" s="35">
        <v>100</v>
      </c>
      <c r="I25" s="41">
        <f t="shared" si="0"/>
        <v>100</v>
      </c>
      <c r="J25" s="535">
        <f>(I25+I26+I27+I28+I29+I30)/6</f>
        <v>100</v>
      </c>
      <c r="K25" s="35"/>
      <c r="L25" s="32" t="s">
        <v>27</v>
      </c>
      <c r="M25" s="34"/>
    </row>
    <row r="26" spans="1:15" ht="165.6" customHeight="1" thickBot="1">
      <c r="A26" s="485"/>
      <c r="B26" s="485"/>
      <c r="C26" s="485"/>
      <c r="D26" s="35"/>
      <c r="E26" s="35" t="s">
        <v>102</v>
      </c>
      <c r="F26" s="35" t="s">
        <v>26</v>
      </c>
      <c r="G26" s="35">
        <v>100</v>
      </c>
      <c r="H26" s="35">
        <v>100</v>
      </c>
      <c r="I26" s="41">
        <f t="shared" si="0"/>
        <v>100</v>
      </c>
      <c r="J26" s="535"/>
      <c r="K26" s="35"/>
      <c r="L26" s="32" t="s">
        <v>27</v>
      </c>
      <c r="M26" s="37"/>
    </row>
    <row r="27" spans="1:15" ht="130.9" customHeight="1">
      <c r="A27" s="485"/>
      <c r="B27" s="485"/>
      <c r="C27" s="485"/>
      <c r="D27" s="35" t="s">
        <v>115</v>
      </c>
      <c r="E27" s="35" t="s">
        <v>101</v>
      </c>
      <c r="F27" s="35" t="s">
        <v>26</v>
      </c>
      <c r="G27" s="35">
        <v>100</v>
      </c>
      <c r="H27" s="35">
        <v>100</v>
      </c>
      <c r="I27" s="41">
        <f t="shared" si="0"/>
        <v>100</v>
      </c>
      <c r="J27" s="535"/>
      <c r="K27" s="35"/>
      <c r="L27" s="32" t="s">
        <v>27</v>
      </c>
      <c r="M27" s="37"/>
      <c r="O27" s="1" t="s">
        <v>104</v>
      </c>
    </row>
    <row r="28" spans="1:15" ht="157.15" customHeight="1">
      <c r="A28" s="485"/>
      <c r="B28" s="485"/>
      <c r="C28" s="485"/>
      <c r="D28" s="35"/>
      <c r="E28" s="35" t="s">
        <v>102</v>
      </c>
      <c r="F28" s="35" t="s">
        <v>26</v>
      </c>
      <c r="G28" s="35">
        <v>100</v>
      </c>
      <c r="H28" s="35">
        <v>100</v>
      </c>
      <c r="I28" s="41">
        <f t="shared" si="0"/>
        <v>100</v>
      </c>
      <c r="J28" s="535"/>
      <c r="K28" s="35"/>
      <c r="L28" s="32" t="s">
        <v>27</v>
      </c>
      <c r="M28" s="37"/>
    </row>
    <row r="29" spans="1:15" ht="165" customHeight="1">
      <c r="A29" s="485"/>
      <c r="B29" s="485"/>
      <c r="C29" s="485"/>
      <c r="D29" s="35" t="s">
        <v>149</v>
      </c>
      <c r="E29" s="35" t="s">
        <v>101</v>
      </c>
      <c r="F29" s="35" t="s">
        <v>26</v>
      </c>
      <c r="G29" s="35">
        <v>100</v>
      </c>
      <c r="H29" s="35">
        <v>100</v>
      </c>
      <c r="I29" s="41">
        <f t="shared" si="0"/>
        <v>100</v>
      </c>
      <c r="J29" s="535"/>
      <c r="K29" s="35"/>
      <c r="L29" s="32" t="s">
        <v>27</v>
      </c>
      <c r="M29" s="37"/>
      <c r="O29" s="1" t="s">
        <v>106</v>
      </c>
    </row>
    <row r="30" spans="1:15" ht="165" customHeight="1" thickBot="1">
      <c r="A30" s="485"/>
      <c r="B30" s="485"/>
      <c r="C30" s="485"/>
      <c r="D30" s="35"/>
      <c r="E30" s="35" t="s">
        <v>102</v>
      </c>
      <c r="F30" s="35" t="s">
        <v>26</v>
      </c>
      <c r="G30" s="35">
        <v>100</v>
      </c>
      <c r="H30" s="35">
        <v>100</v>
      </c>
      <c r="I30" s="41">
        <f t="shared" si="0"/>
        <v>100</v>
      </c>
      <c r="J30" s="535"/>
      <c r="K30" s="35"/>
      <c r="L30" s="32" t="s">
        <v>27</v>
      </c>
      <c r="M30" s="37"/>
    </row>
    <row r="31" spans="1:15" ht="0.6" hidden="1" customHeight="1">
      <c r="A31" s="485"/>
      <c r="B31" s="485"/>
      <c r="C31" s="485"/>
      <c r="D31" s="35" t="s">
        <v>107</v>
      </c>
      <c r="E31" s="35" t="s">
        <v>101</v>
      </c>
      <c r="F31" s="35" t="s">
        <v>26</v>
      </c>
      <c r="G31" s="35">
        <v>100</v>
      </c>
      <c r="H31" s="35">
        <v>100</v>
      </c>
      <c r="I31" s="41">
        <f t="shared" si="0"/>
        <v>100</v>
      </c>
      <c r="J31" s="535"/>
      <c r="K31" s="35"/>
      <c r="L31" s="32" t="s">
        <v>27</v>
      </c>
      <c r="M31" s="37"/>
      <c r="N31" s="1" t="s">
        <v>109</v>
      </c>
    </row>
    <row r="32" spans="1:15" ht="175.15" hidden="1" customHeight="1">
      <c r="A32" s="485"/>
      <c r="B32" s="485"/>
      <c r="C32" s="485"/>
      <c r="D32" s="35"/>
      <c r="E32" s="35" t="s">
        <v>102</v>
      </c>
      <c r="F32" s="35" t="s">
        <v>26</v>
      </c>
      <c r="G32" s="35">
        <v>100</v>
      </c>
      <c r="H32" s="35">
        <v>100</v>
      </c>
      <c r="I32" s="41">
        <f t="shared" si="0"/>
        <v>100</v>
      </c>
      <c r="J32" s="535"/>
      <c r="K32" s="35"/>
      <c r="L32" s="32" t="s">
        <v>27</v>
      </c>
      <c r="M32" s="37"/>
    </row>
    <row r="33" spans="1:14" ht="39.6" customHeight="1" thickBot="1">
      <c r="A33" s="485"/>
      <c r="B33" s="485"/>
      <c r="C33" s="485"/>
      <c r="D33" s="40" t="s">
        <v>41</v>
      </c>
      <c r="E33" s="40" t="s">
        <v>35</v>
      </c>
      <c r="F33" s="40" t="s">
        <v>36</v>
      </c>
      <c r="G33" s="40">
        <v>247</v>
      </c>
      <c r="H33" s="40">
        <v>247</v>
      </c>
      <c r="I33" s="152">
        <f t="shared" si="0"/>
        <v>100</v>
      </c>
      <c r="J33" s="120">
        <f>(I33+I34+I35)/3</f>
        <v>100</v>
      </c>
      <c r="K33" s="42"/>
      <c r="L33" s="32" t="s">
        <v>27</v>
      </c>
      <c r="M33" s="37"/>
    </row>
    <row r="34" spans="1:14" ht="189.6" customHeight="1" thickBot="1">
      <c r="A34" s="485"/>
      <c r="B34" s="485"/>
      <c r="C34" s="485"/>
      <c r="D34" s="137" t="s">
        <v>150</v>
      </c>
      <c r="E34" s="51" t="s">
        <v>35</v>
      </c>
      <c r="F34" s="153" t="s">
        <v>36</v>
      </c>
      <c r="G34" s="112">
        <v>39</v>
      </c>
      <c r="H34" s="154">
        <v>39</v>
      </c>
      <c r="I34" s="155">
        <f t="shared" si="0"/>
        <v>100</v>
      </c>
      <c r="J34" s="50"/>
      <c r="K34" s="107"/>
      <c r="L34" s="43" t="s">
        <v>27</v>
      </c>
      <c r="M34" s="37"/>
    </row>
    <row r="35" spans="1:14" ht="160.15" customHeight="1" thickBot="1">
      <c r="A35" s="485"/>
      <c r="B35" s="485"/>
      <c r="C35" s="485"/>
      <c r="D35" s="56" t="s">
        <v>151</v>
      </c>
      <c r="E35" s="112" t="s">
        <v>35</v>
      </c>
      <c r="F35" s="112" t="s">
        <v>36</v>
      </c>
      <c r="G35" s="112">
        <v>1</v>
      </c>
      <c r="H35" s="154">
        <v>1</v>
      </c>
      <c r="I35" s="156">
        <f t="shared" si="0"/>
        <v>100</v>
      </c>
      <c r="J35" s="157"/>
      <c r="K35" s="47"/>
      <c r="L35" s="43" t="s">
        <v>27</v>
      </c>
      <c r="M35" s="158"/>
    </row>
    <row r="36" spans="1:14" ht="21.6" hidden="1" customHeight="1">
      <c r="A36" s="485"/>
      <c r="B36" s="485"/>
      <c r="C36" s="485"/>
      <c r="D36" s="5" t="s">
        <v>152</v>
      </c>
      <c r="E36" s="159" t="s">
        <v>35</v>
      </c>
      <c r="F36" s="159" t="s">
        <v>36</v>
      </c>
      <c r="G36" s="159">
        <v>0</v>
      </c>
      <c r="H36" s="74">
        <v>0</v>
      </c>
      <c r="I36" s="160">
        <v>0</v>
      </c>
      <c r="J36" s="50"/>
      <c r="K36" s="40"/>
      <c r="L36" s="43" t="s">
        <v>27</v>
      </c>
      <c r="M36" s="44"/>
    </row>
    <row r="37" spans="1:14" ht="24.6" hidden="1" customHeight="1">
      <c r="A37" s="485"/>
      <c r="B37" s="485"/>
      <c r="C37" s="485"/>
      <c r="D37" s="40" t="s">
        <v>41</v>
      </c>
      <c r="E37" s="40" t="s">
        <v>35</v>
      </c>
      <c r="F37" s="40" t="s">
        <v>36</v>
      </c>
      <c r="G37" s="40">
        <v>0</v>
      </c>
      <c r="H37" s="40">
        <v>0</v>
      </c>
      <c r="I37" s="152"/>
      <c r="J37" s="120"/>
      <c r="K37" s="40"/>
      <c r="L37" s="32" t="s">
        <v>27</v>
      </c>
      <c r="M37" s="37"/>
    </row>
    <row r="38" spans="1:14" ht="21.6" customHeight="1" thickBot="1">
      <c r="A38" s="11"/>
      <c r="B38" s="546" t="s">
        <v>54</v>
      </c>
      <c r="C38" s="546"/>
      <c r="D38" s="546"/>
      <c r="E38" s="546"/>
      <c r="F38" s="546"/>
      <c r="G38" s="546"/>
      <c r="H38" s="546"/>
      <c r="I38" s="546"/>
      <c r="J38" s="546"/>
      <c r="K38" s="546"/>
      <c r="L38" s="45"/>
      <c r="M38" s="161">
        <f>(J25+J33)/2</f>
        <v>100</v>
      </c>
    </row>
    <row r="39" spans="1:14" ht="81.599999999999994" customHeight="1" thickBot="1">
      <c r="A39" s="547"/>
      <c r="B39" s="485" t="s">
        <v>112</v>
      </c>
      <c r="C39" s="485" t="s">
        <v>23</v>
      </c>
      <c r="D39" s="35" t="s">
        <v>100</v>
      </c>
      <c r="E39" s="35" t="s">
        <v>113</v>
      </c>
      <c r="F39" s="35" t="s">
        <v>26</v>
      </c>
      <c r="G39" s="35">
        <v>100</v>
      </c>
      <c r="H39" s="154">
        <v>100</v>
      </c>
      <c r="I39" s="41">
        <f t="shared" ref="I39:I52" si="1">H39/G39*100</f>
        <v>100</v>
      </c>
      <c r="J39" s="548">
        <f>(I39+I40+I41+I42+I43+I44)/6</f>
        <v>100</v>
      </c>
      <c r="K39" s="35"/>
      <c r="L39" s="32" t="s">
        <v>27</v>
      </c>
      <c r="M39" s="37"/>
    </row>
    <row r="40" spans="1:14" ht="158.44999999999999" customHeight="1">
      <c r="A40" s="547"/>
      <c r="B40" s="547"/>
      <c r="C40" s="547"/>
      <c r="D40" s="35"/>
      <c r="E40" s="35" t="s">
        <v>114</v>
      </c>
      <c r="F40" s="35" t="s">
        <v>26</v>
      </c>
      <c r="G40" s="35">
        <v>100</v>
      </c>
      <c r="H40" s="35">
        <v>100</v>
      </c>
      <c r="I40" s="41">
        <f t="shared" si="1"/>
        <v>100</v>
      </c>
      <c r="J40" s="548"/>
      <c r="K40" s="35"/>
      <c r="L40" s="32" t="s">
        <v>27</v>
      </c>
      <c r="M40" s="37"/>
    </row>
    <row r="41" spans="1:14" ht="131.44999999999999" customHeight="1">
      <c r="A41" s="547"/>
      <c r="B41" s="547"/>
      <c r="C41" s="547"/>
      <c r="D41" s="35" t="s">
        <v>115</v>
      </c>
      <c r="E41" s="35" t="s">
        <v>113</v>
      </c>
      <c r="F41" s="35" t="s">
        <v>26</v>
      </c>
      <c r="G41" s="35">
        <v>100</v>
      </c>
      <c r="H41" s="35">
        <v>100</v>
      </c>
      <c r="I41" s="41">
        <f t="shared" si="1"/>
        <v>100</v>
      </c>
      <c r="J41" s="548"/>
      <c r="K41" s="35"/>
      <c r="L41" s="32" t="s">
        <v>27</v>
      </c>
      <c r="M41" s="37"/>
    </row>
    <row r="42" spans="1:14" ht="159" customHeight="1">
      <c r="A42" s="547"/>
      <c r="B42" s="547"/>
      <c r="C42" s="547"/>
      <c r="D42" s="35"/>
      <c r="E42" s="35" t="s">
        <v>114</v>
      </c>
      <c r="F42" s="35" t="s">
        <v>26</v>
      </c>
      <c r="G42" s="35">
        <v>100</v>
      </c>
      <c r="H42" s="35">
        <v>100</v>
      </c>
      <c r="I42" s="41">
        <f t="shared" si="1"/>
        <v>100</v>
      </c>
      <c r="J42" s="548"/>
      <c r="K42" s="35"/>
      <c r="L42" s="32" t="s">
        <v>27</v>
      </c>
      <c r="M42" s="37"/>
    </row>
    <row r="43" spans="1:14" ht="171.6" customHeight="1">
      <c r="A43" s="547"/>
      <c r="B43" s="547"/>
      <c r="C43" s="547"/>
      <c r="D43" s="35" t="s">
        <v>149</v>
      </c>
      <c r="E43" s="35" t="s">
        <v>113</v>
      </c>
      <c r="F43" s="35" t="s">
        <v>26</v>
      </c>
      <c r="G43" s="35">
        <v>100</v>
      </c>
      <c r="H43" s="35">
        <v>100</v>
      </c>
      <c r="I43" s="41">
        <f t="shared" si="1"/>
        <v>100</v>
      </c>
      <c r="J43" s="548"/>
      <c r="K43" s="35"/>
      <c r="L43" s="32" t="s">
        <v>27</v>
      </c>
      <c r="M43" s="37"/>
      <c r="N43" s="1" t="s">
        <v>116</v>
      </c>
    </row>
    <row r="44" spans="1:14" ht="166.9" customHeight="1" thickBot="1">
      <c r="A44" s="547"/>
      <c r="B44" s="547"/>
      <c r="C44" s="547"/>
      <c r="D44" s="35"/>
      <c r="E44" s="35" t="s">
        <v>102</v>
      </c>
      <c r="F44" s="35" t="s">
        <v>26</v>
      </c>
      <c r="G44" s="35">
        <v>100</v>
      </c>
      <c r="H44" s="35">
        <v>100</v>
      </c>
      <c r="I44" s="41">
        <f t="shared" si="1"/>
        <v>100</v>
      </c>
      <c r="J44" s="548"/>
      <c r="K44" s="35"/>
      <c r="L44" s="32" t="s">
        <v>27</v>
      </c>
      <c r="M44" s="37"/>
    </row>
    <row r="45" spans="1:14" ht="37.9" hidden="1" customHeight="1">
      <c r="A45" s="547"/>
      <c r="B45" s="547"/>
      <c r="C45" s="547"/>
      <c r="D45" s="35" t="s">
        <v>107</v>
      </c>
      <c r="E45" s="35" t="s">
        <v>101</v>
      </c>
      <c r="F45" s="35" t="s">
        <v>26</v>
      </c>
      <c r="G45" s="35">
        <v>100</v>
      </c>
      <c r="H45" s="35">
        <v>100</v>
      </c>
      <c r="I45" s="41">
        <f t="shared" si="1"/>
        <v>100</v>
      </c>
      <c r="J45" s="548"/>
      <c r="K45" s="35"/>
      <c r="L45" s="32" t="s">
        <v>27</v>
      </c>
      <c r="M45" s="37"/>
      <c r="N45" s="1" t="s">
        <v>117</v>
      </c>
    </row>
    <row r="46" spans="1:14" ht="171.6" hidden="1" customHeight="1">
      <c r="A46" s="547"/>
      <c r="B46" s="547"/>
      <c r="C46" s="547"/>
      <c r="D46" s="112"/>
      <c r="E46" s="32" t="s">
        <v>102</v>
      </c>
      <c r="F46" s="32" t="s">
        <v>26</v>
      </c>
      <c r="G46" s="32">
        <v>100</v>
      </c>
      <c r="H46" s="32">
        <v>100</v>
      </c>
      <c r="I46" s="133">
        <f t="shared" si="1"/>
        <v>100</v>
      </c>
      <c r="J46" s="548"/>
      <c r="K46" s="32"/>
      <c r="L46" s="32" t="s">
        <v>27</v>
      </c>
      <c r="M46" s="37"/>
    </row>
    <row r="47" spans="1:14" ht="45" hidden="1" customHeight="1">
      <c r="A47" s="547"/>
      <c r="B47" s="547"/>
      <c r="C47" s="547"/>
      <c r="D47" s="40" t="s">
        <v>118</v>
      </c>
      <c r="E47" s="40" t="s">
        <v>119</v>
      </c>
      <c r="F47" s="32" t="s">
        <v>26</v>
      </c>
      <c r="G47" s="40">
        <v>100</v>
      </c>
      <c r="H47" s="40">
        <v>98</v>
      </c>
      <c r="I47" s="133">
        <f t="shared" si="1"/>
        <v>98</v>
      </c>
      <c r="J47" s="548"/>
      <c r="K47" s="40"/>
      <c r="L47" s="32" t="s">
        <v>27</v>
      </c>
      <c r="M47" s="37"/>
      <c r="N47" s="1" t="s">
        <v>120</v>
      </c>
    </row>
    <row r="48" spans="1:14" ht="30.6" hidden="1" customHeight="1">
      <c r="A48" s="547"/>
      <c r="B48" s="547"/>
      <c r="C48" s="547"/>
      <c r="D48" s="112"/>
      <c r="E48" s="112" t="s">
        <v>121</v>
      </c>
      <c r="F48" s="32" t="s">
        <v>26</v>
      </c>
      <c r="G48" s="32">
        <v>100</v>
      </c>
      <c r="H48" s="32">
        <v>100</v>
      </c>
      <c r="I48" s="133">
        <f t="shared" si="1"/>
        <v>100</v>
      </c>
      <c r="J48" s="548"/>
      <c r="K48" s="32"/>
      <c r="L48" s="32" t="s">
        <v>27</v>
      </c>
      <c r="M48" s="37"/>
    </row>
    <row r="49" spans="1:15" ht="96.6" hidden="1" customHeight="1">
      <c r="A49" s="547"/>
      <c r="B49" s="547"/>
      <c r="C49" s="547"/>
      <c r="D49" s="40"/>
      <c r="E49" s="40" t="s">
        <v>122</v>
      </c>
      <c r="F49" s="32" t="s">
        <v>26</v>
      </c>
      <c r="G49" s="40">
        <v>90</v>
      </c>
      <c r="H49" s="40">
        <v>83</v>
      </c>
      <c r="I49" s="133">
        <f t="shared" si="1"/>
        <v>92.222222222222229</v>
      </c>
      <c r="J49" s="548"/>
      <c r="K49" s="40"/>
      <c r="L49" s="32" t="s">
        <v>27</v>
      </c>
      <c r="M49" s="37"/>
    </row>
    <row r="50" spans="1:15" ht="43.15" customHeight="1" thickBot="1">
      <c r="A50" s="547"/>
      <c r="B50" s="547"/>
      <c r="C50" s="547"/>
      <c r="D50" s="42" t="s">
        <v>41</v>
      </c>
      <c r="E50" s="43" t="s">
        <v>35</v>
      </c>
      <c r="F50" s="43" t="s">
        <v>36</v>
      </c>
      <c r="G50" s="81">
        <v>248</v>
      </c>
      <c r="H50" s="81">
        <v>248</v>
      </c>
      <c r="I50" s="162">
        <f t="shared" si="1"/>
        <v>100</v>
      </c>
      <c r="J50" s="549">
        <f>(I50+I51+I52)/3</f>
        <v>100</v>
      </c>
      <c r="K50" s="112"/>
      <c r="L50" s="43" t="s">
        <v>27</v>
      </c>
      <c r="M50" s="37"/>
    </row>
    <row r="51" spans="1:15" ht="189.75" customHeight="1" thickBot="1">
      <c r="A51" s="29"/>
      <c r="B51" s="29"/>
      <c r="C51" s="29"/>
      <c r="D51" s="163" t="s">
        <v>150</v>
      </c>
      <c r="E51" s="112" t="s">
        <v>35</v>
      </c>
      <c r="F51" s="45" t="s">
        <v>36</v>
      </c>
      <c r="G51" s="112">
        <v>7</v>
      </c>
      <c r="H51" s="59">
        <v>7</v>
      </c>
      <c r="I51" s="33">
        <f t="shared" si="1"/>
        <v>100</v>
      </c>
      <c r="J51" s="549"/>
      <c r="K51" s="112"/>
      <c r="L51" s="43" t="s">
        <v>27</v>
      </c>
      <c r="M51" s="44"/>
    </row>
    <row r="52" spans="1:15" ht="157.15" customHeight="1">
      <c r="A52" s="144"/>
      <c r="B52" s="164"/>
      <c r="C52" s="164"/>
      <c r="D52" s="165" t="s">
        <v>151</v>
      </c>
      <c r="E52" s="42" t="s">
        <v>35</v>
      </c>
      <c r="F52" s="12" t="s">
        <v>36</v>
      </c>
      <c r="G52" s="42">
        <v>1</v>
      </c>
      <c r="H52" s="69">
        <v>1</v>
      </c>
      <c r="I52" s="34">
        <f t="shared" si="1"/>
        <v>100</v>
      </c>
      <c r="J52" s="549"/>
      <c r="K52" s="42"/>
      <c r="L52" s="42" t="s">
        <v>27</v>
      </c>
      <c r="M52" s="156"/>
    </row>
    <row r="53" spans="1:15" ht="22.9" customHeight="1">
      <c r="A53" s="166"/>
      <c r="B53" s="544" t="s">
        <v>54</v>
      </c>
      <c r="C53" s="544"/>
      <c r="D53" s="544"/>
      <c r="E53" s="544"/>
      <c r="F53" s="544"/>
      <c r="G53" s="544"/>
      <c r="H53" s="544"/>
      <c r="I53" s="544"/>
      <c r="J53" s="544"/>
      <c r="K53" s="167"/>
      <c r="L53" s="168"/>
      <c r="M53" s="142">
        <f>(J39+J50)/2</f>
        <v>100</v>
      </c>
    </row>
    <row r="54" spans="1:15" ht="82.9" customHeight="1">
      <c r="A54" s="515"/>
      <c r="B54" s="515" t="s">
        <v>124</v>
      </c>
      <c r="C54" s="515" t="s">
        <v>23</v>
      </c>
      <c r="D54" s="35" t="s">
        <v>100</v>
      </c>
      <c r="E54" s="169" t="s">
        <v>125</v>
      </c>
      <c r="F54" s="35" t="s">
        <v>26</v>
      </c>
      <c r="G54" s="35">
        <v>100</v>
      </c>
      <c r="H54" s="35">
        <v>100</v>
      </c>
      <c r="I54" s="41">
        <f t="shared" ref="I54:I61" si="2">H54/G54*100</f>
        <v>100</v>
      </c>
      <c r="J54" s="520">
        <f>(I54+I55+I57+I58+I59+I60)/6</f>
        <v>100</v>
      </c>
      <c r="K54" s="35"/>
      <c r="L54" s="35" t="s">
        <v>27</v>
      </c>
      <c r="M54" s="37"/>
      <c r="N54" s="1">
        <f>(75+96+98+92+70+95)/6</f>
        <v>87.666666666666671</v>
      </c>
      <c r="O54" s="1">
        <f>(95+98+92+98+67+98)/6</f>
        <v>91.333333333333329</v>
      </c>
    </row>
    <row r="55" spans="1:15" ht="159" customHeight="1" thickBot="1">
      <c r="A55" s="515"/>
      <c r="B55" s="515"/>
      <c r="C55" s="515"/>
      <c r="D55" s="35"/>
      <c r="E55" s="35" t="s">
        <v>126</v>
      </c>
      <c r="F55" s="32" t="s">
        <v>26</v>
      </c>
      <c r="G55" s="35">
        <v>100</v>
      </c>
      <c r="H55" s="35">
        <v>100</v>
      </c>
      <c r="I55" s="41">
        <f t="shared" si="2"/>
        <v>100</v>
      </c>
      <c r="J55" s="520"/>
      <c r="K55" s="35"/>
      <c r="L55" s="32" t="s">
        <v>27</v>
      </c>
      <c r="M55" s="37"/>
      <c r="N55" s="1">
        <f>(68+45+50+80+80+80)/6</f>
        <v>67.166666666666671</v>
      </c>
      <c r="O55" s="1">
        <f>(68+33+52+79+80+90)/6</f>
        <v>67</v>
      </c>
    </row>
    <row r="56" spans="1:15" ht="112.9" hidden="1" customHeight="1">
      <c r="A56" s="515"/>
      <c r="B56" s="515"/>
      <c r="C56" s="515"/>
      <c r="D56" s="35"/>
      <c r="E56" s="170" t="s">
        <v>122</v>
      </c>
      <c r="F56" s="32" t="s">
        <v>26</v>
      </c>
      <c r="G56" s="35">
        <v>46.8</v>
      </c>
      <c r="H56" s="35">
        <v>43.5</v>
      </c>
      <c r="I56" s="41">
        <f t="shared" si="2"/>
        <v>92.948717948717956</v>
      </c>
      <c r="J56" s="520"/>
      <c r="K56" s="35"/>
      <c r="L56" s="32" t="s">
        <v>27</v>
      </c>
      <c r="M56" s="37"/>
      <c r="N56" s="1">
        <f>(60+27+40+44+55+55)/6</f>
        <v>46.833333333333336</v>
      </c>
      <c r="O56" s="1">
        <f>(43+48+51+34+27+58)/6</f>
        <v>43.5</v>
      </c>
    </row>
    <row r="57" spans="1:15" ht="0.6" customHeight="1" thickBot="1">
      <c r="A57" s="515"/>
      <c r="B57" s="515"/>
      <c r="C57" s="515"/>
      <c r="D57" s="35" t="s">
        <v>153</v>
      </c>
      <c r="E57" s="35" t="s">
        <v>125</v>
      </c>
      <c r="F57" s="32" t="s">
        <v>26</v>
      </c>
      <c r="G57" s="35">
        <v>100</v>
      </c>
      <c r="H57" s="35">
        <v>100</v>
      </c>
      <c r="I57" s="41">
        <f t="shared" si="2"/>
        <v>100</v>
      </c>
      <c r="J57" s="520"/>
      <c r="K57" s="35"/>
      <c r="L57" s="32" t="s">
        <v>27</v>
      </c>
      <c r="M57" s="37"/>
      <c r="N57" s="1" t="s">
        <v>127</v>
      </c>
    </row>
    <row r="58" spans="1:15" ht="152.44999999999999" hidden="1" customHeight="1">
      <c r="A58" s="515"/>
      <c r="B58" s="515"/>
      <c r="C58" s="515"/>
      <c r="D58" s="35"/>
      <c r="E58" s="35" t="s">
        <v>126</v>
      </c>
      <c r="F58" s="32" t="s">
        <v>26</v>
      </c>
      <c r="G58" s="35">
        <v>100</v>
      </c>
      <c r="H58" s="35">
        <v>100</v>
      </c>
      <c r="I58" s="41">
        <f t="shared" si="2"/>
        <v>100</v>
      </c>
      <c r="J58" s="520"/>
      <c r="K58" s="35"/>
      <c r="L58" s="32" t="s">
        <v>27</v>
      </c>
      <c r="M58" s="37"/>
    </row>
    <row r="59" spans="1:15" ht="165" hidden="1" customHeight="1">
      <c r="A59" s="515"/>
      <c r="B59" s="515"/>
      <c r="C59" s="515"/>
      <c r="D59" s="35" t="s">
        <v>149</v>
      </c>
      <c r="E59" s="35" t="s">
        <v>125</v>
      </c>
      <c r="F59" s="32" t="s">
        <v>26</v>
      </c>
      <c r="G59" s="35">
        <v>100</v>
      </c>
      <c r="H59" s="35">
        <v>100</v>
      </c>
      <c r="I59" s="41">
        <f t="shared" si="2"/>
        <v>100</v>
      </c>
      <c r="J59" s="520"/>
      <c r="K59" s="35"/>
      <c r="L59" s="32" t="s">
        <v>27</v>
      </c>
      <c r="M59" s="37"/>
    </row>
    <row r="60" spans="1:15" ht="150" hidden="1" customHeight="1">
      <c r="A60" s="515"/>
      <c r="B60" s="515"/>
      <c r="C60" s="515"/>
      <c r="D60" s="35"/>
      <c r="E60" s="35" t="s">
        <v>126</v>
      </c>
      <c r="F60" s="32" t="s">
        <v>26</v>
      </c>
      <c r="G60" s="35">
        <v>100</v>
      </c>
      <c r="H60" s="35">
        <v>100</v>
      </c>
      <c r="I60" s="41">
        <f t="shared" si="2"/>
        <v>100</v>
      </c>
      <c r="J60" s="520"/>
      <c r="K60" s="35"/>
      <c r="L60" s="32" t="s">
        <v>27</v>
      </c>
      <c r="M60" s="37"/>
    </row>
    <row r="61" spans="1:15" ht="37.15" customHeight="1" thickBot="1">
      <c r="A61" s="515"/>
      <c r="B61" s="515"/>
      <c r="C61" s="515"/>
      <c r="D61" s="42" t="s">
        <v>41</v>
      </c>
      <c r="E61" s="112" t="s">
        <v>35</v>
      </c>
      <c r="F61" s="43" t="s">
        <v>36</v>
      </c>
      <c r="G61" s="43">
        <v>31</v>
      </c>
      <c r="H61" s="43">
        <v>31</v>
      </c>
      <c r="I61" s="148">
        <f t="shared" si="2"/>
        <v>100</v>
      </c>
      <c r="J61" s="545">
        <f>H61/G61*100</f>
        <v>100</v>
      </c>
      <c r="K61" s="42"/>
      <c r="L61" s="43" t="s">
        <v>27</v>
      </c>
      <c r="M61" s="37"/>
    </row>
    <row r="62" spans="1:15" ht="156.6" hidden="1" customHeight="1">
      <c r="A62" s="171"/>
      <c r="B62" s="172"/>
      <c r="C62" s="173"/>
      <c r="D62" s="174" t="s">
        <v>150</v>
      </c>
      <c r="E62" s="112" t="s">
        <v>35</v>
      </c>
      <c r="F62" s="112" t="s">
        <v>36</v>
      </c>
      <c r="G62" s="112">
        <v>0</v>
      </c>
      <c r="H62" s="154">
        <v>0</v>
      </c>
      <c r="I62" s="175">
        <v>100</v>
      </c>
      <c r="J62" s="545"/>
      <c r="K62" s="112"/>
      <c r="L62" s="43" t="s">
        <v>27</v>
      </c>
      <c r="M62" s="44"/>
    </row>
    <row r="63" spans="1:15" ht="25.15" hidden="1" customHeight="1">
      <c r="A63" s="4"/>
      <c r="B63" s="172"/>
      <c r="C63" s="176"/>
      <c r="D63" s="51" t="s">
        <v>151</v>
      </c>
      <c r="E63" s="165" t="s">
        <v>35</v>
      </c>
      <c r="F63" s="42" t="s">
        <v>36</v>
      </c>
      <c r="G63" s="177">
        <v>0</v>
      </c>
      <c r="H63" s="178">
        <v>0</v>
      </c>
      <c r="I63" s="175">
        <v>0</v>
      </c>
      <c r="J63" s="545"/>
      <c r="K63" s="107"/>
      <c r="L63" s="42" t="s">
        <v>27</v>
      </c>
      <c r="M63" s="156"/>
    </row>
    <row r="64" spans="1:15" ht="24" customHeight="1" thickBot="1">
      <c r="A64" s="107"/>
      <c r="B64" s="543" t="s">
        <v>54</v>
      </c>
      <c r="C64" s="543"/>
      <c r="D64" s="543"/>
      <c r="E64" s="543"/>
      <c r="F64" s="543"/>
      <c r="G64" s="543"/>
      <c r="H64" s="543"/>
      <c r="I64" s="543"/>
      <c r="J64" s="543"/>
      <c r="K64" s="32"/>
      <c r="L64" s="32"/>
      <c r="M64" s="161">
        <f>(J54+J61)/2</f>
        <v>100</v>
      </c>
    </row>
    <row r="65" spans="1:13" ht="75.599999999999994" hidden="1" customHeight="1">
      <c r="A65" s="529"/>
      <c r="B65" s="539" t="s">
        <v>133</v>
      </c>
      <c r="C65" s="529" t="s">
        <v>23</v>
      </c>
      <c r="D65" s="35" t="s">
        <v>154</v>
      </c>
      <c r="E65" s="35" t="s">
        <v>135</v>
      </c>
      <c r="F65" s="32" t="s">
        <v>26</v>
      </c>
      <c r="G65" s="35">
        <v>100</v>
      </c>
      <c r="H65" s="35">
        <v>100</v>
      </c>
      <c r="I65" s="41">
        <f t="shared" ref="I65:I78" si="3">H65/G65*100</f>
        <v>100</v>
      </c>
      <c r="J65" s="528">
        <f>(I65+I66+I67+I68)/4</f>
        <v>100</v>
      </c>
      <c r="K65" s="35"/>
      <c r="L65" s="32" t="s">
        <v>27</v>
      </c>
      <c r="M65" s="37"/>
    </row>
    <row r="66" spans="1:13" ht="93" hidden="1" customHeight="1">
      <c r="A66" s="529"/>
      <c r="B66" s="539"/>
      <c r="C66" s="529"/>
      <c r="D66" s="35"/>
      <c r="E66" s="5" t="s">
        <v>136</v>
      </c>
      <c r="F66" s="32" t="s">
        <v>26</v>
      </c>
      <c r="G66" s="35">
        <v>100</v>
      </c>
      <c r="H66" s="35">
        <v>100</v>
      </c>
      <c r="I66" s="41">
        <f t="shared" si="3"/>
        <v>100</v>
      </c>
      <c r="J66" s="528"/>
      <c r="K66" s="35"/>
      <c r="L66" s="32" t="s">
        <v>27</v>
      </c>
      <c r="M66" s="37"/>
    </row>
    <row r="67" spans="1:13" ht="114.6" customHeight="1" thickBot="1">
      <c r="A67" s="529"/>
      <c r="B67" s="539"/>
      <c r="C67" s="529"/>
      <c r="D67" s="35" t="s">
        <v>307</v>
      </c>
      <c r="E67" s="35" t="s">
        <v>135</v>
      </c>
      <c r="F67" s="32" t="s">
        <v>26</v>
      </c>
      <c r="G67" s="35">
        <v>100</v>
      </c>
      <c r="H67" s="35">
        <v>100</v>
      </c>
      <c r="I67" s="41">
        <f t="shared" si="3"/>
        <v>100</v>
      </c>
      <c r="J67" s="528"/>
      <c r="K67" s="35"/>
      <c r="L67" s="32" t="s">
        <v>27</v>
      </c>
      <c r="M67" s="37"/>
    </row>
    <row r="68" spans="1:13" ht="90" thickBot="1">
      <c r="A68" s="529"/>
      <c r="B68" s="539"/>
      <c r="C68" s="529"/>
      <c r="D68" s="35"/>
      <c r="E68" s="5" t="s">
        <v>136</v>
      </c>
      <c r="F68" s="32" t="s">
        <v>26</v>
      </c>
      <c r="G68" s="35">
        <v>100</v>
      </c>
      <c r="H68" s="35">
        <v>100</v>
      </c>
      <c r="I68" s="41">
        <f t="shared" si="3"/>
        <v>100</v>
      </c>
      <c r="J68" s="528"/>
      <c r="K68" s="35"/>
      <c r="L68" s="32" t="s">
        <v>27</v>
      </c>
      <c r="M68" s="37"/>
    </row>
    <row r="69" spans="1:13" ht="67.150000000000006" customHeight="1" thickBot="1">
      <c r="A69" s="529"/>
      <c r="B69" s="539"/>
      <c r="C69" s="529"/>
      <c r="D69" s="413" t="s">
        <v>156</v>
      </c>
      <c r="E69" s="35" t="s">
        <v>138</v>
      </c>
      <c r="F69" s="32" t="s">
        <v>155</v>
      </c>
      <c r="G69" s="32">
        <v>160967</v>
      </c>
      <c r="H69" s="32">
        <v>160967</v>
      </c>
      <c r="I69" s="133">
        <f t="shared" si="3"/>
        <v>100</v>
      </c>
      <c r="J69" s="134">
        <f>I69</f>
        <v>100</v>
      </c>
      <c r="K69" s="32"/>
      <c r="L69" s="32" t="s">
        <v>27</v>
      </c>
      <c r="M69" s="37"/>
    </row>
    <row r="70" spans="1:13" ht="136.9" customHeight="1" thickBot="1">
      <c r="A70" s="529"/>
      <c r="B70" s="539" t="s">
        <v>133</v>
      </c>
      <c r="C70" s="529" t="s">
        <v>23</v>
      </c>
      <c r="D70" s="35" t="s">
        <v>308</v>
      </c>
      <c r="E70" s="35" t="s">
        <v>142</v>
      </c>
      <c r="F70" s="32" t="s">
        <v>26</v>
      </c>
      <c r="G70" s="35">
        <v>100</v>
      </c>
      <c r="H70" s="35">
        <v>100</v>
      </c>
      <c r="I70" s="41">
        <f t="shared" si="3"/>
        <v>100</v>
      </c>
      <c r="J70" s="535">
        <v>100</v>
      </c>
      <c r="K70" s="35"/>
      <c r="L70" s="45" t="s">
        <v>27</v>
      </c>
      <c r="M70" s="474"/>
    </row>
    <row r="71" spans="1:13" ht="92.45" customHeight="1" thickBot="1">
      <c r="A71" s="529"/>
      <c r="B71" s="539"/>
      <c r="C71" s="529"/>
      <c r="D71" s="35"/>
      <c r="E71" s="5" t="s">
        <v>136</v>
      </c>
      <c r="F71" s="32" t="s">
        <v>26</v>
      </c>
      <c r="G71" s="35">
        <v>100</v>
      </c>
      <c r="H71" s="35">
        <v>100</v>
      </c>
      <c r="I71" s="41">
        <f t="shared" si="3"/>
        <v>100</v>
      </c>
      <c r="J71" s="535"/>
      <c r="K71" s="35"/>
      <c r="L71" s="45" t="s">
        <v>27</v>
      </c>
      <c r="M71" s="474"/>
    </row>
    <row r="72" spans="1:13" ht="78.599999999999994" customHeight="1">
      <c r="A72" s="529"/>
      <c r="B72" s="539"/>
      <c r="C72" s="529"/>
      <c r="D72" s="415" t="s">
        <v>156</v>
      </c>
      <c r="E72" s="40" t="s">
        <v>138</v>
      </c>
      <c r="F72" s="43" t="s">
        <v>306</v>
      </c>
      <c r="G72" s="43">
        <v>3695</v>
      </c>
      <c r="H72" s="43">
        <v>3695</v>
      </c>
      <c r="I72" s="148">
        <f>H72/G72*100</f>
        <v>100</v>
      </c>
      <c r="J72" s="120">
        <f>I72</f>
        <v>100</v>
      </c>
      <c r="K72" s="43"/>
      <c r="L72" s="101" t="s">
        <v>27</v>
      </c>
      <c r="M72" s="521"/>
    </row>
    <row r="73" spans="1:13" ht="126.6" customHeight="1" thickBot="1">
      <c r="A73" s="521"/>
      <c r="B73" s="540" t="s">
        <v>133</v>
      </c>
      <c r="C73" s="524"/>
      <c r="D73" s="35" t="s">
        <v>309</v>
      </c>
      <c r="E73" s="35" t="s">
        <v>142</v>
      </c>
      <c r="F73" s="102" t="s">
        <v>26</v>
      </c>
      <c r="G73" s="159">
        <v>100</v>
      </c>
      <c r="H73" s="159">
        <v>100</v>
      </c>
      <c r="I73" s="114">
        <f>H73/G73*100</f>
        <v>100</v>
      </c>
      <c r="J73" s="542">
        <v>100</v>
      </c>
      <c r="K73" s="159"/>
      <c r="L73" s="35" t="s">
        <v>27</v>
      </c>
      <c r="M73" s="547"/>
    </row>
    <row r="74" spans="1:13" ht="105" customHeight="1" thickBot="1">
      <c r="A74" s="522"/>
      <c r="B74" s="541"/>
      <c r="C74" s="474"/>
      <c r="D74" s="43"/>
      <c r="E74" s="5" t="s">
        <v>136</v>
      </c>
      <c r="F74" s="45" t="s">
        <v>26</v>
      </c>
      <c r="G74" s="5">
        <v>100</v>
      </c>
      <c r="H74" s="5">
        <v>100</v>
      </c>
      <c r="I74" s="6">
        <f>H74/G74*100</f>
        <v>100</v>
      </c>
      <c r="J74" s="542"/>
      <c r="K74" s="5"/>
      <c r="L74" s="32" t="s">
        <v>27</v>
      </c>
      <c r="M74" s="547"/>
    </row>
    <row r="75" spans="1:13" ht="76.150000000000006" customHeight="1" thickBot="1">
      <c r="A75" s="524"/>
      <c r="B75" s="541"/>
      <c r="C75" s="474"/>
      <c r="D75" s="415" t="s">
        <v>156</v>
      </c>
      <c r="E75" s="40" t="s">
        <v>138</v>
      </c>
      <c r="F75" s="40" t="s">
        <v>155</v>
      </c>
      <c r="G75" s="40">
        <v>94067</v>
      </c>
      <c r="H75" s="52">
        <v>94067</v>
      </c>
      <c r="I75" s="13">
        <f t="shared" ref="I75" si="4">H75/G75*100</f>
        <v>100</v>
      </c>
      <c r="J75" s="10">
        <f>I75</f>
        <v>100</v>
      </c>
      <c r="K75" s="40"/>
      <c r="L75" s="32" t="s">
        <v>27</v>
      </c>
      <c r="M75" s="547"/>
    </row>
    <row r="76" spans="1:13" ht="134.44999999999999" customHeight="1" thickBot="1">
      <c r="A76" s="521"/>
      <c r="B76" s="540" t="s">
        <v>133</v>
      </c>
      <c r="C76" s="524"/>
      <c r="D76" s="35" t="s">
        <v>310</v>
      </c>
      <c r="E76" s="35" t="s">
        <v>142</v>
      </c>
      <c r="F76" s="102" t="s">
        <v>26</v>
      </c>
      <c r="G76" s="159">
        <v>100</v>
      </c>
      <c r="H76" s="159">
        <v>100</v>
      </c>
      <c r="I76" s="114">
        <f>H76/G76*100</f>
        <v>100</v>
      </c>
      <c r="J76" s="542">
        <v>100</v>
      </c>
      <c r="K76" s="159"/>
      <c r="L76" s="35" t="s">
        <v>27</v>
      </c>
      <c r="M76" s="547"/>
    </row>
    <row r="77" spans="1:13" ht="105" customHeight="1" thickBot="1">
      <c r="A77" s="522"/>
      <c r="B77" s="541"/>
      <c r="C77" s="474"/>
      <c r="D77" s="43"/>
      <c r="E77" s="5" t="s">
        <v>136</v>
      </c>
      <c r="F77" s="45" t="s">
        <v>26</v>
      </c>
      <c r="G77" s="5">
        <v>100</v>
      </c>
      <c r="H77" s="5">
        <v>100</v>
      </c>
      <c r="I77" s="6">
        <f>H77/G77*100</f>
        <v>100</v>
      </c>
      <c r="J77" s="542"/>
      <c r="K77" s="5"/>
      <c r="L77" s="32" t="s">
        <v>27</v>
      </c>
      <c r="M77" s="547"/>
    </row>
    <row r="78" spans="1:13" ht="76.150000000000006" customHeight="1" thickBot="1">
      <c r="A78" s="524"/>
      <c r="B78" s="541"/>
      <c r="C78" s="474"/>
      <c r="D78" s="415" t="s">
        <v>156</v>
      </c>
      <c r="E78" s="40" t="s">
        <v>138</v>
      </c>
      <c r="F78" s="40" t="s">
        <v>155</v>
      </c>
      <c r="G78" s="40">
        <v>38567</v>
      </c>
      <c r="H78" s="52">
        <v>38567</v>
      </c>
      <c r="I78" s="13">
        <f t="shared" si="3"/>
        <v>100</v>
      </c>
      <c r="J78" s="10">
        <f>I78</f>
        <v>100</v>
      </c>
      <c r="K78" s="40"/>
      <c r="L78" s="32" t="s">
        <v>27</v>
      </c>
      <c r="M78" s="547"/>
    </row>
    <row r="79" spans="1:13" ht="15.6" customHeight="1" thickBot="1">
      <c r="A79" s="139"/>
      <c r="B79" s="536" t="s">
        <v>54</v>
      </c>
      <c r="C79" s="536"/>
      <c r="D79" s="537"/>
      <c r="E79" s="537"/>
      <c r="F79" s="537"/>
      <c r="G79" s="537"/>
      <c r="H79" s="537"/>
      <c r="I79" s="537"/>
      <c r="J79" s="536"/>
      <c r="K79" s="537"/>
      <c r="L79" s="32"/>
      <c r="M79" s="142">
        <f>(J65+J69+J70+J72+J73+J75+J76+J78)/8</f>
        <v>100</v>
      </c>
    </row>
    <row r="80" spans="1:13" ht="12.6" customHeight="1" thickBot="1">
      <c r="A80" s="139"/>
      <c r="B80" s="538" t="s">
        <v>54</v>
      </c>
      <c r="C80" s="538"/>
      <c r="D80" s="538"/>
      <c r="E80" s="538"/>
      <c r="F80" s="538"/>
      <c r="G80" s="538"/>
      <c r="H80" s="538"/>
      <c r="I80" s="538"/>
      <c r="J80" s="538"/>
      <c r="K80" s="538"/>
      <c r="L80" s="168"/>
      <c r="M80" s="142">
        <f>(M38+M53+M64+M79)/4</f>
        <v>100</v>
      </c>
    </row>
    <row r="81" spans="1:13" ht="18.600000000000001" customHeight="1">
      <c r="A81" s="1" t="s">
        <v>44</v>
      </c>
      <c r="G81" s="12"/>
      <c r="H81" s="12"/>
      <c r="I81" s="53"/>
      <c r="J81" s="123"/>
      <c r="K81" s="12"/>
      <c r="L81" s="12"/>
      <c r="M81" s="11"/>
    </row>
    <row r="82" spans="1:13" ht="17.45" customHeight="1">
      <c r="A82" s="1" t="s">
        <v>45</v>
      </c>
      <c r="G82" s="12"/>
      <c r="H82" s="12"/>
      <c r="I82" s="53"/>
      <c r="J82" s="123"/>
      <c r="K82" s="12"/>
      <c r="L82" s="12"/>
      <c r="M82" s="11"/>
    </row>
    <row r="83" spans="1:13" ht="16.149999999999999" customHeight="1">
      <c r="A83" s="1" t="s">
        <v>339</v>
      </c>
      <c r="G83" s="12"/>
      <c r="H83" s="12"/>
      <c r="I83" s="53"/>
      <c r="J83" s="123"/>
      <c r="K83" s="12"/>
      <c r="L83" s="12"/>
      <c r="M83" s="11"/>
    </row>
    <row r="84" spans="1:13" ht="13.9" customHeight="1"/>
    <row r="85" spans="1:13" ht="13.15" customHeight="1">
      <c r="A85" s="1" t="s">
        <v>323</v>
      </c>
      <c r="G85" s="1" t="s">
        <v>324</v>
      </c>
    </row>
    <row r="86" spans="1:13" ht="15.6" customHeight="1"/>
    <row r="87" spans="1:13" ht="0.6" customHeight="1"/>
  </sheetData>
  <mergeCells count="49">
    <mergeCell ref="M73:M75"/>
    <mergeCell ref="M76:M78"/>
    <mergeCell ref="A9:M9"/>
    <mergeCell ref="A10:M10"/>
    <mergeCell ref="A11:M11"/>
    <mergeCell ref="A14:A24"/>
    <mergeCell ref="B14:B21"/>
    <mergeCell ref="C14:C21"/>
    <mergeCell ref="J14:J21"/>
    <mergeCell ref="M14:M24"/>
    <mergeCell ref="B22:B23"/>
    <mergeCell ref="C22:C23"/>
    <mergeCell ref="J22:J23"/>
    <mergeCell ref="A25:A37"/>
    <mergeCell ref="B25:B37"/>
    <mergeCell ref="C25:C37"/>
    <mergeCell ref="J25:J32"/>
    <mergeCell ref="B38:K38"/>
    <mergeCell ref="A39:A50"/>
    <mergeCell ref="B39:B50"/>
    <mergeCell ref="C39:C50"/>
    <mergeCell ref="J39:J49"/>
    <mergeCell ref="J50:J52"/>
    <mergeCell ref="B53:J53"/>
    <mergeCell ref="A54:A61"/>
    <mergeCell ref="B54:B61"/>
    <mergeCell ref="C54:C61"/>
    <mergeCell ref="J54:J60"/>
    <mergeCell ref="J61:J63"/>
    <mergeCell ref="M70:M72"/>
    <mergeCell ref="B64:J64"/>
    <mergeCell ref="A65:A69"/>
    <mergeCell ref="B65:B69"/>
    <mergeCell ref="C65:C69"/>
    <mergeCell ref="J65:J68"/>
    <mergeCell ref="B79:K79"/>
    <mergeCell ref="B80:K80"/>
    <mergeCell ref="A70:A72"/>
    <mergeCell ref="B70:B72"/>
    <mergeCell ref="C70:C72"/>
    <mergeCell ref="J70:J71"/>
    <mergeCell ref="A76:A78"/>
    <mergeCell ref="B76:B78"/>
    <mergeCell ref="C76:C78"/>
    <mergeCell ref="J76:J77"/>
    <mergeCell ref="A73:A75"/>
    <mergeCell ref="B73:B75"/>
    <mergeCell ref="C73:C75"/>
    <mergeCell ref="J73:J74"/>
  </mergeCells>
  <pageMargins left="0" right="0" top="0.74803149606299213" bottom="0.74803149606299213" header="0.51181102362204722" footer="0.51181102362204722"/>
  <pageSetup paperSize="9" scale="80" firstPageNumber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K92"/>
  <sheetViews>
    <sheetView topLeftCell="A51" workbookViewId="0">
      <selection activeCell="A10" sqref="A10:M10"/>
    </sheetView>
  </sheetViews>
  <sheetFormatPr defaultRowHeight="15"/>
  <cols>
    <col min="1" max="1" width="13.7109375"/>
    <col min="2" max="2" width="14.7109375"/>
    <col min="3" max="3" width="11.28515625"/>
    <col min="4" max="4" width="19" customWidth="1"/>
    <col min="5" max="5" width="19.28515625"/>
    <col min="6" max="6" width="10.7109375"/>
    <col min="7" max="7" width="14.28515625"/>
    <col min="8" max="8" width="13.28515625"/>
    <col min="9" max="9" width="15.140625"/>
    <col min="10" max="10" width="11.42578125"/>
    <col min="11" max="11" width="12.28515625"/>
    <col min="12" max="12" width="13.7109375"/>
    <col min="13" max="13" width="11.42578125"/>
    <col min="14" max="15" width="0" hidden="1"/>
    <col min="16" max="16" width="0" style="1" hidden="1"/>
    <col min="17" max="1025" width="9.140625" style="1"/>
  </cols>
  <sheetData>
    <row r="1" spans="1:13">
      <c r="A1" s="2"/>
      <c r="L1" s="2"/>
      <c r="M1" s="2" t="s">
        <v>0</v>
      </c>
    </row>
    <row r="2" spans="1:13">
      <c r="A2" s="2"/>
      <c r="L2" s="2"/>
      <c r="M2" s="2" t="s">
        <v>1</v>
      </c>
    </row>
    <row r="3" spans="1:13">
      <c r="A3" s="2"/>
      <c r="L3" s="2"/>
      <c r="M3" s="2" t="s">
        <v>2</v>
      </c>
    </row>
    <row r="4" spans="1:13">
      <c r="A4" s="2"/>
      <c r="L4" s="2"/>
      <c r="M4" s="2" t="s">
        <v>3</v>
      </c>
    </row>
    <row r="5" spans="1:13">
      <c r="A5" s="2"/>
      <c r="L5" s="2"/>
      <c r="M5" s="2" t="s">
        <v>4</v>
      </c>
    </row>
    <row r="6" spans="1:13">
      <c r="A6" s="2"/>
      <c r="L6" s="2"/>
      <c r="M6" s="2" t="s">
        <v>5</v>
      </c>
    </row>
    <row r="7" spans="1:13">
      <c r="A7" s="2"/>
      <c r="L7" s="2"/>
      <c r="M7" s="2" t="s">
        <v>6</v>
      </c>
    </row>
    <row r="8" spans="1:13">
      <c r="A8" s="3"/>
    </row>
    <row r="9" spans="1:13">
      <c r="A9" s="475" t="s">
        <v>7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</row>
    <row r="10" spans="1:13">
      <c r="A10" s="475" t="s">
        <v>340</v>
      </c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</row>
    <row r="11" spans="1:13">
      <c r="A11" s="475"/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</row>
    <row r="12" spans="1:13">
      <c r="A12" s="3"/>
    </row>
    <row r="13" spans="1:13" ht="166.5" thickBot="1">
      <c r="A13" s="29" t="s">
        <v>8</v>
      </c>
      <c r="B13" s="30" t="s">
        <v>9</v>
      </c>
      <c r="C13" s="30" t="s">
        <v>10</v>
      </c>
      <c r="D13" s="30" t="s">
        <v>11</v>
      </c>
      <c r="E13" s="30" t="s">
        <v>12</v>
      </c>
      <c r="F13" s="30" t="s">
        <v>13</v>
      </c>
      <c r="G13" s="30" t="s">
        <v>14</v>
      </c>
      <c r="H13" s="30" t="s">
        <v>15</v>
      </c>
      <c r="I13" s="30" t="s">
        <v>79</v>
      </c>
      <c r="J13" s="30" t="s">
        <v>62</v>
      </c>
      <c r="K13" s="30" t="s">
        <v>18</v>
      </c>
      <c r="L13" s="30" t="s">
        <v>19</v>
      </c>
      <c r="M13" s="30" t="s">
        <v>20</v>
      </c>
    </row>
    <row r="14" spans="1:13" ht="77.25" hidden="1" customHeight="1">
      <c r="A14" s="502" t="s">
        <v>146</v>
      </c>
      <c r="B14" s="502" t="s">
        <v>22</v>
      </c>
      <c r="C14" s="502" t="s">
        <v>23</v>
      </c>
      <c r="D14" s="32" t="s">
        <v>49</v>
      </c>
      <c r="E14" s="32" t="s">
        <v>25</v>
      </c>
      <c r="F14" s="32" t="s">
        <v>26</v>
      </c>
      <c r="G14" s="32">
        <v>100</v>
      </c>
      <c r="H14" s="32">
        <v>100</v>
      </c>
      <c r="I14" s="133">
        <f t="shared" ref="I14:I33" si="0">H14/G14*100</f>
        <v>100</v>
      </c>
      <c r="J14" s="535">
        <v>100</v>
      </c>
      <c r="K14" s="32"/>
      <c r="L14" s="32" t="s">
        <v>27</v>
      </c>
      <c r="M14" s="502">
        <v>97.6</v>
      </c>
    </row>
    <row r="15" spans="1:13" ht="15" hidden="1" customHeight="1">
      <c r="A15" s="502"/>
      <c r="B15" s="502"/>
      <c r="C15" s="502"/>
      <c r="D15" s="35"/>
      <c r="E15" s="35" t="s">
        <v>28</v>
      </c>
      <c r="F15" s="35" t="s">
        <v>26</v>
      </c>
      <c r="G15" s="35">
        <v>99</v>
      </c>
      <c r="H15" s="35">
        <v>99</v>
      </c>
      <c r="I15" s="41">
        <f t="shared" si="0"/>
        <v>100</v>
      </c>
      <c r="J15" s="535"/>
      <c r="K15" s="35"/>
      <c r="L15" s="32" t="s">
        <v>27</v>
      </c>
      <c r="M15" s="502"/>
    </row>
    <row r="16" spans="1:13" ht="9.6" hidden="1" customHeight="1">
      <c r="A16" s="502"/>
      <c r="B16" s="502"/>
      <c r="C16" s="502"/>
      <c r="D16" s="35" t="s">
        <v>94</v>
      </c>
      <c r="E16" s="9" t="s">
        <v>25</v>
      </c>
      <c r="F16" s="35" t="s">
        <v>26</v>
      </c>
      <c r="G16" s="35">
        <v>100</v>
      </c>
      <c r="H16" s="35">
        <v>100</v>
      </c>
      <c r="I16" s="41">
        <f t="shared" si="0"/>
        <v>100</v>
      </c>
      <c r="J16" s="535"/>
      <c r="K16" s="35"/>
      <c r="L16" s="32" t="s">
        <v>27</v>
      </c>
      <c r="M16" s="502"/>
    </row>
    <row r="17" spans="1:15" ht="14.45" hidden="1" customHeight="1">
      <c r="A17" s="502"/>
      <c r="B17" s="502"/>
      <c r="C17" s="502"/>
      <c r="D17" s="35"/>
      <c r="E17" s="35" t="s">
        <v>28</v>
      </c>
      <c r="F17" s="35" t="s">
        <v>26</v>
      </c>
      <c r="G17" s="35">
        <v>99.5</v>
      </c>
      <c r="H17" s="35">
        <v>99.5</v>
      </c>
      <c r="I17" s="41">
        <f t="shared" si="0"/>
        <v>100</v>
      </c>
      <c r="J17" s="535"/>
      <c r="K17" s="35"/>
      <c r="L17" s="32" t="s">
        <v>27</v>
      </c>
      <c r="M17" s="502"/>
    </row>
    <row r="18" spans="1:15" ht="14.45" hidden="1" customHeight="1">
      <c r="A18" s="502"/>
      <c r="B18" s="502"/>
      <c r="C18" s="502"/>
      <c r="D18" s="35" t="s">
        <v>95</v>
      </c>
      <c r="E18" s="5" t="s">
        <v>25</v>
      </c>
      <c r="F18" s="35" t="s">
        <v>26</v>
      </c>
      <c r="G18" s="35">
        <v>100</v>
      </c>
      <c r="H18" s="35">
        <v>100</v>
      </c>
      <c r="I18" s="41">
        <f t="shared" si="0"/>
        <v>100</v>
      </c>
      <c r="J18" s="535"/>
      <c r="K18" s="35"/>
      <c r="L18" s="32" t="s">
        <v>27</v>
      </c>
      <c r="M18" s="502"/>
      <c r="O18" s="1" t="s">
        <v>31</v>
      </c>
    </row>
    <row r="19" spans="1:15" ht="14.45" hidden="1" customHeight="1">
      <c r="A19" s="502"/>
      <c r="B19" s="502"/>
      <c r="C19" s="502"/>
      <c r="D19" s="35"/>
      <c r="E19" s="35" t="s">
        <v>28</v>
      </c>
      <c r="F19" s="35" t="s">
        <v>26</v>
      </c>
      <c r="G19" s="35">
        <v>100</v>
      </c>
      <c r="H19" s="35">
        <v>100</v>
      </c>
      <c r="I19" s="41">
        <f t="shared" si="0"/>
        <v>100</v>
      </c>
      <c r="J19" s="535"/>
      <c r="K19" s="35"/>
      <c r="L19" s="32" t="s">
        <v>27</v>
      </c>
      <c r="M19" s="502"/>
    </row>
    <row r="20" spans="1:15" ht="102" hidden="1">
      <c r="A20" s="502"/>
      <c r="B20" s="502"/>
      <c r="C20" s="502"/>
      <c r="D20" s="40" t="s">
        <v>32</v>
      </c>
      <c r="E20" s="5" t="s">
        <v>25</v>
      </c>
      <c r="F20" s="35" t="s">
        <v>26</v>
      </c>
      <c r="G20" s="40">
        <v>100</v>
      </c>
      <c r="H20" s="40">
        <v>100</v>
      </c>
      <c r="I20" s="41">
        <f t="shared" si="0"/>
        <v>100</v>
      </c>
      <c r="J20" s="535"/>
      <c r="K20" s="35"/>
      <c r="L20" s="32" t="s">
        <v>27</v>
      </c>
      <c r="M20" s="502"/>
      <c r="O20" s="1" t="s">
        <v>33</v>
      </c>
    </row>
    <row r="21" spans="1:15" ht="14.45" hidden="1" customHeight="1">
      <c r="A21" s="502"/>
      <c r="B21" s="502"/>
      <c r="C21" s="502"/>
      <c r="D21" s="112"/>
      <c r="E21" s="35" t="s">
        <v>28</v>
      </c>
      <c r="F21" s="35" t="s">
        <v>26</v>
      </c>
      <c r="G21" s="32">
        <v>99.3</v>
      </c>
      <c r="H21" s="32">
        <v>99.3</v>
      </c>
      <c r="I21" s="41">
        <f t="shared" si="0"/>
        <v>100</v>
      </c>
      <c r="J21" s="535"/>
      <c r="K21" s="35"/>
      <c r="L21" s="32" t="s">
        <v>27</v>
      </c>
      <c r="M21" s="502"/>
    </row>
    <row r="22" spans="1:15" ht="15.6" hidden="1" customHeight="1">
      <c r="A22" s="502"/>
      <c r="B22" s="502" t="s">
        <v>38</v>
      </c>
      <c r="C22" s="502" t="s">
        <v>23</v>
      </c>
      <c r="D22" s="112" t="s">
        <v>96</v>
      </c>
      <c r="E22" s="115" t="s">
        <v>40</v>
      </c>
      <c r="F22" s="35" t="s">
        <v>26</v>
      </c>
      <c r="G22" s="32">
        <v>99.5</v>
      </c>
      <c r="H22" s="32">
        <v>99.5</v>
      </c>
      <c r="I22" s="41">
        <f t="shared" si="0"/>
        <v>100</v>
      </c>
      <c r="J22" s="535">
        <v>100</v>
      </c>
      <c r="K22" s="35"/>
      <c r="L22" s="32" t="s">
        <v>27</v>
      </c>
      <c r="M22" s="502"/>
    </row>
    <row r="23" spans="1:15" ht="51" hidden="1">
      <c r="A23" s="502"/>
      <c r="B23" s="502"/>
      <c r="C23" s="502"/>
      <c r="D23" s="135" t="s">
        <v>97</v>
      </c>
      <c r="E23" s="136" t="s">
        <v>40</v>
      </c>
      <c r="F23" s="35" t="s">
        <v>26</v>
      </c>
      <c r="G23" s="32">
        <v>99.6</v>
      </c>
      <c r="H23" s="32">
        <v>99.6</v>
      </c>
      <c r="I23" s="41">
        <f t="shared" si="0"/>
        <v>100</v>
      </c>
      <c r="J23" s="535"/>
      <c r="K23" s="35"/>
      <c r="L23" s="32" t="s">
        <v>27</v>
      </c>
      <c r="M23" s="502"/>
      <c r="N23" s="1" t="s">
        <v>98</v>
      </c>
    </row>
    <row r="24" spans="1:15" ht="38.25" hidden="1">
      <c r="A24" s="502"/>
      <c r="B24" s="107"/>
      <c r="C24" s="107"/>
      <c r="D24" s="35" t="s">
        <v>76</v>
      </c>
      <c r="E24" s="35" t="s">
        <v>35</v>
      </c>
      <c r="F24" s="35" t="s">
        <v>36</v>
      </c>
      <c r="G24" s="35">
        <v>1719</v>
      </c>
      <c r="H24" s="35">
        <v>1636</v>
      </c>
      <c r="I24" s="41">
        <f t="shared" si="0"/>
        <v>95.171611401977898</v>
      </c>
      <c r="J24" s="120">
        <v>95.2</v>
      </c>
      <c r="K24" s="35"/>
      <c r="L24" s="32" t="s">
        <v>27</v>
      </c>
      <c r="M24" s="502"/>
    </row>
    <row r="25" spans="1:15" ht="96.6" customHeight="1" thickBot="1">
      <c r="A25" s="502" t="s">
        <v>158</v>
      </c>
      <c r="B25" s="502" t="s">
        <v>99</v>
      </c>
      <c r="C25" s="502" t="s">
        <v>23</v>
      </c>
      <c r="D25" s="35" t="s">
        <v>100</v>
      </c>
      <c r="E25" s="35" t="s">
        <v>101</v>
      </c>
      <c r="F25" s="35" t="s">
        <v>26</v>
      </c>
      <c r="G25" s="35">
        <v>100</v>
      </c>
      <c r="H25" s="35">
        <v>100</v>
      </c>
      <c r="I25" s="41">
        <f t="shared" si="0"/>
        <v>100</v>
      </c>
      <c r="J25" s="535">
        <v>100</v>
      </c>
      <c r="K25" s="35"/>
      <c r="L25" s="32" t="s">
        <v>27</v>
      </c>
      <c r="M25" s="34"/>
    </row>
    <row r="26" spans="1:15" ht="135.6" customHeight="1" thickBot="1">
      <c r="A26" s="502"/>
      <c r="B26" s="502"/>
      <c r="C26" s="502"/>
      <c r="D26" s="35"/>
      <c r="E26" s="35" t="s">
        <v>102</v>
      </c>
      <c r="F26" s="35" t="s">
        <v>26</v>
      </c>
      <c r="G26" s="35">
        <v>100</v>
      </c>
      <c r="H26" s="35">
        <v>100</v>
      </c>
      <c r="I26" s="41">
        <f t="shared" si="0"/>
        <v>100</v>
      </c>
      <c r="J26" s="535"/>
      <c r="K26" s="35"/>
      <c r="L26" s="32" t="s">
        <v>27</v>
      </c>
      <c r="M26" s="37"/>
    </row>
    <row r="27" spans="1:15" ht="131.44999999999999" customHeight="1">
      <c r="A27" s="502"/>
      <c r="B27" s="502"/>
      <c r="C27" s="502"/>
      <c r="D27" s="35" t="s">
        <v>115</v>
      </c>
      <c r="E27" s="35" t="s">
        <v>101</v>
      </c>
      <c r="F27" s="35" t="s">
        <v>26</v>
      </c>
      <c r="G27" s="35">
        <v>100</v>
      </c>
      <c r="H27" s="35">
        <v>100</v>
      </c>
      <c r="I27" s="41">
        <f t="shared" si="0"/>
        <v>100</v>
      </c>
      <c r="J27" s="535"/>
      <c r="K27" s="35"/>
      <c r="L27" s="32" t="s">
        <v>27</v>
      </c>
      <c r="M27" s="37"/>
      <c r="O27" s="1" t="s">
        <v>104</v>
      </c>
    </row>
    <row r="28" spans="1:15" ht="179.45" customHeight="1">
      <c r="A28" s="502"/>
      <c r="B28" s="502"/>
      <c r="C28" s="502"/>
      <c r="D28" s="35"/>
      <c r="E28" s="35" t="s">
        <v>102</v>
      </c>
      <c r="F28" s="35" t="s">
        <v>26</v>
      </c>
      <c r="G28" s="35">
        <v>100</v>
      </c>
      <c r="H28" s="35">
        <v>100</v>
      </c>
      <c r="I28" s="41">
        <f t="shared" si="0"/>
        <v>100</v>
      </c>
      <c r="J28" s="535"/>
      <c r="K28" s="35"/>
      <c r="L28" s="32" t="s">
        <v>27</v>
      </c>
      <c r="M28" s="37"/>
    </row>
    <row r="29" spans="1:15" ht="166.15" customHeight="1">
      <c r="A29" s="502"/>
      <c r="B29" s="502"/>
      <c r="C29" s="502"/>
      <c r="D29" s="35" t="s">
        <v>149</v>
      </c>
      <c r="E29" s="35" t="s">
        <v>101</v>
      </c>
      <c r="F29" s="35" t="s">
        <v>26</v>
      </c>
      <c r="G29" s="35">
        <v>100</v>
      </c>
      <c r="H29" s="35">
        <v>100</v>
      </c>
      <c r="I29" s="41">
        <f t="shared" si="0"/>
        <v>100</v>
      </c>
      <c r="J29" s="535"/>
      <c r="K29" s="35"/>
      <c r="L29" s="32" t="s">
        <v>27</v>
      </c>
      <c r="M29" s="37"/>
      <c r="O29" s="1" t="s">
        <v>106</v>
      </c>
    </row>
    <row r="30" spans="1:15" ht="168.6" customHeight="1" thickBot="1">
      <c r="A30" s="502"/>
      <c r="B30" s="502"/>
      <c r="C30" s="502"/>
      <c r="D30" s="35"/>
      <c r="E30" s="35" t="s">
        <v>102</v>
      </c>
      <c r="F30" s="35" t="s">
        <v>26</v>
      </c>
      <c r="G30" s="35">
        <v>100</v>
      </c>
      <c r="H30" s="35">
        <v>100</v>
      </c>
      <c r="I30" s="41">
        <f t="shared" si="0"/>
        <v>100</v>
      </c>
      <c r="J30" s="535"/>
      <c r="K30" s="35"/>
      <c r="L30" s="32" t="s">
        <v>27</v>
      </c>
      <c r="M30" s="37"/>
    </row>
    <row r="31" spans="1:15" ht="181.9" hidden="1" customHeight="1">
      <c r="A31" s="502"/>
      <c r="B31" s="502"/>
      <c r="C31" s="502"/>
      <c r="D31" s="35" t="s">
        <v>107</v>
      </c>
      <c r="E31" s="35" t="s">
        <v>101</v>
      </c>
      <c r="F31" s="35" t="s">
        <v>26</v>
      </c>
      <c r="G31" s="35">
        <v>100</v>
      </c>
      <c r="H31" s="35">
        <v>100</v>
      </c>
      <c r="I31" s="41">
        <f t="shared" si="0"/>
        <v>100</v>
      </c>
      <c r="J31" s="535"/>
      <c r="K31" s="35"/>
      <c r="L31" s="32" t="s">
        <v>27</v>
      </c>
      <c r="M31" s="37"/>
      <c r="N31" s="1" t="s">
        <v>109</v>
      </c>
    </row>
    <row r="32" spans="1:15" ht="145.5" hidden="1" customHeight="1">
      <c r="A32" s="502"/>
      <c r="B32" s="502"/>
      <c r="C32" s="502"/>
      <c r="D32" s="35"/>
      <c r="E32" s="35" t="s">
        <v>102</v>
      </c>
      <c r="F32" s="35" t="s">
        <v>26</v>
      </c>
      <c r="G32" s="35">
        <v>100</v>
      </c>
      <c r="H32" s="35">
        <v>100</v>
      </c>
      <c r="I32" s="41">
        <f t="shared" si="0"/>
        <v>100</v>
      </c>
      <c r="J32" s="535"/>
      <c r="K32" s="35"/>
      <c r="L32" s="32" t="s">
        <v>27</v>
      </c>
      <c r="M32" s="37"/>
    </row>
    <row r="33" spans="1:14" ht="75.75" customHeight="1" thickBot="1">
      <c r="A33" s="502"/>
      <c r="B33" s="502"/>
      <c r="C33" s="502"/>
      <c r="D33" s="35" t="s">
        <v>159</v>
      </c>
      <c r="E33" s="35" t="s">
        <v>35</v>
      </c>
      <c r="F33" s="35" t="s">
        <v>36</v>
      </c>
      <c r="G33" s="35">
        <v>256</v>
      </c>
      <c r="H33" s="35">
        <v>256</v>
      </c>
      <c r="I33" s="41">
        <f t="shared" si="0"/>
        <v>100</v>
      </c>
      <c r="J33" s="528">
        <f>(I33+I34+I35)/3</f>
        <v>101.23456790123457</v>
      </c>
      <c r="K33" s="35"/>
      <c r="L33" s="32" t="s">
        <v>27</v>
      </c>
      <c r="M33" s="37"/>
    </row>
    <row r="34" spans="1:14" ht="138" customHeight="1" thickBot="1">
      <c r="A34" s="502"/>
      <c r="B34" s="502"/>
      <c r="C34" s="502"/>
      <c r="D34" s="35" t="s">
        <v>160</v>
      </c>
      <c r="E34" s="35" t="s">
        <v>35</v>
      </c>
      <c r="F34" s="35" t="s">
        <v>36</v>
      </c>
      <c r="G34" s="35">
        <v>27</v>
      </c>
      <c r="H34" s="35">
        <v>28</v>
      </c>
      <c r="I34" s="41">
        <f>H34/G34*100</f>
        <v>103.7037037037037</v>
      </c>
      <c r="J34" s="528"/>
      <c r="K34" s="35"/>
      <c r="L34" s="32" t="s">
        <v>27</v>
      </c>
      <c r="M34" s="37"/>
    </row>
    <row r="35" spans="1:14" ht="161.25" customHeight="1">
      <c r="A35" s="502"/>
      <c r="B35" s="502"/>
      <c r="C35" s="502"/>
      <c r="D35" s="35" t="s">
        <v>161</v>
      </c>
      <c r="E35" s="35" t="s">
        <v>35</v>
      </c>
      <c r="F35" s="35" t="s">
        <v>36</v>
      </c>
      <c r="G35" s="35">
        <v>2</v>
      </c>
      <c r="H35" s="35">
        <v>2</v>
      </c>
      <c r="I35" s="41">
        <f>H35/G35*100</f>
        <v>100</v>
      </c>
      <c r="J35" s="528"/>
      <c r="K35" s="35"/>
      <c r="L35" s="32" t="s">
        <v>27</v>
      </c>
      <c r="M35" s="37"/>
    </row>
    <row r="36" spans="1:14" ht="34.9" customHeight="1">
      <c r="A36" s="46"/>
      <c r="B36" s="543" t="s">
        <v>54</v>
      </c>
      <c r="C36" s="543"/>
      <c r="D36" s="543"/>
      <c r="E36" s="543"/>
      <c r="F36" s="543"/>
      <c r="G36" s="543"/>
      <c r="H36" s="543"/>
      <c r="I36" s="543"/>
      <c r="J36" s="543"/>
      <c r="K36" s="35"/>
      <c r="L36" s="45"/>
      <c r="M36" s="6">
        <f>(J25+J33)/2</f>
        <v>100.61728395061729</v>
      </c>
    </row>
    <row r="37" spans="1:14" ht="91.9" customHeight="1">
      <c r="A37" s="502"/>
      <c r="B37" s="485" t="s">
        <v>112</v>
      </c>
      <c r="C37" s="485" t="s">
        <v>23</v>
      </c>
      <c r="D37" s="35" t="s">
        <v>100</v>
      </c>
      <c r="E37" s="35" t="s">
        <v>113</v>
      </c>
      <c r="F37" s="35" t="s">
        <v>26</v>
      </c>
      <c r="G37" s="35">
        <v>100</v>
      </c>
      <c r="H37" s="35">
        <v>100</v>
      </c>
      <c r="I37" s="41">
        <f t="shared" ref="I37:I50" si="1">H37/G37*100</f>
        <v>100</v>
      </c>
      <c r="J37" s="535">
        <v>100</v>
      </c>
      <c r="K37" s="35"/>
      <c r="L37" s="32" t="s">
        <v>27</v>
      </c>
      <c r="M37" s="37"/>
    </row>
    <row r="38" spans="1:14" ht="137.44999999999999" customHeight="1">
      <c r="A38" s="502"/>
      <c r="B38" s="502"/>
      <c r="C38" s="502"/>
      <c r="D38" s="35"/>
      <c r="E38" s="35" t="s">
        <v>114</v>
      </c>
      <c r="F38" s="35" t="s">
        <v>26</v>
      </c>
      <c r="G38" s="35">
        <v>100</v>
      </c>
      <c r="H38" s="35">
        <v>100</v>
      </c>
      <c r="I38" s="41">
        <f t="shared" si="1"/>
        <v>100</v>
      </c>
      <c r="J38" s="535"/>
      <c r="K38" s="35"/>
      <c r="L38" s="32" t="s">
        <v>27</v>
      </c>
      <c r="M38" s="37"/>
    </row>
    <row r="39" spans="1:14" ht="153" customHeight="1">
      <c r="A39" s="502"/>
      <c r="B39" s="502"/>
      <c r="C39" s="502"/>
      <c r="D39" s="35" t="s">
        <v>115</v>
      </c>
      <c r="E39" s="35" t="s">
        <v>113</v>
      </c>
      <c r="F39" s="35" t="s">
        <v>26</v>
      </c>
      <c r="G39" s="35">
        <v>100</v>
      </c>
      <c r="H39" s="35">
        <v>100</v>
      </c>
      <c r="I39" s="41">
        <f t="shared" si="1"/>
        <v>100</v>
      </c>
      <c r="J39" s="535"/>
      <c r="K39" s="35"/>
      <c r="L39" s="32" t="s">
        <v>27</v>
      </c>
      <c r="M39" s="37"/>
    </row>
    <row r="40" spans="1:14" ht="168.6" customHeight="1">
      <c r="A40" s="502"/>
      <c r="B40" s="502"/>
      <c r="C40" s="502"/>
      <c r="D40" s="35"/>
      <c r="E40" s="35" t="s">
        <v>114</v>
      </c>
      <c r="F40" s="35" t="s">
        <v>26</v>
      </c>
      <c r="G40" s="35">
        <v>100</v>
      </c>
      <c r="H40" s="35">
        <v>100</v>
      </c>
      <c r="I40" s="41">
        <f t="shared" si="1"/>
        <v>100</v>
      </c>
      <c r="J40" s="535"/>
      <c r="K40" s="35"/>
      <c r="L40" s="32" t="s">
        <v>27</v>
      </c>
      <c r="M40" s="37"/>
    </row>
    <row r="41" spans="1:14" ht="171" customHeight="1">
      <c r="A41" s="502"/>
      <c r="B41" s="502"/>
      <c r="C41" s="502"/>
      <c r="D41" s="35" t="s">
        <v>105</v>
      </c>
      <c r="E41" s="35" t="s">
        <v>113</v>
      </c>
      <c r="F41" s="35" t="s">
        <v>26</v>
      </c>
      <c r="G41" s="35">
        <v>100</v>
      </c>
      <c r="H41" s="35">
        <v>100</v>
      </c>
      <c r="I41" s="41">
        <f t="shared" si="1"/>
        <v>100</v>
      </c>
      <c r="J41" s="535"/>
      <c r="K41" s="35"/>
      <c r="L41" s="32" t="s">
        <v>27</v>
      </c>
      <c r="M41" s="37"/>
      <c r="N41" s="1" t="s">
        <v>116</v>
      </c>
    </row>
    <row r="42" spans="1:14" ht="141.75" customHeight="1" thickBot="1">
      <c r="A42" s="502"/>
      <c r="B42" s="502"/>
      <c r="C42" s="502"/>
      <c r="D42" s="35"/>
      <c r="E42" s="35" t="s">
        <v>102</v>
      </c>
      <c r="F42" s="35" t="s">
        <v>26</v>
      </c>
      <c r="G42" s="35">
        <v>100</v>
      </c>
      <c r="H42" s="35">
        <v>100</v>
      </c>
      <c r="I42" s="41">
        <f t="shared" si="1"/>
        <v>100</v>
      </c>
      <c r="J42" s="535"/>
      <c r="K42" s="35"/>
      <c r="L42" s="32" t="s">
        <v>27</v>
      </c>
      <c r="M42" s="37"/>
    </row>
    <row r="43" spans="1:14" ht="172.15" hidden="1" customHeight="1">
      <c r="A43" s="502"/>
      <c r="B43" s="502"/>
      <c r="C43" s="502"/>
      <c r="D43" s="35" t="s">
        <v>107</v>
      </c>
      <c r="E43" s="35" t="s">
        <v>101</v>
      </c>
      <c r="F43" s="35" t="s">
        <v>26</v>
      </c>
      <c r="G43" s="35">
        <v>100</v>
      </c>
      <c r="H43" s="35">
        <v>100</v>
      </c>
      <c r="I43" s="41">
        <f t="shared" si="1"/>
        <v>100</v>
      </c>
      <c r="J43" s="535"/>
      <c r="K43" s="35"/>
      <c r="L43" s="32" t="s">
        <v>27</v>
      </c>
      <c r="M43" s="37"/>
      <c r="N43" s="1" t="s">
        <v>117</v>
      </c>
    </row>
    <row r="44" spans="1:14" ht="10.9" hidden="1" customHeight="1">
      <c r="A44" s="502"/>
      <c r="B44" s="502"/>
      <c r="C44" s="502"/>
      <c r="D44" s="112"/>
      <c r="E44" s="32" t="s">
        <v>102</v>
      </c>
      <c r="F44" s="32" t="s">
        <v>26</v>
      </c>
      <c r="G44" s="32">
        <v>100</v>
      </c>
      <c r="H44" s="32">
        <v>100</v>
      </c>
      <c r="I44" s="133">
        <f t="shared" si="1"/>
        <v>100</v>
      </c>
      <c r="J44" s="535"/>
      <c r="K44" s="32"/>
      <c r="L44" s="32" t="s">
        <v>27</v>
      </c>
      <c r="M44" s="37"/>
    </row>
    <row r="45" spans="1:14" ht="0.6" customHeight="1" thickBot="1">
      <c r="A45" s="502"/>
      <c r="B45" s="502"/>
      <c r="C45" s="502"/>
      <c r="D45" s="40" t="s">
        <v>118</v>
      </c>
      <c r="E45" s="40" t="s">
        <v>119</v>
      </c>
      <c r="F45" s="32" t="s">
        <v>26</v>
      </c>
      <c r="G45" s="40">
        <v>100</v>
      </c>
      <c r="H45" s="40">
        <v>98</v>
      </c>
      <c r="I45" s="133">
        <f t="shared" si="1"/>
        <v>98</v>
      </c>
      <c r="J45" s="535"/>
      <c r="K45" s="40"/>
      <c r="L45" s="32" t="s">
        <v>27</v>
      </c>
      <c r="M45" s="37"/>
      <c r="N45" s="1" t="s">
        <v>120</v>
      </c>
    </row>
    <row r="46" spans="1:14" ht="7.15" hidden="1" customHeight="1">
      <c r="A46" s="502"/>
      <c r="B46" s="502"/>
      <c r="C46" s="502"/>
      <c r="D46" s="112"/>
      <c r="E46" s="112" t="s">
        <v>121</v>
      </c>
      <c r="F46" s="32" t="s">
        <v>26</v>
      </c>
      <c r="G46" s="32">
        <v>100</v>
      </c>
      <c r="H46" s="32">
        <v>100</v>
      </c>
      <c r="I46" s="133">
        <f t="shared" si="1"/>
        <v>100</v>
      </c>
      <c r="J46" s="535"/>
      <c r="K46" s="32"/>
      <c r="L46" s="32" t="s">
        <v>27</v>
      </c>
      <c r="M46" s="37"/>
    </row>
    <row r="47" spans="1:14" ht="103.15" hidden="1" customHeight="1">
      <c r="A47" s="502"/>
      <c r="B47" s="502"/>
      <c r="C47" s="502"/>
      <c r="D47" s="40"/>
      <c r="E47" s="40" t="s">
        <v>122</v>
      </c>
      <c r="F47" s="32" t="s">
        <v>26</v>
      </c>
      <c r="G47" s="40">
        <v>90</v>
      </c>
      <c r="H47" s="40">
        <v>83</v>
      </c>
      <c r="I47" s="133">
        <f t="shared" si="1"/>
        <v>92.222222222222229</v>
      </c>
      <c r="J47" s="535"/>
      <c r="K47" s="40"/>
      <c r="L47" s="32" t="s">
        <v>27</v>
      </c>
      <c r="M47" s="37"/>
    </row>
    <row r="48" spans="1:14" ht="103.15" customHeight="1" thickBot="1">
      <c r="A48" s="502"/>
      <c r="B48" s="502"/>
      <c r="C48" s="502"/>
      <c r="D48" s="42" t="s">
        <v>108</v>
      </c>
      <c r="E48" s="43" t="s">
        <v>35</v>
      </c>
      <c r="F48" s="43" t="s">
        <v>36</v>
      </c>
      <c r="G48" s="86">
        <v>251</v>
      </c>
      <c r="H48" s="86">
        <v>248</v>
      </c>
      <c r="I48" s="141">
        <f t="shared" si="1"/>
        <v>98.804780876494021</v>
      </c>
      <c r="J48" s="486">
        <f>(I48+I49)/2</f>
        <v>99.402390438247011</v>
      </c>
      <c r="K48" s="145"/>
      <c r="L48" s="32"/>
      <c r="M48" s="37"/>
    </row>
    <row r="49" spans="1:15" ht="123.6" customHeight="1" thickBot="1">
      <c r="A49" s="502"/>
      <c r="B49" s="502"/>
      <c r="C49" s="502"/>
      <c r="D49" s="42" t="s">
        <v>160</v>
      </c>
      <c r="E49" s="43" t="s">
        <v>35</v>
      </c>
      <c r="F49" s="43" t="s">
        <v>36</v>
      </c>
      <c r="G49" s="40">
        <v>3</v>
      </c>
      <c r="H49" s="40">
        <v>3</v>
      </c>
      <c r="I49" s="152">
        <f t="shared" si="1"/>
        <v>100</v>
      </c>
      <c r="J49" s="486"/>
      <c r="K49" s="40"/>
      <c r="L49" s="32"/>
      <c r="M49" s="37"/>
    </row>
    <row r="50" spans="1:15" ht="154.15" hidden="1" customHeight="1">
      <c r="A50" s="502"/>
      <c r="B50" s="485"/>
      <c r="C50" s="485"/>
      <c r="D50" s="42" t="s">
        <v>111</v>
      </c>
      <c r="E50" s="43" t="s">
        <v>35</v>
      </c>
      <c r="F50" s="43" t="s">
        <v>36</v>
      </c>
      <c r="G50" s="43">
        <v>0</v>
      </c>
      <c r="H50" s="43">
        <v>0</v>
      </c>
      <c r="I50" s="148" t="e">
        <f t="shared" si="1"/>
        <v>#DIV/0!</v>
      </c>
      <c r="J50" s="486"/>
      <c r="K50" s="32"/>
      <c r="L50" s="32" t="s">
        <v>27</v>
      </c>
      <c r="M50" s="37"/>
    </row>
    <row r="51" spans="1:15" ht="15" customHeight="1" thickBot="1">
      <c r="A51" s="46"/>
      <c r="B51" s="560" t="s">
        <v>54</v>
      </c>
      <c r="C51" s="560"/>
      <c r="D51" s="560"/>
      <c r="E51" s="560"/>
      <c r="F51" s="560"/>
      <c r="G51" s="560"/>
      <c r="H51" s="560"/>
      <c r="I51" s="560"/>
      <c r="J51" s="560"/>
      <c r="K51" s="35"/>
      <c r="L51" s="45"/>
      <c r="M51" s="6">
        <f>(J37+J48)/2</f>
        <v>99.701195219123505</v>
      </c>
    </row>
    <row r="52" spans="1:15" ht="84.6" customHeight="1" thickBot="1">
      <c r="A52" s="533"/>
      <c r="B52" s="533" t="s">
        <v>124</v>
      </c>
      <c r="C52" s="533" t="s">
        <v>23</v>
      </c>
      <c r="D52" s="35" t="s">
        <v>100</v>
      </c>
      <c r="E52" s="170" t="s">
        <v>125</v>
      </c>
      <c r="F52" s="32" t="s">
        <v>26</v>
      </c>
      <c r="G52" s="35">
        <v>100</v>
      </c>
      <c r="H52" s="35">
        <v>100</v>
      </c>
      <c r="I52" s="41">
        <v>100</v>
      </c>
      <c r="J52" s="528">
        <v>100</v>
      </c>
      <c r="K52" s="35"/>
      <c r="L52" s="32" t="s">
        <v>27</v>
      </c>
      <c r="M52" s="37"/>
      <c r="N52" s="1">
        <f>(75+96+98+92+70+95)/6</f>
        <v>87.666666666666671</v>
      </c>
      <c r="O52" s="1">
        <f>(95+98+92+98+67+98)/6</f>
        <v>91.333333333333329</v>
      </c>
    </row>
    <row r="53" spans="1:15" ht="136.15" customHeight="1" thickBot="1">
      <c r="A53" s="533"/>
      <c r="B53" s="533"/>
      <c r="C53" s="533"/>
      <c r="D53" s="35"/>
      <c r="E53" s="35" t="s">
        <v>126</v>
      </c>
      <c r="F53" s="32" t="s">
        <v>26</v>
      </c>
      <c r="G53" s="35">
        <v>100</v>
      </c>
      <c r="H53" s="35">
        <v>100</v>
      </c>
      <c r="I53" s="41">
        <v>100</v>
      </c>
      <c r="J53" s="528"/>
      <c r="K53" s="35"/>
      <c r="L53" s="32" t="s">
        <v>27</v>
      </c>
      <c r="M53" s="37"/>
      <c r="N53" s="1">
        <f>(68+45+50+80+80+80)/6</f>
        <v>67.166666666666671</v>
      </c>
      <c r="O53" s="1">
        <f>(68+33+52+79+80+90)/6</f>
        <v>67</v>
      </c>
    </row>
    <row r="54" spans="1:15" ht="0.6" hidden="1" customHeight="1">
      <c r="A54" s="533"/>
      <c r="B54" s="533"/>
      <c r="C54" s="533"/>
      <c r="D54" s="35"/>
      <c r="E54" s="170" t="s">
        <v>122</v>
      </c>
      <c r="F54" s="32" t="s">
        <v>26</v>
      </c>
      <c r="G54" s="35">
        <v>46.8</v>
      </c>
      <c r="H54" s="35">
        <v>43.5</v>
      </c>
      <c r="I54" s="41">
        <f t="shared" ref="I54:I59" si="2">H54/G54*100</f>
        <v>92.948717948717956</v>
      </c>
      <c r="J54" s="528"/>
      <c r="K54" s="35"/>
      <c r="L54" s="32" t="s">
        <v>27</v>
      </c>
      <c r="M54" s="37"/>
      <c r="N54" s="1">
        <f>(60+27+40+44+55+55)/6</f>
        <v>46.833333333333336</v>
      </c>
      <c r="O54" s="1">
        <f>(43+48+51+34+27+58)/6</f>
        <v>43.5</v>
      </c>
    </row>
    <row r="55" spans="1:15" ht="130.9" hidden="1" customHeight="1">
      <c r="A55" s="533"/>
      <c r="B55" s="533"/>
      <c r="C55" s="533"/>
      <c r="D55" s="35" t="s">
        <v>153</v>
      </c>
      <c r="E55" s="35" t="s">
        <v>125</v>
      </c>
      <c r="F55" s="32" t="s">
        <v>26</v>
      </c>
      <c r="G55" s="35">
        <v>100</v>
      </c>
      <c r="H55" s="35">
        <v>100</v>
      </c>
      <c r="I55" s="41">
        <f t="shared" si="2"/>
        <v>100</v>
      </c>
      <c r="J55" s="528"/>
      <c r="K55" s="35"/>
      <c r="L55" s="32" t="s">
        <v>27</v>
      </c>
      <c r="M55" s="37"/>
      <c r="N55" s="1" t="s">
        <v>127</v>
      </c>
    </row>
    <row r="56" spans="1:15" ht="132.6" hidden="1" customHeight="1">
      <c r="A56" s="533"/>
      <c r="B56" s="533"/>
      <c r="C56" s="533"/>
      <c r="D56" s="35"/>
      <c r="E56" s="35" t="s">
        <v>126</v>
      </c>
      <c r="F56" s="32" t="s">
        <v>26</v>
      </c>
      <c r="G56" s="35">
        <v>100</v>
      </c>
      <c r="H56" s="35">
        <v>100</v>
      </c>
      <c r="I56" s="41">
        <f t="shared" si="2"/>
        <v>100</v>
      </c>
      <c r="J56" s="528"/>
      <c r="K56" s="35"/>
      <c r="L56" s="32" t="s">
        <v>27</v>
      </c>
      <c r="M56" s="37"/>
    </row>
    <row r="57" spans="1:15" ht="157.9" hidden="1" customHeight="1">
      <c r="A57" s="533"/>
      <c r="B57" s="533"/>
      <c r="C57" s="533"/>
      <c r="D57" s="35" t="s">
        <v>149</v>
      </c>
      <c r="E57" s="35" t="s">
        <v>125</v>
      </c>
      <c r="F57" s="32" t="s">
        <v>26</v>
      </c>
      <c r="G57" s="35">
        <v>100</v>
      </c>
      <c r="H57" s="35">
        <v>100</v>
      </c>
      <c r="I57" s="41">
        <f t="shared" si="2"/>
        <v>100</v>
      </c>
      <c r="J57" s="528"/>
      <c r="K57" s="35"/>
      <c r="L57" s="32" t="s">
        <v>27</v>
      </c>
      <c r="M57" s="37"/>
    </row>
    <row r="58" spans="1:15" ht="130.9" hidden="1" customHeight="1">
      <c r="A58" s="533"/>
      <c r="B58" s="533"/>
      <c r="C58" s="533"/>
      <c r="D58" s="35"/>
      <c r="E58" s="35" t="s">
        <v>126</v>
      </c>
      <c r="F58" s="32" t="s">
        <v>26</v>
      </c>
      <c r="G58" s="35">
        <v>100</v>
      </c>
      <c r="H58" s="35">
        <v>100</v>
      </c>
      <c r="I58" s="41">
        <f t="shared" si="2"/>
        <v>100</v>
      </c>
      <c r="J58" s="528"/>
      <c r="K58" s="35"/>
      <c r="L58" s="32" t="s">
        <v>27</v>
      </c>
      <c r="M58" s="37"/>
    </row>
    <row r="59" spans="1:15" ht="130.15" customHeight="1" thickBot="1">
      <c r="A59" s="533"/>
      <c r="B59" s="533"/>
      <c r="C59" s="533"/>
      <c r="D59" s="112" t="s">
        <v>162</v>
      </c>
      <c r="E59" s="32" t="s">
        <v>35</v>
      </c>
      <c r="F59" s="32" t="s">
        <v>36</v>
      </c>
      <c r="G59" s="35">
        <v>41</v>
      </c>
      <c r="H59" s="35">
        <v>41</v>
      </c>
      <c r="I59" s="41">
        <f t="shared" si="2"/>
        <v>100</v>
      </c>
      <c r="J59" s="519">
        <f>(I59+I60)/2</f>
        <v>100</v>
      </c>
      <c r="K59" s="35"/>
      <c r="L59" s="32"/>
      <c r="M59" s="37"/>
    </row>
    <row r="60" spans="1:15" ht="136.9" customHeight="1" thickBot="1">
      <c r="A60" s="533"/>
      <c r="B60" s="533"/>
      <c r="C60" s="533"/>
      <c r="D60" s="112" t="s">
        <v>163</v>
      </c>
      <c r="E60" s="32" t="s">
        <v>35</v>
      </c>
      <c r="F60" s="32" t="s">
        <v>36</v>
      </c>
      <c r="G60" s="32">
        <v>3</v>
      </c>
      <c r="H60" s="32">
        <v>3</v>
      </c>
      <c r="I60" s="41">
        <f>H60/G60*100</f>
        <v>100</v>
      </c>
      <c r="J60" s="527"/>
      <c r="K60" s="32"/>
      <c r="L60" s="32" t="s">
        <v>27</v>
      </c>
      <c r="M60" s="37"/>
    </row>
    <row r="61" spans="1:15" ht="136.9" customHeight="1" thickBot="1">
      <c r="A61" s="322"/>
      <c r="B61" s="321"/>
      <c r="C61" s="321"/>
      <c r="D61" s="320" t="s">
        <v>162</v>
      </c>
      <c r="E61" s="32" t="s">
        <v>35</v>
      </c>
      <c r="F61" s="32" t="s">
        <v>36</v>
      </c>
      <c r="G61" s="43">
        <v>1</v>
      </c>
      <c r="H61" s="43">
        <v>1</v>
      </c>
      <c r="I61" s="152">
        <f>H61/G61*100</f>
        <v>100</v>
      </c>
      <c r="J61" s="520"/>
      <c r="K61" s="35"/>
      <c r="L61" s="135"/>
      <c r="M61" s="160"/>
    </row>
    <row r="62" spans="1:15" ht="18.600000000000001" customHeight="1" thickBot="1">
      <c r="A62" s="107">
        <v>1</v>
      </c>
      <c r="B62" s="552">
        <v>1</v>
      </c>
      <c r="C62" s="552"/>
      <c r="D62" s="552"/>
      <c r="E62" s="552"/>
      <c r="F62" s="552"/>
      <c r="G62" s="552"/>
      <c r="H62" s="552"/>
      <c r="I62" s="552"/>
      <c r="J62" s="552"/>
      <c r="K62" s="35"/>
      <c r="L62" s="45"/>
      <c r="M62" s="6">
        <f>(J52+J59)/2</f>
        <v>100</v>
      </c>
    </row>
    <row r="63" spans="1:15" ht="70.900000000000006" hidden="1" customHeight="1">
      <c r="A63" s="529"/>
      <c r="B63" s="553" t="s">
        <v>133</v>
      </c>
      <c r="C63" s="555" t="s">
        <v>23</v>
      </c>
      <c r="D63" s="35" t="s">
        <v>164</v>
      </c>
      <c r="E63" s="35" t="s">
        <v>135</v>
      </c>
      <c r="F63" s="35" t="s">
        <v>26</v>
      </c>
      <c r="G63" s="35">
        <v>100</v>
      </c>
      <c r="H63" s="35">
        <v>100</v>
      </c>
      <c r="I63" s="41">
        <f t="shared" ref="I63:I67" si="3">H63/G63*100</f>
        <v>100</v>
      </c>
      <c r="J63" s="556">
        <v>100</v>
      </c>
      <c r="K63" s="35"/>
      <c r="L63" s="32" t="s">
        <v>27</v>
      </c>
      <c r="M63" s="37"/>
    </row>
    <row r="64" spans="1:15" ht="96" hidden="1" customHeight="1">
      <c r="A64" s="515"/>
      <c r="B64" s="554"/>
      <c r="C64" s="515"/>
      <c r="D64" s="35"/>
      <c r="E64" s="5" t="s">
        <v>136</v>
      </c>
      <c r="F64" s="32" t="s">
        <v>26</v>
      </c>
      <c r="G64" s="35">
        <v>100</v>
      </c>
      <c r="H64" s="35">
        <v>100</v>
      </c>
      <c r="I64" s="41">
        <f t="shared" si="3"/>
        <v>100</v>
      </c>
      <c r="J64" s="527"/>
      <c r="K64" s="35"/>
      <c r="L64" s="32" t="s">
        <v>27</v>
      </c>
      <c r="M64" s="37"/>
    </row>
    <row r="65" spans="1:13" ht="140.44999999999999" customHeight="1" thickBot="1">
      <c r="A65" s="515"/>
      <c r="B65" s="554"/>
      <c r="C65" s="515"/>
      <c r="D65" s="35" t="s">
        <v>311</v>
      </c>
      <c r="E65" s="35" t="s">
        <v>135</v>
      </c>
      <c r="F65" s="32" t="s">
        <v>26</v>
      </c>
      <c r="G65" s="35">
        <v>100</v>
      </c>
      <c r="H65" s="35">
        <v>100</v>
      </c>
      <c r="I65" s="41">
        <f t="shared" si="3"/>
        <v>100</v>
      </c>
      <c r="J65" s="527"/>
      <c r="K65" s="35"/>
      <c r="L65" s="32" t="s">
        <v>27</v>
      </c>
      <c r="M65" s="561"/>
    </row>
    <row r="66" spans="1:13" ht="93.6" customHeight="1" thickBot="1">
      <c r="A66" s="515"/>
      <c r="B66" s="554"/>
      <c r="C66" s="515"/>
      <c r="D66" s="35"/>
      <c r="E66" s="5" t="s">
        <v>136</v>
      </c>
      <c r="F66" s="32" t="s">
        <v>26</v>
      </c>
      <c r="G66" s="35">
        <v>100</v>
      </c>
      <c r="H66" s="35">
        <v>100</v>
      </c>
      <c r="I66" s="41">
        <f t="shared" si="3"/>
        <v>100</v>
      </c>
      <c r="J66" s="520"/>
      <c r="K66" s="35"/>
      <c r="L66" s="32" t="s">
        <v>27</v>
      </c>
      <c r="M66" s="561"/>
    </row>
    <row r="67" spans="1:13" ht="90.6" customHeight="1" thickBot="1">
      <c r="A67" s="515"/>
      <c r="B67" s="554"/>
      <c r="C67" s="515"/>
      <c r="D67" s="408" t="s">
        <v>165</v>
      </c>
      <c r="E67" s="40" t="s">
        <v>138</v>
      </c>
      <c r="F67" s="32" t="s">
        <v>155</v>
      </c>
      <c r="G67" s="35">
        <v>10316</v>
      </c>
      <c r="H67" s="36">
        <v>10574</v>
      </c>
      <c r="I67" s="41">
        <f t="shared" si="3"/>
        <v>102.50096936797209</v>
      </c>
      <c r="J67" s="519">
        <f>I67</f>
        <v>102.50096936797209</v>
      </c>
      <c r="K67" s="35"/>
      <c r="L67" s="32"/>
      <c r="M67" s="561"/>
    </row>
    <row r="68" spans="1:13" ht="40.9" hidden="1" customHeight="1" thickBot="1">
      <c r="A68" s="515"/>
      <c r="B68" s="554"/>
      <c r="C68" s="515"/>
      <c r="D68" s="410"/>
      <c r="E68" s="43"/>
      <c r="F68" s="43"/>
      <c r="G68" s="43"/>
      <c r="H68" s="43"/>
      <c r="I68" s="148"/>
      <c r="J68" s="527"/>
      <c r="K68" s="43"/>
      <c r="L68" s="43"/>
      <c r="M68" s="561"/>
    </row>
    <row r="69" spans="1:13" ht="123" customHeight="1" thickBot="1">
      <c r="A69" s="521"/>
      <c r="B69" s="557" t="s">
        <v>133</v>
      </c>
      <c r="C69" s="521" t="s">
        <v>23</v>
      </c>
      <c r="D69" s="35" t="s">
        <v>312</v>
      </c>
      <c r="E69" s="35" t="s">
        <v>135</v>
      </c>
      <c r="F69" s="32" t="s">
        <v>26</v>
      </c>
      <c r="G69" s="5">
        <v>100</v>
      </c>
      <c r="H69" s="5">
        <v>100</v>
      </c>
      <c r="I69" s="6">
        <v>100</v>
      </c>
      <c r="J69" s="500">
        <v>100</v>
      </c>
      <c r="K69" s="5"/>
      <c r="L69" s="32" t="s">
        <v>27</v>
      </c>
      <c r="M69" s="561"/>
    </row>
    <row r="70" spans="1:13" ht="105.6" customHeight="1" thickBot="1">
      <c r="A70" s="522"/>
      <c r="B70" s="558"/>
      <c r="C70" s="522"/>
      <c r="D70" s="5"/>
      <c r="E70" s="5" t="s">
        <v>136</v>
      </c>
      <c r="F70" s="32" t="s">
        <v>26</v>
      </c>
      <c r="G70" s="5">
        <v>100</v>
      </c>
      <c r="H70" s="5">
        <v>100</v>
      </c>
      <c r="I70" s="6">
        <v>100</v>
      </c>
      <c r="J70" s="523"/>
      <c r="K70" s="5"/>
      <c r="L70" s="32" t="s">
        <v>27</v>
      </c>
      <c r="M70" s="561"/>
    </row>
    <row r="71" spans="1:13" ht="70.150000000000006" customHeight="1" thickBot="1">
      <c r="A71" s="522"/>
      <c r="B71" s="558"/>
      <c r="C71" s="522"/>
      <c r="D71" s="414" t="s">
        <v>165</v>
      </c>
      <c r="E71" s="51" t="s">
        <v>138</v>
      </c>
      <c r="F71" s="43" t="s">
        <v>155</v>
      </c>
      <c r="G71" s="51">
        <v>14612</v>
      </c>
      <c r="H71" s="51">
        <v>16174</v>
      </c>
      <c r="I71" s="417">
        <v>110</v>
      </c>
      <c r="J71" s="406">
        <f>I71</f>
        <v>110</v>
      </c>
      <c r="K71" s="51"/>
      <c r="L71" s="43" t="s">
        <v>27</v>
      </c>
      <c r="M71" s="561"/>
    </row>
    <row r="72" spans="1:13" ht="111.6" customHeight="1" thickBot="1">
      <c r="A72" s="521"/>
      <c r="B72" s="557" t="s">
        <v>133</v>
      </c>
      <c r="C72" s="521" t="s">
        <v>23</v>
      </c>
      <c r="D72" s="35" t="s">
        <v>313</v>
      </c>
      <c r="E72" s="35" t="s">
        <v>135</v>
      </c>
      <c r="F72" s="5" t="s">
        <v>26</v>
      </c>
      <c r="G72" s="5">
        <v>100</v>
      </c>
      <c r="H72" s="5">
        <v>100</v>
      </c>
      <c r="I72" s="6">
        <v>100</v>
      </c>
      <c r="J72" s="500">
        <v>100</v>
      </c>
      <c r="K72" s="5"/>
      <c r="L72" s="32" t="s">
        <v>27</v>
      </c>
      <c r="M72" s="561"/>
    </row>
    <row r="73" spans="1:13" ht="109.15" customHeight="1" thickBot="1">
      <c r="A73" s="522"/>
      <c r="B73" s="558"/>
      <c r="C73" s="522"/>
      <c r="D73" s="51"/>
      <c r="E73" s="5" t="s">
        <v>136</v>
      </c>
      <c r="F73" s="51" t="s">
        <v>26</v>
      </c>
      <c r="G73" s="5">
        <v>100</v>
      </c>
      <c r="H73" s="5">
        <v>100</v>
      </c>
      <c r="I73" s="6">
        <v>100</v>
      </c>
      <c r="J73" s="523"/>
      <c r="K73" s="5"/>
      <c r="L73" s="32" t="s">
        <v>27</v>
      </c>
      <c r="M73" s="561"/>
    </row>
    <row r="74" spans="1:13" ht="70.150000000000006" customHeight="1" thickBot="1">
      <c r="A74" s="522"/>
      <c r="B74" s="558"/>
      <c r="C74" s="559"/>
      <c r="D74" s="51" t="s">
        <v>165</v>
      </c>
      <c r="E74" s="51" t="s">
        <v>138</v>
      </c>
      <c r="F74" s="51" t="s">
        <v>155</v>
      </c>
      <c r="G74" s="132">
        <v>34545</v>
      </c>
      <c r="H74" s="51">
        <v>40618</v>
      </c>
      <c r="I74" s="417">
        <v>110</v>
      </c>
      <c r="J74" s="406">
        <f>I74</f>
        <v>110</v>
      </c>
      <c r="K74" s="51"/>
      <c r="L74" s="51"/>
      <c r="M74" s="561"/>
    </row>
    <row r="75" spans="1:13" ht="121.9" customHeight="1" thickBot="1">
      <c r="A75" s="521"/>
      <c r="B75" s="557" t="s">
        <v>133</v>
      </c>
      <c r="C75" s="521" t="s">
        <v>23</v>
      </c>
      <c r="D75" s="35" t="s">
        <v>314</v>
      </c>
      <c r="E75" s="35" t="s">
        <v>135</v>
      </c>
      <c r="F75" s="5" t="s">
        <v>26</v>
      </c>
      <c r="G75" s="5">
        <v>100</v>
      </c>
      <c r="H75" s="5">
        <v>100</v>
      </c>
      <c r="I75" s="6">
        <v>100</v>
      </c>
      <c r="J75" s="500">
        <v>100</v>
      </c>
      <c r="K75" s="5"/>
      <c r="L75" s="32" t="s">
        <v>27</v>
      </c>
      <c r="M75" s="561"/>
    </row>
    <row r="76" spans="1:13" ht="106.9" customHeight="1" thickBot="1">
      <c r="A76" s="522"/>
      <c r="B76" s="558"/>
      <c r="C76" s="522"/>
      <c r="D76" s="5"/>
      <c r="E76" s="5" t="s">
        <v>136</v>
      </c>
      <c r="F76" s="5" t="s">
        <v>26</v>
      </c>
      <c r="G76" s="5">
        <v>100</v>
      </c>
      <c r="H76" s="5">
        <v>100</v>
      </c>
      <c r="I76" s="6">
        <v>100</v>
      </c>
      <c r="J76" s="523"/>
      <c r="K76" s="5"/>
      <c r="L76" s="32" t="s">
        <v>27</v>
      </c>
      <c r="M76" s="561"/>
    </row>
    <row r="77" spans="1:13" ht="70.150000000000006" customHeight="1" thickBot="1">
      <c r="A77" s="522"/>
      <c r="B77" s="558"/>
      <c r="C77" s="559"/>
      <c r="D77" s="51" t="s">
        <v>165</v>
      </c>
      <c r="E77" s="51" t="s">
        <v>138</v>
      </c>
      <c r="F77" s="51" t="s">
        <v>155</v>
      </c>
      <c r="G77" s="51">
        <v>17036</v>
      </c>
      <c r="H77" s="51">
        <v>17559</v>
      </c>
      <c r="I77" s="417">
        <f>H77/G77*100</f>
        <v>103.0699694764029</v>
      </c>
      <c r="J77" s="406">
        <f>I77</f>
        <v>103.0699694764029</v>
      </c>
      <c r="K77" s="51"/>
      <c r="L77" s="32" t="s">
        <v>27</v>
      </c>
      <c r="M77" s="561"/>
    </row>
    <row r="78" spans="1:13" ht="115.9" customHeight="1" thickBot="1">
      <c r="A78" s="521"/>
      <c r="B78" s="557" t="s">
        <v>133</v>
      </c>
      <c r="C78" s="521" t="s">
        <v>23</v>
      </c>
      <c r="D78" s="35" t="s">
        <v>315</v>
      </c>
      <c r="E78" s="35" t="s">
        <v>135</v>
      </c>
      <c r="F78" s="5" t="s">
        <v>26</v>
      </c>
      <c r="G78" s="5">
        <v>100</v>
      </c>
      <c r="H78" s="5">
        <v>100</v>
      </c>
      <c r="I78" s="6">
        <v>100</v>
      </c>
      <c r="J78" s="500">
        <v>100</v>
      </c>
      <c r="K78" s="5"/>
      <c r="L78" s="32" t="s">
        <v>27</v>
      </c>
      <c r="M78" s="561"/>
    </row>
    <row r="79" spans="1:13" ht="109.9" customHeight="1" thickBot="1">
      <c r="A79" s="522"/>
      <c r="B79" s="558"/>
      <c r="C79" s="522"/>
      <c r="D79" s="5"/>
      <c r="E79" s="5" t="s">
        <v>136</v>
      </c>
      <c r="F79" s="5" t="s">
        <v>26</v>
      </c>
      <c r="G79" s="5">
        <v>100</v>
      </c>
      <c r="H79" s="5">
        <v>100</v>
      </c>
      <c r="I79" s="6">
        <v>100</v>
      </c>
      <c r="J79" s="523"/>
      <c r="K79" s="5"/>
      <c r="L79" s="32" t="s">
        <v>27</v>
      </c>
      <c r="M79" s="561"/>
    </row>
    <row r="80" spans="1:13" ht="70.150000000000006" customHeight="1" thickBot="1">
      <c r="A80" s="524"/>
      <c r="B80" s="558"/>
      <c r="C80" s="559"/>
      <c r="D80" s="5" t="s">
        <v>165</v>
      </c>
      <c r="E80" s="5" t="s">
        <v>138</v>
      </c>
      <c r="F80" s="5" t="s">
        <v>155</v>
      </c>
      <c r="G80" s="5">
        <v>5005</v>
      </c>
      <c r="H80" s="5">
        <v>5216</v>
      </c>
      <c r="I80" s="6">
        <f>H80/G80*100</f>
        <v>104.21578421578421</v>
      </c>
      <c r="J80" s="409">
        <f>I80</f>
        <v>104.21578421578421</v>
      </c>
      <c r="K80" s="5"/>
      <c r="L80" s="32" t="s">
        <v>27</v>
      </c>
      <c r="M80" s="562"/>
    </row>
    <row r="81" spans="1:13" ht="17.45" customHeight="1">
      <c r="A81" s="12"/>
      <c r="B81" s="550" t="s">
        <v>54</v>
      </c>
      <c r="C81" s="550"/>
      <c r="D81" s="550"/>
      <c r="E81" s="550"/>
      <c r="F81" s="550"/>
      <c r="G81" s="550"/>
      <c r="H81" s="550"/>
      <c r="I81" s="550"/>
      <c r="J81" s="550"/>
      <c r="K81" s="550"/>
      <c r="L81" s="12"/>
      <c r="M81" s="416">
        <f>(J63+J67+J69+J71+J72+J74+J75+J77+J78+J80)/10</f>
        <v>102.97867230601591</v>
      </c>
    </row>
    <row r="82" spans="1:13" ht="12" customHeight="1">
      <c r="A82" s="56"/>
      <c r="B82" s="551" t="s">
        <v>54</v>
      </c>
      <c r="C82" s="551"/>
      <c r="D82" s="551"/>
      <c r="E82" s="551"/>
      <c r="F82" s="551"/>
      <c r="G82" s="551"/>
      <c r="H82" s="551"/>
      <c r="I82" s="551"/>
      <c r="J82" s="551"/>
      <c r="K82" s="480"/>
      <c r="L82" s="5"/>
      <c r="M82" s="409">
        <f>(M36+M51+M62+M81)/4</f>
        <v>100.82428786893917</v>
      </c>
    </row>
    <row r="83" spans="1:13" ht="16.149999999999999" customHeight="1">
      <c r="A83" s="1" t="s">
        <v>44</v>
      </c>
      <c r="G83" s="12"/>
      <c r="H83" s="12"/>
      <c r="I83" s="53"/>
      <c r="J83" s="123"/>
      <c r="K83" s="12"/>
      <c r="L83" s="12"/>
      <c r="M83" s="407"/>
    </row>
    <row r="84" spans="1:13" ht="19.149999999999999" customHeight="1">
      <c r="A84" s="1" t="s">
        <v>45</v>
      </c>
      <c r="G84" s="12"/>
      <c r="H84" s="12"/>
      <c r="I84" s="53"/>
      <c r="J84" s="123"/>
      <c r="K84" s="12"/>
      <c r="L84" s="12"/>
      <c r="M84" s="407"/>
    </row>
    <row r="85" spans="1:13" ht="19.149999999999999" customHeight="1">
      <c r="A85" s="1" t="s">
        <v>360</v>
      </c>
      <c r="G85" s="12"/>
      <c r="H85" s="12"/>
      <c r="I85" s="53"/>
      <c r="J85" s="123"/>
      <c r="K85" s="12"/>
      <c r="L85" s="12"/>
      <c r="M85" s="11"/>
    </row>
    <row r="86" spans="1:13" ht="7.9" customHeight="1"/>
    <row r="87" spans="1:13" ht="19.899999999999999" customHeight="1">
      <c r="A87" s="1" t="s">
        <v>166</v>
      </c>
      <c r="G87" s="1" t="s">
        <v>167</v>
      </c>
    </row>
    <row r="88" spans="1:13" ht="15.6" customHeight="1"/>
    <row r="89" spans="1:13" ht="15" customHeight="1"/>
    <row r="90" spans="1:13" ht="18" customHeight="1"/>
    <row r="91" spans="1:13" ht="18" customHeight="1"/>
    <row r="92" spans="1:13" ht="19.149999999999999" hidden="1" customHeight="1"/>
  </sheetData>
  <mergeCells count="53">
    <mergeCell ref="M65:M80"/>
    <mergeCell ref="A69:A71"/>
    <mergeCell ref="B69:B71"/>
    <mergeCell ref="C69:C71"/>
    <mergeCell ref="J69:J70"/>
    <mergeCell ref="A72:A74"/>
    <mergeCell ref="B72:B74"/>
    <mergeCell ref="C72:C74"/>
    <mergeCell ref="J72:J73"/>
    <mergeCell ref="A75:A77"/>
    <mergeCell ref="B75:B77"/>
    <mergeCell ref="C75:C77"/>
    <mergeCell ref="A9:M9"/>
    <mergeCell ref="A10:M10"/>
    <mergeCell ref="A11:M11"/>
    <mergeCell ref="A14:A24"/>
    <mergeCell ref="B14:B21"/>
    <mergeCell ref="C14:C21"/>
    <mergeCell ref="J14:J21"/>
    <mergeCell ref="M14:M24"/>
    <mergeCell ref="B22:B23"/>
    <mergeCell ref="C22:C23"/>
    <mergeCell ref="J22:J23"/>
    <mergeCell ref="J33:J35"/>
    <mergeCell ref="B36:J36"/>
    <mergeCell ref="A37:A50"/>
    <mergeCell ref="B37:B50"/>
    <mergeCell ref="C37:C50"/>
    <mergeCell ref="J37:J47"/>
    <mergeCell ref="J48:J50"/>
    <mergeCell ref="A25:A35"/>
    <mergeCell ref="B25:B35"/>
    <mergeCell ref="C25:C35"/>
    <mergeCell ref="J25:J32"/>
    <mergeCell ref="B51:J51"/>
    <mergeCell ref="A52:A60"/>
    <mergeCell ref="B52:B60"/>
    <mergeCell ref="C52:C60"/>
    <mergeCell ref="J52:J58"/>
    <mergeCell ref="J59:J61"/>
    <mergeCell ref="B81:K81"/>
    <mergeCell ref="B82:K82"/>
    <mergeCell ref="B62:J62"/>
    <mergeCell ref="A63:A68"/>
    <mergeCell ref="B63:B68"/>
    <mergeCell ref="C63:C68"/>
    <mergeCell ref="J63:J66"/>
    <mergeCell ref="J67:J68"/>
    <mergeCell ref="J75:J76"/>
    <mergeCell ref="A78:A80"/>
    <mergeCell ref="B78:B80"/>
    <mergeCell ref="C78:C80"/>
    <mergeCell ref="J78:J79"/>
  </mergeCells>
  <pageMargins left="0" right="0" top="0.74803149606299213" bottom="0.74803149606299213" header="0.51181102362204722" footer="0.51181102362204722"/>
  <pageSetup paperSize="9" scale="80" firstPageNumber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K78"/>
  <sheetViews>
    <sheetView topLeftCell="A28" zoomScale="70" zoomScaleNormal="70" workbookViewId="0">
      <selection activeCell="G57" sqref="G57"/>
    </sheetView>
  </sheetViews>
  <sheetFormatPr defaultRowHeight="15"/>
  <cols>
    <col min="1" max="1" width="15.42578125"/>
    <col min="2" max="2" width="14.7109375"/>
    <col min="3" max="3" width="13.85546875"/>
    <col min="4" max="4" width="11.42578125"/>
    <col min="5" max="5" width="14.85546875"/>
    <col min="6" max="6" width="10.7109375"/>
    <col min="7" max="7" width="14.28515625"/>
    <col min="8" max="8" width="13.28515625"/>
    <col min="9" max="9" width="15.140625"/>
    <col min="10" max="10" width="11.42578125"/>
    <col min="11" max="11" width="12.28515625"/>
    <col min="12" max="12" width="13.7109375"/>
    <col min="13" max="13" width="10.85546875"/>
    <col min="14" max="15" width="0" hidden="1"/>
    <col min="16" max="16" width="0" style="20" hidden="1"/>
    <col min="17" max="1025" width="9.140625" style="20"/>
  </cols>
  <sheetData>
    <row r="1" spans="1:13">
      <c r="A1" s="15"/>
      <c r="L1" s="15"/>
      <c r="M1" s="15" t="s">
        <v>0</v>
      </c>
    </row>
    <row r="2" spans="1:13">
      <c r="A2" s="15"/>
      <c r="L2" s="15"/>
      <c r="M2" s="15" t="s">
        <v>1</v>
      </c>
    </row>
    <row r="3" spans="1:13">
      <c r="A3" s="15"/>
      <c r="L3" s="15"/>
      <c r="M3" s="15" t="s">
        <v>2</v>
      </c>
    </row>
    <row r="4" spans="1:13">
      <c r="A4" s="15"/>
      <c r="L4" s="15"/>
      <c r="M4" s="15" t="s">
        <v>3</v>
      </c>
    </row>
    <row r="5" spans="1:13">
      <c r="A5" s="15"/>
      <c r="L5" s="15"/>
      <c r="M5" s="15" t="s">
        <v>4</v>
      </c>
    </row>
    <row r="6" spans="1:13">
      <c r="A6" s="15"/>
      <c r="L6" s="15"/>
      <c r="M6" s="15" t="s">
        <v>5</v>
      </c>
    </row>
    <row r="7" spans="1:13">
      <c r="A7" s="15"/>
      <c r="L7" s="15"/>
      <c r="M7" s="15" t="s">
        <v>6</v>
      </c>
    </row>
    <row r="8" spans="1:13">
      <c r="A8" s="16"/>
    </row>
    <row r="9" spans="1:13">
      <c r="A9" s="488" t="s">
        <v>7</v>
      </c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</row>
    <row r="10" spans="1:13">
      <c r="A10" s="488" t="s">
        <v>333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</row>
    <row r="11" spans="1:13">
      <c r="A11" s="488"/>
      <c r="B11" s="488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</row>
    <row r="12" spans="1:13">
      <c r="A12" s="16"/>
    </row>
    <row r="13" spans="1:13" ht="166.5" thickBot="1">
      <c r="A13" s="57" t="s">
        <v>8</v>
      </c>
      <c r="B13" s="58" t="s">
        <v>9</v>
      </c>
      <c r="C13" s="58" t="s">
        <v>10</v>
      </c>
      <c r="D13" s="58" t="s">
        <v>11</v>
      </c>
      <c r="E13" s="58" t="s">
        <v>12</v>
      </c>
      <c r="F13" s="58" t="s">
        <v>13</v>
      </c>
      <c r="G13" s="58" t="s">
        <v>14</v>
      </c>
      <c r="H13" s="58" t="s">
        <v>15</v>
      </c>
      <c r="I13" s="58" t="s">
        <v>16</v>
      </c>
      <c r="J13" s="58" t="s">
        <v>17</v>
      </c>
      <c r="K13" s="58" t="s">
        <v>18</v>
      </c>
      <c r="L13" s="58" t="s">
        <v>19</v>
      </c>
      <c r="M13" s="58" t="s">
        <v>20</v>
      </c>
    </row>
    <row r="14" spans="1:13" ht="115.5" hidden="1" customHeight="1">
      <c r="A14" s="490" t="s">
        <v>168</v>
      </c>
      <c r="B14" s="490" t="s">
        <v>22</v>
      </c>
      <c r="C14" s="490" t="s">
        <v>23</v>
      </c>
      <c r="D14" s="59" t="s">
        <v>49</v>
      </c>
      <c r="E14" s="59" t="s">
        <v>25</v>
      </c>
      <c r="F14" s="59" t="s">
        <v>26</v>
      </c>
      <c r="G14" s="59"/>
      <c r="H14" s="59"/>
      <c r="I14" s="60"/>
      <c r="J14" s="491"/>
      <c r="K14" s="59"/>
      <c r="L14" s="59" t="s">
        <v>27</v>
      </c>
      <c r="M14" s="490">
        <v>97.6</v>
      </c>
    </row>
    <row r="15" spans="1:13" ht="15.75" hidden="1" customHeight="1">
      <c r="A15" s="490"/>
      <c r="B15" s="490"/>
      <c r="C15" s="490"/>
      <c r="D15" s="63"/>
      <c r="E15" s="63" t="s">
        <v>28</v>
      </c>
      <c r="F15" s="63" t="s">
        <v>26</v>
      </c>
      <c r="G15" s="63"/>
      <c r="H15" s="63"/>
      <c r="I15" s="65"/>
      <c r="J15" s="491"/>
      <c r="K15" s="63"/>
      <c r="L15" s="59" t="s">
        <v>27</v>
      </c>
      <c r="M15" s="490"/>
    </row>
    <row r="16" spans="1:13" ht="15" hidden="1" customHeight="1">
      <c r="A16" s="490"/>
      <c r="B16" s="490"/>
      <c r="C16" s="490"/>
      <c r="D16" s="63" t="s">
        <v>94</v>
      </c>
      <c r="E16" s="84" t="s">
        <v>25</v>
      </c>
      <c r="F16" s="63" t="s">
        <v>26</v>
      </c>
      <c r="G16" s="63"/>
      <c r="H16" s="63"/>
      <c r="I16" s="65"/>
      <c r="J16" s="491"/>
      <c r="K16" s="63"/>
      <c r="L16" s="59" t="s">
        <v>27</v>
      </c>
      <c r="M16" s="490"/>
    </row>
    <row r="17" spans="1:15" ht="15" hidden="1" customHeight="1">
      <c r="A17" s="490"/>
      <c r="B17" s="490"/>
      <c r="C17" s="490"/>
      <c r="D17" s="63"/>
      <c r="E17" s="63" t="s">
        <v>28</v>
      </c>
      <c r="F17" s="63" t="s">
        <v>26</v>
      </c>
      <c r="G17" s="63"/>
      <c r="H17" s="63"/>
      <c r="I17" s="65"/>
      <c r="J17" s="491"/>
      <c r="K17" s="63"/>
      <c r="L17" s="59" t="s">
        <v>27</v>
      </c>
      <c r="M17" s="490"/>
    </row>
    <row r="18" spans="1:15" ht="15" hidden="1" customHeight="1">
      <c r="A18" s="490"/>
      <c r="B18" s="490"/>
      <c r="C18" s="490"/>
      <c r="D18" s="63" t="s">
        <v>95</v>
      </c>
      <c r="E18" s="21" t="s">
        <v>25</v>
      </c>
      <c r="F18" s="63" t="s">
        <v>26</v>
      </c>
      <c r="G18" s="63"/>
      <c r="H18" s="63"/>
      <c r="I18" s="65"/>
      <c r="J18" s="491"/>
      <c r="K18" s="63"/>
      <c r="L18" s="59" t="s">
        <v>27</v>
      </c>
      <c r="M18" s="490"/>
      <c r="O18" s="20" t="s">
        <v>31</v>
      </c>
    </row>
    <row r="19" spans="1:15" ht="15" hidden="1" customHeight="1">
      <c r="A19" s="490"/>
      <c r="B19" s="490"/>
      <c r="C19" s="490"/>
      <c r="D19" s="63"/>
      <c r="E19" s="63" t="s">
        <v>28</v>
      </c>
      <c r="F19" s="63" t="s">
        <v>26</v>
      </c>
      <c r="G19" s="63"/>
      <c r="H19" s="63"/>
      <c r="I19" s="65"/>
      <c r="J19" s="491"/>
      <c r="K19" s="63"/>
      <c r="L19" s="59" t="s">
        <v>27</v>
      </c>
      <c r="M19" s="490"/>
    </row>
    <row r="20" spans="1:15" ht="191.25" hidden="1">
      <c r="A20" s="490"/>
      <c r="B20" s="490"/>
      <c r="C20" s="490"/>
      <c r="D20" s="52" t="s">
        <v>32</v>
      </c>
      <c r="E20" s="21" t="s">
        <v>25</v>
      </c>
      <c r="F20" s="63" t="s">
        <v>26</v>
      </c>
      <c r="G20" s="52"/>
      <c r="H20" s="52"/>
      <c r="I20" s="65"/>
      <c r="J20" s="491"/>
      <c r="K20" s="63"/>
      <c r="L20" s="59" t="s">
        <v>27</v>
      </c>
      <c r="M20" s="490"/>
      <c r="O20" s="20" t="s">
        <v>33</v>
      </c>
    </row>
    <row r="21" spans="1:15" ht="15" hidden="1" customHeight="1">
      <c r="A21" s="490"/>
      <c r="B21" s="490"/>
      <c r="C21" s="490"/>
      <c r="D21" s="154"/>
      <c r="E21" s="63" t="s">
        <v>28</v>
      </c>
      <c r="F21" s="63" t="s">
        <v>26</v>
      </c>
      <c r="G21" s="59"/>
      <c r="H21" s="59"/>
      <c r="I21" s="65"/>
      <c r="J21" s="491"/>
      <c r="K21" s="63"/>
      <c r="L21" s="59" t="s">
        <v>27</v>
      </c>
      <c r="M21" s="490"/>
    </row>
    <row r="22" spans="1:15" ht="15.75" hidden="1" customHeight="1">
      <c r="A22" s="490"/>
      <c r="B22" s="490" t="s">
        <v>38</v>
      </c>
      <c r="C22" s="490" t="s">
        <v>23</v>
      </c>
      <c r="D22" s="154" t="s">
        <v>96</v>
      </c>
      <c r="E22" s="89" t="s">
        <v>40</v>
      </c>
      <c r="F22" s="63" t="s">
        <v>26</v>
      </c>
      <c r="G22" s="59"/>
      <c r="H22" s="59"/>
      <c r="I22" s="65"/>
      <c r="J22" s="491"/>
      <c r="K22" s="63"/>
      <c r="L22" s="59" t="s">
        <v>27</v>
      </c>
      <c r="M22" s="490"/>
    </row>
    <row r="23" spans="1:15" ht="76.5" hidden="1">
      <c r="A23" s="490"/>
      <c r="B23" s="490"/>
      <c r="C23" s="490"/>
      <c r="D23" s="179" t="s">
        <v>97</v>
      </c>
      <c r="E23" s="180" t="s">
        <v>40</v>
      </c>
      <c r="F23" s="63" t="s">
        <v>26</v>
      </c>
      <c r="G23" s="59"/>
      <c r="H23" s="59"/>
      <c r="I23" s="65"/>
      <c r="J23" s="491"/>
      <c r="K23" s="63"/>
      <c r="L23" s="59" t="s">
        <v>27</v>
      </c>
      <c r="M23" s="490"/>
      <c r="N23" s="20" t="s">
        <v>98</v>
      </c>
    </row>
    <row r="24" spans="1:15" ht="38.25" hidden="1">
      <c r="A24" s="490"/>
      <c r="B24" s="66"/>
      <c r="C24" s="66"/>
      <c r="D24" s="63" t="s">
        <v>76</v>
      </c>
      <c r="E24" s="63" t="s">
        <v>35</v>
      </c>
      <c r="F24" s="63" t="s">
        <v>36</v>
      </c>
      <c r="G24" s="63"/>
      <c r="H24" s="63"/>
      <c r="I24" s="65"/>
      <c r="J24" s="94"/>
      <c r="K24" s="63"/>
      <c r="L24" s="59" t="s">
        <v>27</v>
      </c>
      <c r="M24" s="490"/>
    </row>
    <row r="25" spans="1:15" ht="90.75" customHeight="1" thickBot="1">
      <c r="A25" s="490" t="s">
        <v>168</v>
      </c>
      <c r="B25" s="490" t="s">
        <v>99</v>
      </c>
      <c r="C25" s="490" t="s">
        <v>23</v>
      </c>
      <c r="D25" s="63" t="s">
        <v>100</v>
      </c>
      <c r="E25" s="63" t="s">
        <v>101</v>
      </c>
      <c r="F25" s="63" t="s">
        <v>26</v>
      </c>
      <c r="G25" s="63">
        <v>100</v>
      </c>
      <c r="H25" s="63">
        <v>100</v>
      </c>
      <c r="I25" s="83">
        <v>100</v>
      </c>
      <c r="J25" s="491">
        <v>100</v>
      </c>
      <c r="K25" s="63"/>
      <c r="L25" s="59" t="s">
        <v>27</v>
      </c>
      <c r="M25" s="489"/>
    </row>
    <row r="26" spans="1:15" ht="153.75" customHeight="1" thickBot="1">
      <c r="A26" s="490"/>
      <c r="B26" s="490"/>
      <c r="C26" s="490"/>
      <c r="D26" s="63"/>
      <c r="E26" s="63" t="s">
        <v>102</v>
      </c>
      <c r="F26" s="63" t="s">
        <v>26</v>
      </c>
      <c r="G26" s="63">
        <v>100</v>
      </c>
      <c r="H26" s="63">
        <v>100</v>
      </c>
      <c r="I26" s="83">
        <f>H26/G26*100</f>
        <v>100</v>
      </c>
      <c r="J26" s="491"/>
      <c r="K26" s="63"/>
      <c r="L26" s="59" t="s">
        <v>27</v>
      </c>
      <c r="M26" s="489"/>
    </row>
    <row r="27" spans="1:15" ht="135" customHeight="1">
      <c r="A27" s="490"/>
      <c r="B27" s="490"/>
      <c r="C27" s="490"/>
      <c r="D27" s="63" t="s">
        <v>169</v>
      </c>
      <c r="E27" s="63" t="s">
        <v>101</v>
      </c>
      <c r="F27" s="63" t="s">
        <v>26</v>
      </c>
      <c r="G27" s="63">
        <v>100</v>
      </c>
      <c r="H27" s="63">
        <v>100</v>
      </c>
      <c r="I27" s="83">
        <f>H27/G27*100</f>
        <v>100</v>
      </c>
      <c r="J27" s="491"/>
      <c r="K27" s="63"/>
      <c r="L27" s="59" t="s">
        <v>27</v>
      </c>
      <c r="M27" s="489"/>
      <c r="O27" s="20" t="s">
        <v>104</v>
      </c>
    </row>
    <row r="28" spans="1:15" ht="124.5" customHeight="1">
      <c r="A28" s="490"/>
      <c r="B28" s="490"/>
      <c r="C28" s="490"/>
      <c r="D28" s="63"/>
      <c r="E28" s="63" t="s">
        <v>102</v>
      </c>
      <c r="F28" s="63" t="s">
        <v>26</v>
      </c>
      <c r="G28" s="63">
        <v>100</v>
      </c>
      <c r="H28" s="63">
        <v>100</v>
      </c>
      <c r="I28" s="83">
        <f>H28/G28*100</f>
        <v>100</v>
      </c>
      <c r="J28" s="491"/>
      <c r="K28" s="63"/>
      <c r="L28" s="59" t="s">
        <v>27</v>
      </c>
      <c r="M28" s="489"/>
    </row>
    <row r="29" spans="1:15" ht="169.5" customHeight="1">
      <c r="A29" s="490"/>
      <c r="B29" s="490"/>
      <c r="C29" s="490"/>
      <c r="D29" s="63" t="s">
        <v>170</v>
      </c>
      <c r="E29" s="63" t="s">
        <v>101</v>
      </c>
      <c r="F29" s="63" t="s">
        <v>26</v>
      </c>
      <c r="G29" s="63">
        <v>100</v>
      </c>
      <c r="H29" s="63">
        <v>100</v>
      </c>
      <c r="I29" s="83">
        <f>H29/G29*100</f>
        <v>100</v>
      </c>
      <c r="J29" s="491"/>
      <c r="K29" s="63"/>
      <c r="L29" s="59" t="s">
        <v>27</v>
      </c>
      <c r="M29" s="489"/>
      <c r="O29" s="20" t="s">
        <v>106</v>
      </c>
    </row>
    <row r="30" spans="1:15" ht="79.5" customHeight="1" thickBot="1">
      <c r="A30" s="490"/>
      <c r="B30" s="490"/>
      <c r="C30" s="490"/>
      <c r="D30" s="63"/>
      <c r="E30" s="63" t="s">
        <v>102</v>
      </c>
      <c r="F30" s="63" t="s">
        <v>26</v>
      </c>
      <c r="G30" s="63">
        <v>100</v>
      </c>
      <c r="H30" s="63">
        <v>100</v>
      </c>
      <c r="I30" s="83">
        <f>H30/G30*100</f>
        <v>100</v>
      </c>
      <c r="J30" s="491"/>
      <c r="K30" s="63"/>
      <c r="L30" s="59" t="s">
        <v>27</v>
      </c>
      <c r="M30" s="489"/>
    </row>
    <row r="31" spans="1:15" ht="174" hidden="1" customHeight="1">
      <c r="A31" s="490"/>
      <c r="B31" s="490"/>
      <c r="C31" s="490"/>
      <c r="D31" s="63" t="s">
        <v>171</v>
      </c>
      <c r="E31" s="63" t="s">
        <v>101</v>
      </c>
      <c r="F31" s="63" t="s">
        <v>26</v>
      </c>
      <c r="G31" s="63">
        <v>100</v>
      </c>
      <c r="H31" s="63">
        <v>100</v>
      </c>
      <c r="I31" s="65">
        <v>100</v>
      </c>
      <c r="J31" s="491"/>
      <c r="K31" s="63"/>
      <c r="L31" s="59" t="s">
        <v>27</v>
      </c>
      <c r="M31" s="489"/>
      <c r="N31" s="20" t="s">
        <v>109</v>
      </c>
    </row>
    <row r="32" spans="1:15" ht="156.75" hidden="1" customHeight="1">
      <c r="A32" s="490"/>
      <c r="B32" s="490"/>
      <c r="C32" s="490"/>
      <c r="D32" s="63"/>
      <c r="E32" s="63" t="s">
        <v>102</v>
      </c>
      <c r="F32" s="63" t="s">
        <v>26</v>
      </c>
      <c r="G32" s="63">
        <v>100</v>
      </c>
      <c r="H32" s="63">
        <v>100</v>
      </c>
      <c r="I32" s="65">
        <f>H32/G32*100</f>
        <v>100</v>
      </c>
      <c r="J32" s="491"/>
      <c r="K32" s="63"/>
      <c r="L32" s="59" t="s">
        <v>27</v>
      </c>
      <c r="M32" s="489"/>
    </row>
    <row r="33" spans="1:14" ht="156.75" customHeight="1" thickBot="1">
      <c r="A33" s="490"/>
      <c r="B33" s="490"/>
      <c r="C33" s="490"/>
      <c r="D33" s="63" t="s">
        <v>172</v>
      </c>
      <c r="E33" s="63" t="s">
        <v>35</v>
      </c>
      <c r="F33" s="63" t="s">
        <v>36</v>
      </c>
      <c r="G33" s="314">
        <v>89</v>
      </c>
      <c r="H33" s="314">
        <v>91</v>
      </c>
      <c r="I33" s="65">
        <f>H33/G33*100</f>
        <v>102.24719101123596</v>
      </c>
      <c r="J33" s="572">
        <f>(I33+I34+I35)/3</f>
        <v>104.08239700374531</v>
      </c>
      <c r="K33" s="63"/>
      <c r="L33" s="59"/>
      <c r="M33" s="489"/>
    </row>
    <row r="34" spans="1:14" ht="156.75" customHeight="1" thickBot="1">
      <c r="A34" s="490"/>
      <c r="B34" s="490"/>
      <c r="C34" s="490"/>
      <c r="D34" s="63" t="s">
        <v>173</v>
      </c>
      <c r="E34" s="63" t="s">
        <v>35</v>
      </c>
      <c r="F34" s="63" t="s">
        <v>36</v>
      </c>
      <c r="G34" s="314">
        <v>8</v>
      </c>
      <c r="H34" s="314">
        <v>9</v>
      </c>
      <c r="I34" s="65">
        <v>110</v>
      </c>
      <c r="J34" s="572"/>
      <c r="K34" s="63"/>
      <c r="L34" s="59"/>
      <c r="M34" s="489"/>
    </row>
    <row r="35" spans="1:14" ht="156.75" customHeight="1" thickBot="1">
      <c r="A35" s="490"/>
      <c r="B35" s="490"/>
      <c r="C35" s="490"/>
      <c r="D35" s="63" t="s">
        <v>174</v>
      </c>
      <c r="E35" s="63" t="s">
        <v>35</v>
      </c>
      <c r="F35" s="63" t="s">
        <v>36</v>
      </c>
      <c r="G35" s="314">
        <v>1</v>
      </c>
      <c r="H35" s="314">
        <v>1</v>
      </c>
      <c r="I35" s="65">
        <v>100</v>
      </c>
      <c r="J35" s="572"/>
      <c r="K35" s="63"/>
      <c r="L35" s="59"/>
      <c r="M35" s="489"/>
    </row>
    <row r="36" spans="1:14" ht="168" hidden="1" customHeight="1">
      <c r="A36" s="490"/>
      <c r="B36" s="490"/>
      <c r="C36" s="490"/>
      <c r="D36" s="63" t="s">
        <v>175</v>
      </c>
      <c r="E36" s="63" t="s">
        <v>35</v>
      </c>
      <c r="F36" s="63" t="s">
        <v>36</v>
      </c>
      <c r="G36" s="181">
        <v>0</v>
      </c>
      <c r="H36" s="181">
        <v>0</v>
      </c>
      <c r="I36" s="83"/>
      <c r="J36" s="572"/>
      <c r="K36" s="63"/>
      <c r="L36" s="59" t="s">
        <v>27</v>
      </c>
      <c r="M36" s="489"/>
    </row>
    <row r="37" spans="1:14" ht="16.5" customHeight="1" thickBot="1">
      <c r="A37" s="76"/>
      <c r="B37" s="183" t="s">
        <v>73</v>
      </c>
      <c r="C37" s="67"/>
      <c r="D37" s="67"/>
      <c r="E37" s="67"/>
      <c r="F37" s="67"/>
      <c r="G37" s="67"/>
      <c r="H37" s="67"/>
      <c r="I37" s="67"/>
      <c r="J37" s="67"/>
      <c r="K37" s="67"/>
      <c r="L37" s="184"/>
      <c r="M37" s="19">
        <f>(J25+J33)/2</f>
        <v>102.04119850187266</v>
      </c>
    </row>
    <row r="38" spans="1:14" ht="93.75" customHeight="1" thickBot="1">
      <c r="A38" s="490"/>
      <c r="B38" s="490" t="s">
        <v>112</v>
      </c>
      <c r="C38" s="490" t="s">
        <v>23</v>
      </c>
      <c r="D38" s="63" t="s">
        <v>100</v>
      </c>
      <c r="E38" s="63" t="s">
        <v>113</v>
      </c>
      <c r="F38" s="63" t="s">
        <v>26</v>
      </c>
      <c r="G38" s="63">
        <v>100</v>
      </c>
      <c r="H38" s="63">
        <v>100</v>
      </c>
      <c r="I38" s="83">
        <f>H38/G38*100</f>
        <v>100</v>
      </c>
      <c r="J38" s="491">
        <v>100</v>
      </c>
      <c r="K38" s="63"/>
      <c r="L38" s="59" t="s">
        <v>27</v>
      </c>
      <c r="M38" s="66"/>
    </row>
    <row r="39" spans="1:14" ht="156" customHeight="1">
      <c r="A39" s="490"/>
      <c r="B39" s="490"/>
      <c r="C39" s="490"/>
      <c r="D39" s="63"/>
      <c r="E39" s="63" t="s">
        <v>114</v>
      </c>
      <c r="F39" s="63" t="s">
        <v>26</v>
      </c>
      <c r="G39" s="63">
        <v>100</v>
      </c>
      <c r="H39" s="63">
        <v>100</v>
      </c>
      <c r="I39" s="83">
        <f>H39/G39*100</f>
        <v>100</v>
      </c>
      <c r="J39" s="491"/>
      <c r="K39" s="63"/>
      <c r="L39" s="59" t="s">
        <v>27</v>
      </c>
      <c r="M39" s="66"/>
    </row>
    <row r="40" spans="1:14" ht="129.75" customHeight="1">
      <c r="A40" s="490"/>
      <c r="B40" s="490"/>
      <c r="C40" s="490"/>
      <c r="D40" s="63" t="s">
        <v>115</v>
      </c>
      <c r="E40" s="63" t="s">
        <v>113</v>
      </c>
      <c r="F40" s="63" t="s">
        <v>26</v>
      </c>
      <c r="G40" s="63">
        <v>100</v>
      </c>
      <c r="H40" s="63">
        <v>100</v>
      </c>
      <c r="I40" s="83">
        <v>100</v>
      </c>
      <c r="J40" s="491"/>
      <c r="K40" s="63"/>
      <c r="L40" s="59" t="s">
        <v>27</v>
      </c>
      <c r="M40" s="66"/>
    </row>
    <row r="41" spans="1:14" ht="159" customHeight="1">
      <c r="A41" s="490"/>
      <c r="B41" s="490"/>
      <c r="C41" s="490"/>
      <c r="D41" s="63"/>
      <c r="E41" s="63" t="s">
        <v>114</v>
      </c>
      <c r="F41" s="63" t="s">
        <v>26</v>
      </c>
      <c r="G41" s="63">
        <v>100</v>
      </c>
      <c r="H41" s="63">
        <v>100</v>
      </c>
      <c r="I41" s="83">
        <f t="shared" ref="I41:I50" si="0">H41/G41*100</f>
        <v>100</v>
      </c>
      <c r="J41" s="491"/>
      <c r="K41" s="63"/>
      <c r="L41" s="59" t="s">
        <v>27</v>
      </c>
      <c r="M41" s="66"/>
    </row>
    <row r="42" spans="1:14" ht="167.45" customHeight="1">
      <c r="A42" s="490"/>
      <c r="B42" s="490"/>
      <c r="C42" s="490"/>
      <c r="D42" s="63" t="s">
        <v>170</v>
      </c>
      <c r="E42" s="63" t="s">
        <v>113</v>
      </c>
      <c r="F42" s="63" t="s">
        <v>26</v>
      </c>
      <c r="G42" s="63">
        <v>100</v>
      </c>
      <c r="H42" s="63">
        <v>100</v>
      </c>
      <c r="I42" s="83">
        <f t="shared" si="0"/>
        <v>100</v>
      </c>
      <c r="J42" s="491"/>
      <c r="K42" s="63"/>
      <c r="L42" s="59" t="s">
        <v>27</v>
      </c>
      <c r="M42" s="66"/>
      <c r="N42" s="20" t="s">
        <v>116</v>
      </c>
    </row>
    <row r="43" spans="1:14" ht="155.25" customHeight="1" thickBot="1">
      <c r="A43" s="490"/>
      <c r="B43" s="490"/>
      <c r="C43" s="490"/>
      <c r="D43" s="63"/>
      <c r="E43" s="63" t="s">
        <v>114</v>
      </c>
      <c r="F43" s="63" t="s">
        <v>26</v>
      </c>
      <c r="G43" s="63">
        <v>100</v>
      </c>
      <c r="H43" s="63">
        <v>100</v>
      </c>
      <c r="I43" s="83">
        <f t="shared" si="0"/>
        <v>100</v>
      </c>
      <c r="J43" s="491"/>
      <c r="K43" s="63"/>
      <c r="L43" s="59" t="s">
        <v>27</v>
      </c>
      <c r="M43" s="66"/>
    </row>
    <row r="44" spans="1:14" ht="165.75" hidden="1">
      <c r="A44" s="490"/>
      <c r="B44" s="490"/>
      <c r="C44" s="490"/>
      <c r="D44" s="63" t="s">
        <v>107</v>
      </c>
      <c r="E44" s="63" t="s">
        <v>101</v>
      </c>
      <c r="F44" s="63" t="s">
        <v>26</v>
      </c>
      <c r="G44" s="63">
        <v>100</v>
      </c>
      <c r="H44" s="63">
        <v>100</v>
      </c>
      <c r="I44" s="65">
        <f t="shared" si="0"/>
        <v>100</v>
      </c>
      <c r="J44" s="491"/>
      <c r="K44" s="63"/>
      <c r="L44" s="59" t="s">
        <v>27</v>
      </c>
      <c r="M44" s="66"/>
      <c r="N44" s="20" t="s">
        <v>117</v>
      </c>
    </row>
    <row r="45" spans="1:14" ht="153" hidden="1">
      <c r="A45" s="490"/>
      <c r="B45" s="490"/>
      <c r="C45" s="490"/>
      <c r="D45" s="154"/>
      <c r="E45" s="59" t="s">
        <v>102</v>
      </c>
      <c r="F45" s="59" t="s">
        <v>26</v>
      </c>
      <c r="G45" s="59">
        <v>98</v>
      </c>
      <c r="H45" s="59">
        <v>98</v>
      </c>
      <c r="I45" s="60">
        <f t="shared" si="0"/>
        <v>100</v>
      </c>
      <c r="J45" s="491"/>
      <c r="K45" s="59"/>
      <c r="L45" s="59" t="s">
        <v>27</v>
      </c>
      <c r="M45" s="66"/>
    </row>
    <row r="46" spans="1:14" ht="72.75" hidden="1" customHeight="1">
      <c r="A46" s="490"/>
      <c r="B46" s="490"/>
      <c r="C46" s="490"/>
      <c r="D46" s="52" t="s">
        <v>118</v>
      </c>
      <c r="E46" s="52" t="s">
        <v>119</v>
      </c>
      <c r="F46" s="59" t="s">
        <v>26</v>
      </c>
      <c r="G46" s="52">
        <v>100</v>
      </c>
      <c r="H46" s="52">
        <v>100</v>
      </c>
      <c r="I46" s="60">
        <f t="shared" si="0"/>
        <v>100</v>
      </c>
      <c r="J46" s="491"/>
      <c r="K46" s="52"/>
      <c r="L46" s="59" t="s">
        <v>27</v>
      </c>
      <c r="M46" s="66"/>
      <c r="N46" s="20" t="s">
        <v>120</v>
      </c>
    </row>
    <row r="47" spans="1:14" ht="62.25" hidden="1" customHeight="1">
      <c r="A47" s="490"/>
      <c r="B47" s="490"/>
      <c r="C47" s="490"/>
      <c r="D47" s="154"/>
      <c r="E47" s="154" t="s">
        <v>121</v>
      </c>
      <c r="F47" s="59" t="s">
        <v>26</v>
      </c>
      <c r="G47" s="59">
        <v>100</v>
      </c>
      <c r="H47" s="59">
        <v>100</v>
      </c>
      <c r="I47" s="60">
        <f t="shared" si="0"/>
        <v>100</v>
      </c>
      <c r="J47" s="491"/>
      <c r="K47" s="59"/>
      <c r="L47" s="59" t="s">
        <v>27</v>
      </c>
      <c r="M47" s="66"/>
    </row>
    <row r="48" spans="1:14" ht="57.75" hidden="1" customHeight="1">
      <c r="A48" s="490"/>
      <c r="B48" s="490"/>
      <c r="C48" s="490"/>
      <c r="D48" s="52"/>
      <c r="E48" s="52" t="s">
        <v>122</v>
      </c>
      <c r="F48" s="59" t="s">
        <v>26</v>
      </c>
      <c r="G48" s="52">
        <v>90</v>
      </c>
      <c r="H48" s="52">
        <v>83</v>
      </c>
      <c r="I48" s="60">
        <f t="shared" si="0"/>
        <v>92.222222222222229</v>
      </c>
      <c r="J48" s="491"/>
      <c r="K48" s="52"/>
      <c r="L48" s="59" t="s">
        <v>27</v>
      </c>
      <c r="M48" s="66"/>
    </row>
    <row r="49" spans="1:15" ht="78.75" customHeight="1" thickBot="1">
      <c r="A49" s="490"/>
      <c r="B49" s="490"/>
      <c r="C49" s="490"/>
      <c r="D49" s="154" t="s">
        <v>172</v>
      </c>
      <c r="E49" s="59" t="s">
        <v>35</v>
      </c>
      <c r="F49" s="59" t="s">
        <v>36</v>
      </c>
      <c r="G49" s="315">
        <v>101</v>
      </c>
      <c r="H49" s="316">
        <v>103</v>
      </c>
      <c r="I49" s="60">
        <f t="shared" si="0"/>
        <v>101.98019801980197</v>
      </c>
      <c r="J49" s="572">
        <f>(I49+I50+I51)/2</f>
        <v>100.99009900990099</v>
      </c>
      <c r="K49" s="52"/>
      <c r="L49" s="59"/>
      <c r="M49" s="66"/>
    </row>
    <row r="50" spans="1:15" ht="130.5" customHeight="1" thickBot="1">
      <c r="A50" s="490"/>
      <c r="B50" s="490"/>
      <c r="C50" s="490"/>
      <c r="D50" s="154" t="s">
        <v>160</v>
      </c>
      <c r="E50" s="59" t="s">
        <v>35</v>
      </c>
      <c r="F50" s="59" t="s">
        <v>36</v>
      </c>
      <c r="G50" s="315">
        <v>1</v>
      </c>
      <c r="H50" s="316">
        <v>1</v>
      </c>
      <c r="I50" s="60">
        <f t="shared" si="0"/>
        <v>100</v>
      </c>
      <c r="J50" s="572"/>
      <c r="K50" s="52"/>
      <c r="L50" s="59"/>
      <c r="M50" s="66"/>
    </row>
    <row r="51" spans="1:15" ht="156.75" hidden="1" customHeight="1">
      <c r="A51" s="490"/>
      <c r="B51" s="490"/>
      <c r="C51" s="490"/>
      <c r="D51" s="154" t="s">
        <v>151</v>
      </c>
      <c r="E51" s="59" t="s">
        <v>35</v>
      </c>
      <c r="F51" s="59" t="s">
        <v>36</v>
      </c>
      <c r="G51" s="185">
        <v>0</v>
      </c>
      <c r="H51" s="185">
        <v>0</v>
      </c>
      <c r="I51" s="60">
        <v>0</v>
      </c>
      <c r="J51" s="572"/>
      <c r="K51" s="52"/>
      <c r="L51" s="59"/>
      <c r="M51" s="66"/>
    </row>
    <row r="52" spans="1:15" ht="166.5" hidden="1" customHeight="1">
      <c r="A52" s="490"/>
      <c r="B52" s="490"/>
      <c r="C52" s="490"/>
      <c r="D52" s="154" t="s">
        <v>152</v>
      </c>
      <c r="E52" s="59" t="s">
        <v>35</v>
      </c>
      <c r="F52" s="59" t="s">
        <v>36</v>
      </c>
      <c r="G52" s="186">
        <v>0</v>
      </c>
      <c r="H52" s="186">
        <v>0</v>
      </c>
      <c r="I52" s="82">
        <v>0</v>
      </c>
      <c r="J52" s="572"/>
      <c r="K52" s="59"/>
      <c r="L52" s="59" t="s">
        <v>27</v>
      </c>
      <c r="M52" s="66"/>
    </row>
    <row r="53" spans="1:15" ht="18.75" customHeight="1" thickBot="1">
      <c r="A53" s="76"/>
      <c r="B53" s="183" t="s">
        <v>73</v>
      </c>
      <c r="C53" s="67"/>
      <c r="D53" s="67"/>
      <c r="E53" s="67"/>
      <c r="F53" s="67"/>
      <c r="G53" s="67"/>
      <c r="H53" s="67"/>
      <c r="I53" s="67"/>
      <c r="J53" s="67"/>
      <c r="K53" s="67"/>
      <c r="L53" s="184"/>
      <c r="M53" s="19">
        <f>(J38+J49)/2</f>
        <v>100.49504950495049</v>
      </c>
    </row>
    <row r="54" spans="1:15" ht="84" customHeight="1" thickBot="1">
      <c r="A54" s="569"/>
      <c r="B54" s="569" t="s">
        <v>124</v>
      </c>
      <c r="C54" s="569" t="s">
        <v>23</v>
      </c>
      <c r="D54" s="63" t="s">
        <v>141</v>
      </c>
      <c r="E54" s="243" t="s">
        <v>125</v>
      </c>
      <c r="F54" s="242" t="s">
        <v>26</v>
      </c>
      <c r="G54" s="243">
        <v>100</v>
      </c>
      <c r="H54" s="243">
        <v>100</v>
      </c>
      <c r="I54" s="307">
        <f t="shared" ref="I54:I59" si="1">H54/G54*100</f>
        <v>100</v>
      </c>
      <c r="J54" s="570">
        <v>100</v>
      </c>
      <c r="K54" s="63"/>
      <c r="L54" s="59" t="s">
        <v>27</v>
      </c>
      <c r="M54" s="66"/>
      <c r="N54" s="20">
        <f>(75+96+98+92+70+95)/6</f>
        <v>87.666666666666671</v>
      </c>
      <c r="O54" s="20">
        <f>(95+98+92+98+67+98)/6</f>
        <v>91.333333333333329</v>
      </c>
    </row>
    <row r="55" spans="1:15" ht="145.5" customHeight="1" thickBot="1">
      <c r="A55" s="569"/>
      <c r="B55" s="569"/>
      <c r="C55" s="569"/>
      <c r="D55" s="63"/>
      <c r="E55" s="243" t="s">
        <v>126</v>
      </c>
      <c r="F55" s="242" t="s">
        <v>26</v>
      </c>
      <c r="G55" s="243">
        <v>100</v>
      </c>
      <c r="H55" s="243">
        <v>100</v>
      </c>
      <c r="I55" s="307">
        <f t="shared" si="1"/>
        <v>100</v>
      </c>
      <c r="J55" s="570"/>
      <c r="K55" s="63"/>
      <c r="L55" s="59" t="s">
        <v>27</v>
      </c>
      <c r="M55" s="66"/>
      <c r="N55" s="20">
        <f>(68+45+50+80+80+80)/6</f>
        <v>67.166666666666671</v>
      </c>
      <c r="O55" s="20">
        <f>(68+33+52+79+80+90)/6</f>
        <v>67</v>
      </c>
    </row>
    <row r="56" spans="1:15" ht="101.25" hidden="1" customHeight="1">
      <c r="A56" s="569"/>
      <c r="B56" s="569"/>
      <c r="C56" s="569"/>
      <c r="D56" s="63"/>
      <c r="E56" s="400"/>
      <c r="F56" s="242" t="s">
        <v>26</v>
      </c>
      <c r="G56" s="243"/>
      <c r="H56" s="243"/>
      <c r="I56" s="307" t="e">
        <f t="shared" si="1"/>
        <v>#DIV/0!</v>
      </c>
      <c r="J56" s="570"/>
      <c r="K56" s="63"/>
      <c r="L56" s="59" t="s">
        <v>27</v>
      </c>
      <c r="M56" s="66"/>
      <c r="N56" s="20">
        <f>(60+27+40+44+55+55)/6</f>
        <v>46.833333333333336</v>
      </c>
      <c r="O56" s="20">
        <f>(43+48+51+34+27+58)/6</f>
        <v>43.5</v>
      </c>
    </row>
    <row r="57" spans="1:15" ht="81.75" customHeight="1" thickBot="1">
      <c r="A57" s="569"/>
      <c r="B57" s="569"/>
      <c r="C57" s="569"/>
      <c r="D57" s="63" t="s">
        <v>366</v>
      </c>
      <c r="E57" s="243" t="s">
        <v>125</v>
      </c>
      <c r="F57" s="242" t="s">
        <v>26</v>
      </c>
      <c r="G57" s="243">
        <v>100</v>
      </c>
      <c r="H57" s="243">
        <v>100</v>
      </c>
      <c r="I57" s="307">
        <f t="shared" si="1"/>
        <v>100</v>
      </c>
      <c r="J57" s="570"/>
      <c r="K57" s="63"/>
      <c r="L57" s="59" t="s">
        <v>27</v>
      </c>
      <c r="M57" s="66"/>
      <c r="N57" s="20" t="s">
        <v>127</v>
      </c>
    </row>
    <row r="58" spans="1:15" ht="87" customHeight="1" thickBot="1">
      <c r="A58" s="569"/>
      <c r="B58" s="569"/>
      <c r="C58" s="569"/>
      <c r="D58" s="63"/>
      <c r="E58" s="243" t="s">
        <v>126</v>
      </c>
      <c r="F58" s="247" t="s">
        <v>26</v>
      </c>
      <c r="G58" s="246">
        <v>100</v>
      </c>
      <c r="H58" s="246">
        <v>100</v>
      </c>
      <c r="I58" s="345">
        <f t="shared" si="1"/>
        <v>100</v>
      </c>
      <c r="J58" s="570"/>
      <c r="K58" s="52"/>
      <c r="L58" s="59" t="s">
        <v>27</v>
      </c>
      <c r="M58" s="66"/>
    </row>
    <row r="59" spans="1:15" ht="76.5" customHeight="1" thickBot="1">
      <c r="A59" s="569"/>
      <c r="B59" s="569"/>
      <c r="C59" s="569"/>
      <c r="D59" s="62" t="s">
        <v>177</v>
      </c>
      <c r="E59" s="69" t="s">
        <v>35</v>
      </c>
      <c r="F59" s="21" t="s">
        <v>36</v>
      </c>
      <c r="G59" s="317">
        <v>10</v>
      </c>
      <c r="H59" s="317">
        <v>10</v>
      </c>
      <c r="I59" s="22">
        <f t="shared" si="1"/>
        <v>100</v>
      </c>
      <c r="J59" s="571">
        <v>100</v>
      </c>
      <c r="K59" s="21"/>
      <c r="L59" s="81" t="s">
        <v>27</v>
      </c>
      <c r="M59" s="66"/>
    </row>
    <row r="60" spans="1:15" ht="0.75" customHeight="1" thickBot="1">
      <c r="A60" s="21"/>
      <c r="B60" s="21"/>
      <c r="C60" s="21"/>
      <c r="D60" s="154" t="s">
        <v>160</v>
      </c>
      <c r="E60" s="59" t="s">
        <v>35</v>
      </c>
      <c r="F60" s="63" t="s">
        <v>36</v>
      </c>
      <c r="G60" s="315">
        <v>0</v>
      </c>
      <c r="H60" s="316">
        <v>0</v>
      </c>
      <c r="I60" s="65">
        <v>0</v>
      </c>
      <c r="J60" s="571"/>
      <c r="K60" s="21"/>
      <c r="L60" s="21"/>
      <c r="M60" s="21"/>
    </row>
    <row r="61" spans="1:15" ht="18" customHeight="1" thickBot="1">
      <c r="A61" s="66"/>
      <c r="B61" s="404" t="s">
        <v>54</v>
      </c>
      <c r="C61" s="25"/>
      <c r="D61" s="25"/>
      <c r="E61" s="85"/>
      <c r="F61" s="85"/>
      <c r="G61" s="85"/>
      <c r="H61" s="85"/>
      <c r="I61" s="85"/>
      <c r="J61" s="85"/>
      <c r="K61" s="85"/>
      <c r="L61" s="188"/>
      <c r="M61" s="87">
        <f>(J54+J59)/2</f>
        <v>100</v>
      </c>
    </row>
    <row r="62" spans="1:15" ht="118.5" customHeight="1" thickBot="1">
      <c r="A62" s="21"/>
      <c r="B62" s="573" t="s">
        <v>133</v>
      </c>
      <c r="C62" s="573" t="s">
        <v>23</v>
      </c>
      <c r="D62" s="21" t="s">
        <v>178</v>
      </c>
      <c r="E62" s="63" t="s">
        <v>135</v>
      </c>
      <c r="F62" s="59" t="s">
        <v>26</v>
      </c>
      <c r="G62" s="63">
        <v>100</v>
      </c>
      <c r="H62" s="63">
        <v>100</v>
      </c>
      <c r="I62" s="65">
        <f t="shared" ref="I62:I64" si="2">H62/G62*100</f>
        <v>100</v>
      </c>
      <c r="J62" s="566">
        <v>100</v>
      </c>
      <c r="K62" s="63"/>
      <c r="L62" s="59"/>
      <c r="M62" s="567"/>
    </row>
    <row r="63" spans="1:15" ht="91.5" customHeight="1" thickBot="1">
      <c r="A63" s="21"/>
      <c r="B63" s="574"/>
      <c r="C63" s="574"/>
      <c r="D63" s="21"/>
      <c r="E63" s="68" t="s">
        <v>136</v>
      </c>
      <c r="F63" s="59" t="s">
        <v>26</v>
      </c>
      <c r="G63" s="63">
        <v>100</v>
      </c>
      <c r="H63" s="63">
        <v>100</v>
      </c>
      <c r="I63" s="65">
        <f t="shared" si="2"/>
        <v>100</v>
      </c>
      <c r="J63" s="566"/>
      <c r="K63" s="63"/>
      <c r="L63" s="59"/>
      <c r="M63" s="567"/>
    </row>
    <row r="64" spans="1:15" ht="91.5" customHeight="1" thickBot="1">
      <c r="A64" s="21"/>
      <c r="B64" s="575"/>
      <c r="C64" s="575"/>
      <c r="D64" s="21" t="s">
        <v>301</v>
      </c>
      <c r="E64" s="63" t="s">
        <v>138</v>
      </c>
      <c r="F64" s="59" t="s">
        <v>179</v>
      </c>
      <c r="G64" s="190">
        <v>179928</v>
      </c>
      <c r="H64" s="401">
        <v>151935</v>
      </c>
      <c r="I64" s="83">
        <f t="shared" si="2"/>
        <v>84.442110177404288</v>
      </c>
      <c r="J64" s="85"/>
      <c r="K64" s="63"/>
      <c r="L64" s="59"/>
      <c r="M64" s="567"/>
    </row>
    <row r="65" spans="1:13" ht="118.5" hidden="1" customHeight="1" thickBot="1">
      <c r="A65" s="565"/>
      <c r="B65" s="565" t="s">
        <v>133</v>
      </c>
      <c r="C65" s="565" t="s">
        <v>23</v>
      </c>
      <c r="D65" s="63" t="s">
        <v>178</v>
      </c>
      <c r="E65" s="63" t="s">
        <v>135</v>
      </c>
      <c r="F65" s="59" t="s">
        <v>26</v>
      </c>
      <c r="G65" s="63">
        <v>100</v>
      </c>
      <c r="H65" s="63">
        <v>100</v>
      </c>
      <c r="I65" s="65">
        <f t="shared" ref="I65:I71" si="3">H65/G65*100</f>
        <v>100</v>
      </c>
      <c r="J65" s="566">
        <v>100</v>
      </c>
      <c r="K65" s="63"/>
      <c r="L65" s="59"/>
      <c r="M65" s="567"/>
    </row>
    <row r="66" spans="1:13" ht="91.5" hidden="1" customHeight="1">
      <c r="A66" s="565"/>
      <c r="B66" s="565"/>
      <c r="C66" s="565"/>
      <c r="D66" s="63"/>
      <c r="E66" s="21" t="s">
        <v>136</v>
      </c>
      <c r="F66" s="59" t="s">
        <v>26</v>
      </c>
      <c r="G66" s="63">
        <v>100</v>
      </c>
      <c r="H66" s="63">
        <v>100</v>
      </c>
      <c r="I66" s="65">
        <f t="shared" si="3"/>
        <v>100</v>
      </c>
      <c r="J66" s="566"/>
      <c r="K66" s="63"/>
      <c r="L66" s="59"/>
      <c r="M66" s="567"/>
    </row>
    <row r="67" spans="1:13" ht="91.5" hidden="1" customHeight="1" thickBot="1">
      <c r="A67" s="565"/>
      <c r="B67" s="565"/>
      <c r="C67" s="565"/>
      <c r="D67" s="154" t="s">
        <v>137</v>
      </c>
      <c r="E67" s="63" t="s">
        <v>138</v>
      </c>
      <c r="F67" s="59" t="s">
        <v>179</v>
      </c>
      <c r="G67" s="190">
        <v>84720</v>
      </c>
      <c r="H67" s="401">
        <v>8396</v>
      </c>
      <c r="I67" s="83">
        <f t="shared" si="3"/>
        <v>9.9102927289896137</v>
      </c>
      <c r="J67" s="568">
        <f>I67</f>
        <v>9.9102927289896137</v>
      </c>
      <c r="K67" s="63"/>
      <c r="L67" s="59"/>
      <c r="M67" s="567"/>
    </row>
    <row r="68" spans="1:13" ht="132" hidden="1" customHeight="1">
      <c r="A68" s="565"/>
      <c r="B68" s="565"/>
      <c r="C68" s="565"/>
      <c r="D68" s="154" t="s">
        <v>180</v>
      </c>
      <c r="E68" s="59" t="s">
        <v>35</v>
      </c>
      <c r="F68" s="59" t="s">
        <v>179</v>
      </c>
      <c r="G68" s="59">
        <v>6510</v>
      </c>
      <c r="H68" s="59">
        <v>6510</v>
      </c>
      <c r="I68" s="60">
        <f t="shared" si="3"/>
        <v>100</v>
      </c>
      <c r="J68" s="568"/>
      <c r="K68" s="59"/>
      <c r="L68" s="59" t="s">
        <v>27</v>
      </c>
      <c r="M68" s="88"/>
    </row>
    <row r="69" spans="1:13" ht="58.5" hidden="1" customHeight="1">
      <c r="A69" s="564" t="s">
        <v>140</v>
      </c>
      <c r="B69" s="564" t="s">
        <v>133</v>
      </c>
      <c r="C69" s="564" t="s">
        <v>23</v>
      </c>
      <c r="D69" s="63" t="s">
        <v>141</v>
      </c>
      <c r="E69" s="63" t="s">
        <v>142</v>
      </c>
      <c r="F69" s="59" t="s">
        <v>26</v>
      </c>
      <c r="G69" s="63">
        <v>57</v>
      </c>
      <c r="H69" s="63">
        <v>57</v>
      </c>
      <c r="I69" s="65">
        <f t="shared" si="3"/>
        <v>100</v>
      </c>
      <c r="J69" s="491">
        <v>100</v>
      </c>
      <c r="K69" s="63"/>
      <c r="L69" s="59" t="s">
        <v>27</v>
      </c>
      <c r="M69" s="489">
        <v>97</v>
      </c>
    </row>
    <row r="70" spans="1:13" ht="15" hidden="1" customHeight="1">
      <c r="A70" s="564"/>
      <c r="B70" s="564"/>
      <c r="C70" s="564"/>
      <c r="D70" s="63"/>
      <c r="E70" s="63" t="s">
        <v>136</v>
      </c>
      <c r="F70" s="59" t="s">
        <v>26</v>
      </c>
      <c r="G70" s="63">
        <v>98</v>
      </c>
      <c r="H70" s="63">
        <v>98</v>
      </c>
      <c r="I70" s="65">
        <f t="shared" si="3"/>
        <v>100</v>
      </c>
      <c r="J70" s="491"/>
      <c r="K70" s="63"/>
      <c r="L70" s="59" t="s">
        <v>27</v>
      </c>
      <c r="M70" s="489"/>
    </row>
    <row r="71" spans="1:13" ht="15" hidden="1" customHeight="1">
      <c r="A71" s="564"/>
      <c r="B71" s="564"/>
      <c r="C71" s="564"/>
      <c r="D71" s="154" t="s">
        <v>76</v>
      </c>
      <c r="E71" s="59" t="s">
        <v>35</v>
      </c>
      <c r="F71" s="59" t="s">
        <v>36</v>
      </c>
      <c r="G71" s="59">
        <v>1708</v>
      </c>
      <c r="H71" s="59">
        <v>1664</v>
      </c>
      <c r="I71" s="60">
        <f t="shared" si="3"/>
        <v>97.423887587822009</v>
      </c>
      <c r="J71" s="61">
        <v>97.4</v>
      </c>
      <c r="K71" s="59"/>
      <c r="L71" s="59" t="s">
        <v>27</v>
      </c>
      <c r="M71" s="489"/>
    </row>
    <row r="72" spans="1:13" ht="15" customHeight="1">
      <c r="A72" s="25"/>
      <c r="B72" s="191" t="s">
        <v>54</v>
      </c>
      <c r="C72" s="191"/>
      <c r="D72" s="191"/>
      <c r="E72" s="191"/>
      <c r="F72" s="191"/>
      <c r="G72" s="191"/>
      <c r="H72" s="191"/>
      <c r="I72" s="191"/>
      <c r="J72" s="191"/>
      <c r="K72" s="191"/>
      <c r="L72" s="192"/>
      <c r="M72" s="419">
        <f>(J62+I64)/2</f>
        <v>92.221055088702144</v>
      </c>
    </row>
    <row r="73" spans="1:13" ht="15" customHeight="1">
      <c r="A73" s="563" t="s">
        <v>43</v>
      </c>
      <c r="B73" s="563"/>
      <c r="C73" s="563"/>
      <c r="D73" s="563"/>
      <c r="E73" s="563"/>
      <c r="F73" s="563"/>
      <c r="G73" s="563"/>
      <c r="H73" s="563"/>
      <c r="I73" s="563"/>
      <c r="J73" s="563"/>
      <c r="K73" s="563"/>
      <c r="L73" s="563"/>
      <c r="M73" s="19">
        <f>(M37+M53+M61+M72)/4</f>
        <v>98.689325773881322</v>
      </c>
    </row>
    <row r="74" spans="1:13" ht="21" customHeight="1">
      <c r="A74" s="20" t="s">
        <v>44</v>
      </c>
      <c r="G74" s="25"/>
      <c r="H74" s="25"/>
      <c r="I74" s="26"/>
      <c r="J74" s="27"/>
      <c r="K74" s="25"/>
      <c r="L74" s="25"/>
      <c r="M74" s="26"/>
    </row>
    <row r="75" spans="1:13" ht="22.5" customHeight="1">
      <c r="A75" s="20" t="s">
        <v>45</v>
      </c>
      <c r="G75" s="25"/>
      <c r="H75" s="25"/>
      <c r="I75" s="26"/>
      <c r="J75" s="27"/>
      <c r="K75" s="25"/>
      <c r="L75" s="25"/>
      <c r="M75" s="26"/>
    </row>
    <row r="76" spans="1:13">
      <c r="A76" s="20" t="s">
        <v>358</v>
      </c>
    </row>
    <row r="78" spans="1:13" ht="18" customHeight="1">
      <c r="A78" s="20" t="s">
        <v>181</v>
      </c>
      <c r="G78" s="20" t="s">
        <v>182</v>
      </c>
    </row>
  </sheetData>
  <mergeCells count="43">
    <mergeCell ref="J62:J63"/>
    <mergeCell ref="M62:M64"/>
    <mergeCell ref="B62:B64"/>
    <mergeCell ref="C62:C64"/>
    <mergeCell ref="A9:M9"/>
    <mergeCell ref="A10:M10"/>
    <mergeCell ref="A11:M11"/>
    <mergeCell ref="A14:A24"/>
    <mergeCell ref="B14:B21"/>
    <mergeCell ref="C14:C21"/>
    <mergeCell ref="J14:J21"/>
    <mergeCell ref="M14:M24"/>
    <mergeCell ref="B22:B23"/>
    <mergeCell ref="C22:C23"/>
    <mergeCell ref="J22:J23"/>
    <mergeCell ref="A25:A36"/>
    <mergeCell ref="B25:B36"/>
    <mergeCell ref="C25:C36"/>
    <mergeCell ref="J25:J32"/>
    <mergeCell ref="M25:M36"/>
    <mergeCell ref="J33:J36"/>
    <mergeCell ref="A38:A52"/>
    <mergeCell ref="B38:B52"/>
    <mergeCell ref="C38:C52"/>
    <mergeCell ref="J38:J48"/>
    <mergeCell ref="J49:J52"/>
    <mergeCell ref="A54:A59"/>
    <mergeCell ref="B54:B59"/>
    <mergeCell ref="C54:C59"/>
    <mergeCell ref="J54:J58"/>
    <mergeCell ref="J59:J60"/>
    <mergeCell ref="M69:M71"/>
    <mergeCell ref="A65:A68"/>
    <mergeCell ref="B65:B68"/>
    <mergeCell ref="C65:C68"/>
    <mergeCell ref="J65:J66"/>
    <mergeCell ref="M65:M67"/>
    <mergeCell ref="J67:J68"/>
    <mergeCell ref="A73:L73"/>
    <mergeCell ref="A69:A71"/>
    <mergeCell ref="B69:B71"/>
    <mergeCell ref="C69:C71"/>
    <mergeCell ref="J69:J70"/>
  </mergeCells>
  <pageMargins left="0" right="0" top="0.15748031496062992" bottom="0.15748031496062992" header="0.51181102362204722" footer="0.51181102362204722"/>
  <pageSetup paperSize="9" scale="80" firstPageNumber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K82"/>
  <sheetViews>
    <sheetView topLeftCell="A10" workbookViewId="0">
      <selection activeCell="H59" sqref="H59"/>
    </sheetView>
  </sheetViews>
  <sheetFormatPr defaultRowHeight="15"/>
  <cols>
    <col min="1" max="1" width="10.28515625"/>
    <col min="2" max="2" width="12.7109375"/>
    <col min="3" max="3" width="9.7109375"/>
    <col min="4" max="4" width="10.7109375"/>
    <col min="5" max="5" width="20.42578125"/>
    <col min="6" max="6" width="7.7109375"/>
    <col min="7" max="7" width="14.28515625"/>
    <col min="8" max="8" width="11.140625"/>
    <col min="9" max="9" width="15.140625"/>
    <col min="10" max="10" width="11.42578125"/>
    <col min="11" max="11" width="12.28515625"/>
    <col min="12" max="12" width="13.7109375"/>
    <col min="13" max="13" width="10"/>
    <col min="14" max="15" width="0" hidden="1"/>
    <col min="16" max="16" width="0" style="20" hidden="1"/>
    <col min="17" max="1025" width="9.140625" style="20"/>
  </cols>
  <sheetData>
    <row r="1" spans="1:13">
      <c r="A1" s="15"/>
      <c r="L1" s="15"/>
      <c r="M1" s="15" t="s">
        <v>0</v>
      </c>
    </row>
    <row r="2" spans="1:13">
      <c r="A2" s="15"/>
      <c r="L2" s="15"/>
      <c r="M2" s="15" t="s">
        <v>1</v>
      </c>
    </row>
    <row r="3" spans="1:13">
      <c r="A3" s="15"/>
      <c r="L3" s="15"/>
      <c r="M3" s="15" t="s">
        <v>2</v>
      </c>
    </row>
    <row r="4" spans="1:13">
      <c r="A4" s="15"/>
      <c r="L4" s="15"/>
      <c r="M4" s="15" t="s">
        <v>3</v>
      </c>
    </row>
    <row r="5" spans="1:13">
      <c r="A5" s="15"/>
      <c r="L5" s="15"/>
      <c r="M5" s="15" t="s">
        <v>4</v>
      </c>
    </row>
    <row r="6" spans="1:13">
      <c r="A6" s="15"/>
      <c r="L6" s="15"/>
      <c r="M6" s="15" t="s">
        <v>5</v>
      </c>
    </row>
    <row r="7" spans="1:13">
      <c r="A7" s="15"/>
      <c r="L7" s="15"/>
      <c r="M7" s="15" t="s">
        <v>6</v>
      </c>
    </row>
    <row r="8" spans="1:13">
      <c r="A8" s="16"/>
    </row>
    <row r="9" spans="1:13">
      <c r="A9" s="488" t="s">
        <v>7</v>
      </c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</row>
    <row r="10" spans="1:13">
      <c r="A10" s="488" t="s">
        <v>344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</row>
    <row r="11" spans="1:13">
      <c r="A11" s="488" t="s">
        <v>48</v>
      </c>
      <c r="B11" s="488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</row>
    <row r="12" spans="1:13">
      <c r="A12" s="16"/>
    </row>
    <row r="13" spans="1:13" ht="169.5" customHeight="1" thickBot="1">
      <c r="A13" s="57" t="s">
        <v>8</v>
      </c>
      <c r="B13" s="58" t="s">
        <v>9</v>
      </c>
      <c r="C13" s="58" t="s">
        <v>10</v>
      </c>
      <c r="D13" s="58" t="s">
        <v>11</v>
      </c>
      <c r="E13" s="58" t="s">
        <v>12</v>
      </c>
      <c r="F13" s="58" t="s">
        <v>13</v>
      </c>
      <c r="G13" s="58" t="s">
        <v>14</v>
      </c>
      <c r="H13" s="308" t="s">
        <v>15</v>
      </c>
      <c r="I13" s="58" t="s">
        <v>16</v>
      </c>
      <c r="J13" s="58" t="s">
        <v>17</v>
      </c>
      <c r="K13" s="58" t="s">
        <v>18</v>
      </c>
      <c r="L13" s="58" t="s">
        <v>19</v>
      </c>
      <c r="M13" s="58" t="s">
        <v>20</v>
      </c>
    </row>
    <row r="14" spans="1:13" ht="15" hidden="1" customHeight="1">
      <c r="A14" s="490" t="s">
        <v>146</v>
      </c>
      <c r="B14" s="490" t="s">
        <v>22</v>
      </c>
      <c r="C14" s="490" t="s">
        <v>23</v>
      </c>
      <c r="D14" s="59" t="s">
        <v>49</v>
      </c>
      <c r="E14" s="59" t="s">
        <v>25</v>
      </c>
      <c r="F14" s="59" t="s">
        <v>26</v>
      </c>
      <c r="G14" s="59">
        <v>100</v>
      </c>
      <c r="H14" s="59">
        <v>100</v>
      </c>
      <c r="I14" s="60">
        <f t="shared" ref="I14:I42" si="0">H14/G14*100</f>
        <v>100</v>
      </c>
      <c r="J14" s="491">
        <v>100</v>
      </c>
      <c r="K14" s="59"/>
      <c r="L14" s="59" t="s">
        <v>27</v>
      </c>
      <c r="M14" s="490">
        <v>97.6</v>
      </c>
    </row>
    <row r="15" spans="1:13" ht="15" hidden="1" customHeight="1">
      <c r="A15" s="490"/>
      <c r="B15" s="490"/>
      <c r="C15" s="490"/>
      <c r="D15" s="63"/>
      <c r="E15" s="63" t="s">
        <v>28</v>
      </c>
      <c r="F15" s="63" t="s">
        <v>26</v>
      </c>
      <c r="G15" s="63">
        <v>99</v>
      </c>
      <c r="H15" s="63">
        <v>99</v>
      </c>
      <c r="I15" s="65">
        <f t="shared" si="0"/>
        <v>100</v>
      </c>
      <c r="J15" s="491"/>
      <c r="K15" s="63"/>
      <c r="L15" s="59" t="s">
        <v>27</v>
      </c>
      <c r="M15" s="490"/>
    </row>
    <row r="16" spans="1:13" ht="15" hidden="1" customHeight="1">
      <c r="A16" s="490"/>
      <c r="B16" s="490"/>
      <c r="C16" s="490"/>
      <c r="D16" s="63" t="s">
        <v>94</v>
      </c>
      <c r="E16" s="84" t="s">
        <v>25</v>
      </c>
      <c r="F16" s="63" t="s">
        <v>26</v>
      </c>
      <c r="G16" s="63">
        <v>100</v>
      </c>
      <c r="H16" s="63">
        <v>100</v>
      </c>
      <c r="I16" s="65">
        <f t="shared" si="0"/>
        <v>100</v>
      </c>
      <c r="J16" s="491"/>
      <c r="K16" s="63"/>
      <c r="L16" s="59" t="s">
        <v>27</v>
      </c>
      <c r="M16" s="490"/>
    </row>
    <row r="17" spans="1:15" ht="150" hidden="1" customHeight="1">
      <c r="A17" s="490"/>
      <c r="B17" s="490"/>
      <c r="C17" s="490"/>
      <c r="D17" s="63"/>
      <c r="E17" s="63" t="s">
        <v>28</v>
      </c>
      <c r="F17" s="63" t="s">
        <v>26</v>
      </c>
      <c r="G17" s="63">
        <v>99.5</v>
      </c>
      <c r="H17" s="63">
        <v>99.5</v>
      </c>
      <c r="I17" s="65">
        <f t="shared" si="0"/>
        <v>100</v>
      </c>
      <c r="J17" s="491"/>
      <c r="K17" s="63"/>
      <c r="L17" s="59" t="s">
        <v>27</v>
      </c>
      <c r="M17" s="490"/>
    </row>
    <row r="18" spans="1:15" ht="168" hidden="1" customHeight="1">
      <c r="A18" s="490"/>
      <c r="B18" s="490"/>
      <c r="C18" s="490"/>
      <c r="D18" s="63" t="s">
        <v>95</v>
      </c>
      <c r="E18" s="21" t="s">
        <v>25</v>
      </c>
      <c r="F18" s="63" t="s">
        <v>26</v>
      </c>
      <c r="G18" s="63">
        <v>100</v>
      </c>
      <c r="H18" s="63">
        <v>100</v>
      </c>
      <c r="I18" s="65">
        <f t="shared" si="0"/>
        <v>100</v>
      </c>
      <c r="J18" s="491"/>
      <c r="K18" s="63"/>
      <c r="L18" s="59" t="s">
        <v>27</v>
      </c>
      <c r="M18" s="490"/>
      <c r="O18" s="20" t="s">
        <v>31</v>
      </c>
    </row>
    <row r="19" spans="1:15" ht="150" hidden="1" customHeight="1">
      <c r="A19" s="490"/>
      <c r="B19" s="490"/>
      <c r="C19" s="490"/>
      <c r="D19" s="63"/>
      <c r="E19" s="63" t="s">
        <v>28</v>
      </c>
      <c r="F19" s="63" t="s">
        <v>26</v>
      </c>
      <c r="G19" s="63">
        <v>100</v>
      </c>
      <c r="H19" s="63">
        <v>100</v>
      </c>
      <c r="I19" s="65">
        <f t="shared" si="0"/>
        <v>100</v>
      </c>
      <c r="J19" s="491"/>
      <c r="K19" s="63"/>
      <c r="L19" s="59" t="s">
        <v>27</v>
      </c>
      <c r="M19" s="490"/>
    </row>
    <row r="20" spans="1:15" ht="185.25" hidden="1" customHeight="1">
      <c r="A20" s="490"/>
      <c r="B20" s="490"/>
      <c r="C20" s="490"/>
      <c r="D20" s="52" t="s">
        <v>32</v>
      </c>
      <c r="E20" s="21" t="s">
        <v>25</v>
      </c>
      <c r="F20" s="63" t="s">
        <v>26</v>
      </c>
      <c r="G20" s="52">
        <v>100</v>
      </c>
      <c r="H20" s="52">
        <v>100</v>
      </c>
      <c r="I20" s="65">
        <f t="shared" si="0"/>
        <v>100</v>
      </c>
      <c r="J20" s="491"/>
      <c r="K20" s="63"/>
      <c r="L20" s="59" t="s">
        <v>27</v>
      </c>
      <c r="M20" s="490"/>
      <c r="O20" s="20" t="s">
        <v>33</v>
      </c>
    </row>
    <row r="21" spans="1:15" ht="153" hidden="1" customHeight="1">
      <c r="A21" s="490"/>
      <c r="B21" s="490"/>
      <c r="C21" s="490"/>
      <c r="D21" s="154"/>
      <c r="E21" s="63" t="s">
        <v>28</v>
      </c>
      <c r="F21" s="63" t="s">
        <v>26</v>
      </c>
      <c r="G21" s="59">
        <v>99.3</v>
      </c>
      <c r="H21" s="59">
        <v>99.3</v>
      </c>
      <c r="I21" s="65">
        <f t="shared" si="0"/>
        <v>100</v>
      </c>
      <c r="J21" s="491"/>
      <c r="K21" s="63"/>
      <c r="L21" s="59" t="s">
        <v>27</v>
      </c>
      <c r="M21" s="490"/>
    </row>
    <row r="22" spans="1:15" ht="108" hidden="1" customHeight="1">
      <c r="A22" s="490"/>
      <c r="B22" s="490" t="s">
        <v>38</v>
      </c>
      <c r="C22" s="490" t="s">
        <v>23</v>
      </c>
      <c r="D22" s="154" t="s">
        <v>96</v>
      </c>
      <c r="E22" s="89" t="s">
        <v>40</v>
      </c>
      <c r="F22" s="63" t="s">
        <v>26</v>
      </c>
      <c r="G22" s="59">
        <v>99.5</v>
      </c>
      <c r="H22" s="59">
        <v>99.5</v>
      </c>
      <c r="I22" s="65">
        <f t="shared" si="0"/>
        <v>100</v>
      </c>
      <c r="J22" s="491">
        <v>100</v>
      </c>
      <c r="K22" s="63"/>
      <c r="L22" s="59" t="s">
        <v>27</v>
      </c>
      <c r="M22" s="490"/>
    </row>
    <row r="23" spans="1:15" ht="69.75" hidden="1" customHeight="1">
      <c r="A23" s="490"/>
      <c r="B23" s="490"/>
      <c r="C23" s="490"/>
      <c r="D23" s="179" t="s">
        <v>97</v>
      </c>
      <c r="E23" s="180" t="s">
        <v>40</v>
      </c>
      <c r="F23" s="63" t="s">
        <v>26</v>
      </c>
      <c r="G23" s="59">
        <v>99.6</v>
      </c>
      <c r="H23" s="59">
        <v>99.6</v>
      </c>
      <c r="I23" s="65">
        <f t="shared" si="0"/>
        <v>100</v>
      </c>
      <c r="J23" s="491"/>
      <c r="K23" s="63"/>
      <c r="L23" s="59" t="s">
        <v>27</v>
      </c>
      <c r="M23" s="490"/>
      <c r="N23" s="20" t="s">
        <v>98</v>
      </c>
    </row>
    <row r="24" spans="1:15" ht="27.75" hidden="1" customHeight="1">
      <c r="A24" s="490"/>
      <c r="B24" s="66"/>
      <c r="C24" s="66"/>
      <c r="D24" s="63" t="s">
        <v>76</v>
      </c>
      <c r="E24" s="63" t="s">
        <v>35</v>
      </c>
      <c r="F24" s="63" t="s">
        <v>36</v>
      </c>
      <c r="G24" s="63">
        <v>1719</v>
      </c>
      <c r="H24" s="63">
        <v>1636</v>
      </c>
      <c r="I24" s="65">
        <f t="shared" si="0"/>
        <v>95.171611401977898</v>
      </c>
      <c r="J24" s="94">
        <v>95.2</v>
      </c>
      <c r="K24" s="63"/>
      <c r="L24" s="59" t="s">
        <v>27</v>
      </c>
      <c r="M24" s="490"/>
    </row>
    <row r="25" spans="1:15" ht="64.5" customHeight="1" thickBot="1">
      <c r="A25" s="490" t="s">
        <v>183</v>
      </c>
      <c r="B25" s="490" t="s">
        <v>99</v>
      </c>
      <c r="C25" s="490" t="s">
        <v>23</v>
      </c>
      <c r="D25" s="490" t="s">
        <v>100</v>
      </c>
      <c r="E25" s="63" t="s">
        <v>101</v>
      </c>
      <c r="F25" s="63" t="s">
        <v>26</v>
      </c>
      <c r="G25" s="63">
        <v>100</v>
      </c>
      <c r="H25" s="83">
        <v>100</v>
      </c>
      <c r="I25" s="65">
        <f t="shared" si="0"/>
        <v>100</v>
      </c>
      <c r="J25" s="587">
        <f>(I25+I26+I27+I28+I29+I30)/6</f>
        <v>100</v>
      </c>
      <c r="K25" s="489"/>
      <c r="L25" s="59" t="s">
        <v>27</v>
      </c>
      <c r="M25" s="489"/>
    </row>
    <row r="26" spans="1:15" ht="128.25" thickBot="1">
      <c r="A26" s="490"/>
      <c r="B26" s="490"/>
      <c r="C26" s="490"/>
      <c r="D26" s="490"/>
      <c r="E26" s="63" t="s">
        <v>102</v>
      </c>
      <c r="F26" s="63" t="s">
        <v>26</v>
      </c>
      <c r="G26" s="63">
        <v>100</v>
      </c>
      <c r="H26" s="63">
        <v>100</v>
      </c>
      <c r="I26" s="65">
        <f t="shared" si="0"/>
        <v>100</v>
      </c>
      <c r="J26" s="587"/>
      <c r="K26" s="489"/>
      <c r="L26" s="59" t="s">
        <v>27</v>
      </c>
      <c r="M26" s="489"/>
    </row>
    <row r="27" spans="1:15" ht="102.75" customHeight="1">
      <c r="A27" s="490"/>
      <c r="B27" s="490"/>
      <c r="C27" s="490"/>
      <c r="D27" s="490" t="s">
        <v>115</v>
      </c>
      <c r="E27" s="63" t="s">
        <v>101</v>
      </c>
      <c r="F27" s="63" t="s">
        <v>26</v>
      </c>
      <c r="G27" s="63">
        <v>100</v>
      </c>
      <c r="H27" s="63">
        <v>100</v>
      </c>
      <c r="I27" s="65">
        <f t="shared" si="0"/>
        <v>100</v>
      </c>
      <c r="J27" s="587"/>
      <c r="K27" s="489"/>
      <c r="L27" s="59" t="s">
        <v>27</v>
      </c>
      <c r="M27" s="489"/>
      <c r="O27" s="20" t="s">
        <v>104</v>
      </c>
    </row>
    <row r="28" spans="1:15" ht="127.5">
      <c r="A28" s="490"/>
      <c r="B28" s="490"/>
      <c r="C28" s="490"/>
      <c r="D28" s="490"/>
      <c r="E28" s="63" t="s">
        <v>102</v>
      </c>
      <c r="F28" s="63" t="s">
        <v>26</v>
      </c>
      <c r="G28" s="63">
        <v>100</v>
      </c>
      <c r="H28" s="63">
        <v>100</v>
      </c>
      <c r="I28" s="65">
        <f t="shared" si="0"/>
        <v>100</v>
      </c>
      <c r="J28" s="587"/>
      <c r="K28" s="489"/>
      <c r="L28" s="59" t="s">
        <v>27</v>
      </c>
      <c r="M28" s="489"/>
    </row>
    <row r="29" spans="1:15" ht="58.5" customHeight="1">
      <c r="A29" s="490"/>
      <c r="B29" s="490"/>
      <c r="C29" s="490"/>
      <c r="D29" s="490" t="s">
        <v>149</v>
      </c>
      <c r="E29" s="63" t="s">
        <v>101</v>
      </c>
      <c r="F29" s="63" t="s">
        <v>26</v>
      </c>
      <c r="G29" s="63">
        <v>100</v>
      </c>
      <c r="H29" s="63">
        <v>100</v>
      </c>
      <c r="I29" s="65">
        <f t="shared" si="0"/>
        <v>100</v>
      </c>
      <c r="J29" s="587"/>
      <c r="K29" s="489"/>
      <c r="L29" s="59" t="s">
        <v>27</v>
      </c>
      <c r="M29" s="489"/>
      <c r="O29" s="20" t="s">
        <v>106</v>
      </c>
    </row>
    <row r="30" spans="1:15" ht="127.5">
      <c r="A30" s="490"/>
      <c r="B30" s="490"/>
      <c r="C30" s="490"/>
      <c r="D30" s="490"/>
      <c r="E30" s="63" t="s">
        <v>102</v>
      </c>
      <c r="F30" s="63" t="s">
        <v>26</v>
      </c>
      <c r="G30" s="63">
        <v>100</v>
      </c>
      <c r="H30" s="63">
        <v>100</v>
      </c>
      <c r="I30" s="65">
        <f t="shared" si="0"/>
        <v>100</v>
      </c>
      <c r="J30" s="587"/>
      <c r="K30" s="489"/>
      <c r="L30" s="59" t="s">
        <v>27</v>
      </c>
      <c r="M30" s="489"/>
    </row>
    <row r="31" spans="1:15" ht="38.25">
      <c r="A31" s="490"/>
      <c r="B31" s="490"/>
      <c r="C31" s="490"/>
      <c r="D31" s="63" t="s">
        <v>41</v>
      </c>
      <c r="E31" s="63" t="s">
        <v>35</v>
      </c>
      <c r="F31" s="63" t="s">
        <v>36</v>
      </c>
      <c r="G31" s="181">
        <v>175</v>
      </c>
      <c r="H31" s="63">
        <v>173</v>
      </c>
      <c r="I31" s="65">
        <f>H31/G31*100</f>
        <v>98.857142857142861</v>
      </c>
      <c r="J31" s="572">
        <f>(I31+I32+I33)/3</f>
        <v>104.18694885361553</v>
      </c>
      <c r="K31" s="154"/>
      <c r="L31" s="67" t="s">
        <v>27</v>
      </c>
      <c r="M31" s="75">
        <f>(J31+J25)/2</f>
        <v>102.09347442680777</v>
      </c>
    </row>
    <row r="32" spans="1:15" ht="208.15" customHeight="1">
      <c r="A32" s="76"/>
      <c r="B32" s="76"/>
      <c r="C32" s="76"/>
      <c r="D32" s="193" t="s">
        <v>150</v>
      </c>
      <c r="E32" s="72" t="s">
        <v>35</v>
      </c>
      <c r="F32" s="73" t="s">
        <v>36</v>
      </c>
      <c r="G32" s="194">
        <v>27</v>
      </c>
      <c r="H32" s="154">
        <v>28</v>
      </c>
      <c r="I32" s="195">
        <f t="shared" si="0"/>
        <v>103.7037037037037</v>
      </c>
      <c r="J32" s="572"/>
      <c r="K32" s="66"/>
      <c r="L32" s="81" t="s">
        <v>27</v>
      </c>
      <c r="M32" s="90"/>
    </row>
    <row r="33" spans="1:15" ht="168" customHeight="1">
      <c r="A33" s="76"/>
      <c r="B33" s="76"/>
      <c r="C33" s="76"/>
      <c r="D33" s="196" t="s">
        <v>151</v>
      </c>
      <c r="E33" s="154" t="s">
        <v>35</v>
      </c>
      <c r="F33" s="154" t="s">
        <v>36</v>
      </c>
      <c r="G33" s="194">
        <v>3</v>
      </c>
      <c r="H33" s="154">
        <v>5</v>
      </c>
      <c r="I33" s="197">
        <v>110</v>
      </c>
      <c r="J33" s="572"/>
      <c r="K33" s="88"/>
      <c r="L33" s="81" t="s">
        <v>27</v>
      </c>
      <c r="M33" s="198"/>
    </row>
    <row r="34" spans="1:15" ht="91.5" customHeight="1">
      <c r="A34" s="490"/>
      <c r="B34" s="490" t="s">
        <v>112</v>
      </c>
      <c r="C34" s="490" t="s">
        <v>23</v>
      </c>
      <c r="D34" s="490" t="s">
        <v>141</v>
      </c>
      <c r="E34" s="63" t="s">
        <v>113</v>
      </c>
      <c r="F34" s="63" t="s">
        <v>26</v>
      </c>
      <c r="G34" s="63">
        <v>100</v>
      </c>
      <c r="H34" s="63">
        <v>100</v>
      </c>
      <c r="I34" s="83">
        <f t="shared" si="0"/>
        <v>100</v>
      </c>
      <c r="J34" s="586">
        <f>(I34+I35+I36+I37+I38+I39)/6</f>
        <v>100</v>
      </c>
      <c r="K34" s="568"/>
      <c r="L34" s="67" t="s">
        <v>27</v>
      </c>
      <c r="M34" s="199"/>
    </row>
    <row r="35" spans="1:15" ht="97.5" customHeight="1">
      <c r="A35" s="490"/>
      <c r="B35" s="490"/>
      <c r="C35" s="490"/>
      <c r="D35" s="490"/>
      <c r="E35" s="63" t="s">
        <v>114</v>
      </c>
      <c r="F35" s="63" t="s">
        <v>26</v>
      </c>
      <c r="G35" s="63">
        <v>100</v>
      </c>
      <c r="H35" s="63">
        <v>100</v>
      </c>
      <c r="I35" s="83">
        <f t="shared" si="0"/>
        <v>100</v>
      </c>
      <c r="J35" s="586"/>
      <c r="K35" s="568"/>
      <c r="L35" s="67" t="s">
        <v>27</v>
      </c>
      <c r="M35" s="200"/>
    </row>
    <row r="36" spans="1:15" ht="57" customHeight="1">
      <c r="A36" s="490"/>
      <c r="B36" s="490"/>
      <c r="C36" s="490"/>
      <c r="D36" s="490" t="s">
        <v>169</v>
      </c>
      <c r="E36" s="63" t="s">
        <v>113</v>
      </c>
      <c r="F36" s="63" t="s">
        <v>26</v>
      </c>
      <c r="G36" s="63">
        <v>100</v>
      </c>
      <c r="H36" s="63">
        <v>100</v>
      </c>
      <c r="I36" s="83">
        <f t="shared" si="0"/>
        <v>100</v>
      </c>
      <c r="J36" s="586"/>
      <c r="K36" s="568"/>
      <c r="L36" s="67" t="s">
        <v>27</v>
      </c>
      <c r="M36" s="200"/>
    </row>
    <row r="37" spans="1:15" ht="127.5">
      <c r="A37" s="490"/>
      <c r="B37" s="490"/>
      <c r="C37" s="490"/>
      <c r="D37" s="490"/>
      <c r="E37" s="63" t="s">
        <v>114</v>
      </c>
      <c r="F37" s="63" t="s">
        <v>26</v>
      </c>
      <c r="G37" s="63">
        <v>100</v>
      </c>
      <c r="H37" s="63">
        <v>100</v>
      </c>
      <c r="I37" s="83">
        <f t="shared" si="0"/>
        <v>100</v>
      </c>
      <c r="J37" s="586"/>
      <c r="K37" s="568"/>
      <c r="L37" s="67" t="s">
        <v>27</v>
      </c>
      <c r="M37" s="200"/>
    </row>
    <row r="38" spans="1:15" ht="64.5" customHeight="1">
      <c r="A38" s="490"/>
      <c r="B38" s="490"/>
      <c r="C38" s="490"/>
      <c r="D38" s="490" t="s">
        <v>170</v>
      </c>
      <c r="E38" s="63" t="s">
        <v>101</v>
      </c>
      <c r="F38" s="63" t="s">
        <v>26</v>
      </c>
      <c r="G38" s="63">
        <v>100</v>
      </c>
      <c r="H38" s="63">
        <v>100</v>
      </c>
      <c r="I38" s="83">
        <f t="shared" si="0"/>
        <v>100</v>
      </c>
      <c r="J38" s="586"/>
      <c r="K38" s="568"/>
      <c r="L38" s="67" t="s">
        <v>27</v>
      </c>
      <c r="M38" s="200"/>
      <c r="N38" s="20" t="s">
        <v>116</v>
      </c>
    </row>
    <row r="39" spans="1:15" ht="128.25" thickBot="1">
      <c r="A39" s="490"/>
      <c r="B39" s="490"/>
      <c r="C39" s="490"/>
      <c r="D39" s="490"/>
      <c r="E39" s="63" t="s">
        <v>102</v>
      </c>
      <c r="F39" s="63" t="s">
        <v>26</v>
      </c>
      <c r="G39" s="63">
        <v>100</v>
      </c>
      <c r="H39" s="63">
        <v>100</v>
      </c>
      <c r="I39" s="65">
        <f t="shared" si="0"/>
        <v>100</v>
      </c>
      <c r="J39" s="586"/>
      <c r="K39" s="568"/>
      <c r="L39" s="67" t="s">
        <v>27</v>
      </c>
      <c r="M39" s="200"/>
    </row>
    <row r="40" spans="1:15" ht="100.5" hidden="1" customHeight="1">
      <c r="A40" s="490"/>
      <c r="B40" s="490"/>
      <c r="C40" s="490"/>
      <c r="D40" s="490" t="s">
        <v>184</v>
      </c>
      <c r="E40" s="52" t="s">
        <v>119</v>
      </c>
      <c r="F40" s="59" t="s">
        <v>26</v>
      </c>
      <c r="G40" s="52">
        <v>100</v>
      </c>
      <c r="H40" s="52">
        <v>98</v>
      </c>
      <c r="I40" s="60">
        <f t="shared" si="0"/>
        <v>98</v>
      </c>
      <c r="J40" s="586"/>
      <c r="K40" s="568"/>
      <c r="L40" s="67" t="s">
        <v>27</v>
      </c>
      <c r="M40" s="200"/>
      <c r="N40" s="20" t="s">
        <v>120</v>
      </c>
    </row>
    <row r="41" spans="1:15" ht="81" hidden="1" customHeight="1">
      <c r="A41" s="490"/>
      <c r="B41" s="490"/>
      <c r="C41" s="490"/>
      <c r="D41" s="490"/>
      <c r="E41" s="154" t="s">
        <v>121</v>
      </c>
      <c r="F41" s="59" t="s">
        <v>26</v>
      </c>
      <c r="G41" s="59">
        <v>100</v>
      </c>
      <c r="H41" s="59">
        <v>0</v>
      </c>
      <c r="I41" s="60">
        <f t="shared" si="0"/>
        <v>0</v>
      </c>
      <c r="J41" s="586"/>
      <c r="K41" s="568"/>
      <c r="L41" s="67" t="s">
        <v>27</v>
      </c>
      <c r="M41" s="200"/>
    </row>
    <row r="42" spans="1:15" ht="53.25" hidden="1" customHeight="1">
      <c r="A42" s="490"/>
      <c r="B42" s="490"/>
      <c r="C42" s="490"/>
      <c r="D42" s="490"/>
      <c r="E42" s="52" t="s">
        <v>122</v>
      </c>
      <c r="F42" s="59" t="s">
        <v>26</v>
      </c>
      <c r="G42" s="52">
        <v>90</v>
      </c>
      <c r="H42" s="52">
        <v>83</v>
      </c>
      <c r="I42" s="60">
        <f t="shared" si="0"/>
        <v>92.222222222222229</v>
      </c>
      <c r="J42" s="586"/>
      <c r="K42" s="568"/>
      <c r="L42" s="67" t="s">
        <v>27</v>
      </c>
      <c r="M42" s="200"/>
    </row>
    <row r="43" spans="1:15" ht="39" thickBot="1">
      <c r="A43" s="490"/>
      <c r="B43" s="490"/>
      <c r="C43" s="490"/>
      <c r="D43" s="154" t="s">
        <v>41</v>
      </c>
      <c r="E43" s="59" t="s">
        <v>35</v>
      </c>
      <c r="F43" s="59" t="s">
        <v>36</v>
      </c>
      <c r="G43" s="186">
        <v>237</v>
      </c>
      <c r="H43" s="59">
        <v>238</v>
      </c>
      <c r="I43" s="60">
        <f>(H43/G43)*100</f>
        <v>100.42194092827003</v>
      </c>
      <c r="J43" s="572">
        <f>(I43+I44+I45)/3</f>
        <v>100.14064697609001</v>
      </c>
      <c r="K43" s="568"/>
      <c r="L43" s="67" t="s">
        <v>27</v>
      </c>
      <c r="M43" s="75">
        <f>(J34+J43)/2</f>
        <v>100.07032348804501</v>
      </c>
    </row>
    <row r="44" spans="1:15" ht="202.5" customHeight="1" thickBot="1">
      <c r="A44" s="57"/>
      <c r="B44" s="57"/>
      <c r="C44" s="57"/>
      <c r="D44" s="201" t="s">
        <v>150</v>
      </c>
      <c r="E44" s="154" t="s">
        <v>35</v>
      </c>
      <c r="F44" s="67" t="s">
        <v>36</v>
      </c>
      <c r="G44" s="194">
        <v>4</v>
      </c>
      <c r="H44" s="59">
        <v>4</v>
      </c>
      <c r="I44" s="60">
        <f>H44/G44*100</f>
        <v>100</v>
      </c>
      <c r="J44" s="572"/>
      <c r="K44" s="568"/>
      <c r="L44" s="81" t="s">
        <v>27</v>
      </c>
      <c r="M44" s="202"/>
    </row>
    <row r="45" spans="1:15" ht="168" customHeight="1">
      <c r="A45" s="203"/>
      <c r="B45" s="204"/>
      <c r="C45" s="204"/>
      <c r="D45" s="205" t="s">
        <v>151</v>
      </c>
      <c r="E45" s="62" t="s">
        <v>35</v>
      </c>
      <c r="F45" s="25" t="s">
        <v>36</v>
      </c>
      <c r="G45" s="194">
        <v>3</v>
      </c>
      <c r="H45" s="154">
        <v>3</v>
      </c>
      <c r="I45" s="197">
        <f>H45/G45*100</f>
        <v>100</v>
      </c>
      <c r="J45" s="572"/>
      <c r="K45" s="568"/>
      <c r="L45" s="62" t="s">
        <v>27</v>
      </c>
      <c r="M45" s="197"/>
    </row>
    <row r="46" spans="1:15" ht="90.75" customHeight="1">
      <c r="A46" s="581"/>
      <c r="B46" s="581" t="s">
        <v>124</v>
      </c>
      <c r="C46" s="581" t="s">
        <v>23</v>
      </c>
      <c r="D46" s="490" t="s">
        <v>185</v>
      </c>
      <c r="E46" s="187" t="s">
        <v>125</v>
      </c>
      <c r="F46" s="59" t="s">
        <v>26</v>
      </c>
      <c r="G46" s="63">
        <v>100</v>
      </c>
      <c r="H46" s="63">
        <v>100</v>
      </c>
      <c r="I46" s="65">
        <f t="shared" ref="I46:I53" si="1">H46/G46*100</f>
        <v>100</v>
      </c>
      <c r="J46" s="582">
        <f>(I46+I47+I50+I51+I52+I53)/6</f>
        <v>100</v>
      </c>
      <c r="K46" s="568"/>
      <c r="L46" s="67" t="s">
        <v>27</v>
      </c>
      <c r="M46" s="200"/>
      <c r="N46" s="20">
        <f>(75+96+98+92+70+95)/6</f>
        <v>87.666666666666671</v>
      </c>
      <c r="O46" s="20">
        <f>(95+98+92+98+67+98)/6</f>
        <v>91.333333333333329</v>
      </c>
    </row>
    <row r="47" spans="1:15" ht="128.25" thickBot="1">
      <c r="A47" s="581"/>
      <c r="B47" s="581"/>
      <c r="C47" s="581"/>
      <c r="D47" s="490"/>
      <c r="E47" s="59" t="s">
        <v>126</v>
      </c>
      <c r="F47" s="59" t="s">
        <v>26</v>
      </c>
      <c r="G47" s="63">
        <v>100</v>
      </c>
      <c r="H47" s="63">
        <v>100</v>
      </c>
      <c r="I47" s="65">
        <f t="shared" si="1"/>
        <v>100</v>
      </c>
      <c r="J47" s="582"/>
      <c r="K47" s="568"/>
      <c r="L47" s="67" t="s">
        <v>27</v>
      </c>
      <c r="M47" s="200"/>
      <c r="N47" s="20">
        <f>(68+45+50+80+80+80)/6</f>
        <v>67.166666666666671</v>
      </c>
      <c r="O47" s="20">
        <f>(68+33+52+79+80+90)/6</f>
        <v>67</v>
      </c>
    </row>
    <row r="48" spans="1:15" ht="48.75" hidden="1" customHeight="1">
      <c r="A48" s="581"/>
      <c r="B48" s="581"/>
      <c r="C48" s="581"/>
      <c r="D48" s="490"/>
      <c r="E48" s="187" t="s">
        <v>186</v>
      </c>
      <c r="F48" s="59" t="s">
        <v>26</v>
      </c>
      <c r="G48" s="63">
        <v>100</v>
      </c>
      <c r="H48" s="63">
        <v>0</v>
      </c>
      <c r="I48" s="65">
        <f t="shared" si="1"/>
        <v>0</v>
      </c>
      <c r="J48" s="582"/>
      <c r="K48" s="568"/>
      <c r="L48" s="67"/>
      <c r="M48" s="200"/>
    </row>
    <row r="49" spans="1:15" ht="128.25" hidden="1" customHeight="1">
      <c r="A49" s="581"/>
      <c r="B49" s="581"/>
      <c r="C49" s="581"/>
      <c r="D49" s="490"/>
      <c r="E49" s="59" t="s">
        <v>102</v>
      </c>
      <c r="F49" s="59" t="s">
        <v>26</v>
      </c>
      <c r="G49" s="63">
        <v>100</v>
      </c>
      <c r="H49" s="63">
        <v>100</v>
      </c>
      <c r="I49" s="65">
        <f t="shared" si="1"/>
        <v>100</v>
      </c>
      <c r="J49" s="582"/>
      <c r="K49" s="568"/>
      <c r="L49" s="67" t="s">
        <v>27</v>
      </c>
      <c r="M49" s="200"/>
      <c r="N49" s="20">
        <f>(60+27+40+44+55+55)/6</f>
        <v>46.833333333333336</v>
      </c>
      <c r="O49" s="20">
        <f>(43+48+51+34+27+58)/6</f>
        <v>43.5</v>
      </c>
    </row>
    <row r="50" spans="1:15" ht="55.5" hidden="1" customHeight="1">
      <c r="A50" s="581"/>
      <c r="B50" s="581"/>
      <c r="C50" s="581"/>
      <c r="D50" s="490" t="s">
        <v>153</v>
      </c>
      <c r="E50" s="63" t="s">
        <v>125</v>
      </c>
      <c r="F50" s="59" t="s">
        <v>26</v>
      </c>
      <c r="G50" s="63">
        <v>100</v>
      </c>
      <c r="H50" s="63">
        <v>100</v>
      </c>
      <c r="I50" s="65">
        <f t="shared" si="1"/>
        <v>100</v>
      </c>
      <c r="J50" s="582"/>
      <c r="K50" s="568"/>
      <c r="L50" s="67" t="s">
        <v>27</v>
      </c>
      <c r="M50" s="200"/>
      <c r="N50" s="20" t="s">
        <v>127</v>
      </c>
    </row>
    <row r="51" spans="1:15" ht="141.75" hidden="1" customHeight="1">
      <c r="A51" s="581"/>
      <c r="B51" s="581"/>
      <c r="C51" s="581"/>
      <c r="D51" s="490"/>
      <c r="E51" s="63" t="s">
        <v>126</v>
      </c>
      <c r="F51" s="59" t="s">
        <v>26</v>
      </c>
      <c r="G51" s="63">
        <v>100</v>
      </c>
      <c r="H51" s="63">
        <v>100</v>
      </c>
      <c r="I51" s="65">
        <f t="shared" si="1"/>
        <v>100</v>
      </c>
      <c r="J51" s="582"/>
      <c r="K51" s="568"/>
      <c r="L51" s="67" t="s">
        <v>27</v>
      </c>
      <c r="M51" s="87"/>
    </row>
    <row r="52" spans="1:15" ht="55.5" hidden="1" customHeight="1">
      <c r="A52" s="581"/>
      <c r="B52" s="581"/>
      <c r="C52" s="581"/>
      <c r="D52" s="490" t="s">
        <v>170</v>
      </c>
      <c r="E52" s="63" t="s">
        <v>125</v>
      </c>
      <c r="F52" s="59" t="s">
        <v>26</v>
      </c>
      <c r="G52" s="63">
        <v>100</v>
      </c>
      <c r="H52" s="63">
        <v>100</v>
      </c>
      <c r="I52" s="65">
        <f t="shared" si="1"/>
        <v>100</v>
      </c>
      <c r="J52" s="582"/>
      <c r="K52" s="568"/>
      <c r="L52" s="67" t="s">
        <v>27</v>
      </c>
      <c r="M52" s="200"/>
      <c r="N52" s="20" t="s">
        <v>127</v>
      </c>
    </row>
    <row r="53" spans="1:15" ht="141.75" hidden="1" customHeight="1">
      <c r="A53" s="581"/>
      <c r="B53" s="581"/>
      <c r="C53" s="581"/>
      <c r="D53" s="490"/>
      <c r="E53" s="63" t="s">
        <v>126</v>
      </c>
      <c r="F53" s="59" t="s">
        <v>26</v>
      </c>
      <c r="G53" s="63">
        <v>100</v>
      </c>
      <c r="H53" s="63">
        <v>100</v>
      </c>
      <c r="I53" s="65">
        <f t="shared" si="1"/>
        <v>100</v>
      </c>
      <c r="J53" s="582"/>
      <c r="K53" s="568"/>
      <c r="L53" s="67" t="s">
        <v>27</v>
      </c>
      <c r="M53" s="87"/>
    </row>
    <row r="54" spans="1:15" ht="39" thickBot="1">
      <c r="A54" s="581"/>
      <c r="B54" s="581"/>
      <c r="C54" s="581"/>
      <c r="D54" s="154" t="s">
        <v>41</v>
      </c>
      <c r="E54" s="59" t="s">
        <v>35</v>
      </c>
      <c r="F54" s="59" t="s">
        <v>36</v>
      </c>
      <c r="G54" s="430">
        <v>29</v>
      </c>
      <c r="H54" s="430">
        <v>29</v>
      </c>
      <c r="I54" s="313">
        <f>H54/G54*100</f>
        <v>100</v>
      </c>
      <c r="J54" s="583">
        <f>(I54+I57)/2</f>
        <v>100</v>
      </c>
      <c r="K54" s="59"/>
      <c r="L54" s="67" t="s">
        <v>27</v>
      </c>
      <c r="M54" s="75">
        <f>(J54+J46)/2</f>
        <v>100</v>
      </c>
    </row>
    <row r="55" spans="1:15" ht="189.75" hidden="1" customHeight="1">
      <c r="A55" s="206"/>
      <c r="B55" s="207"/>
      <c r="C55" s="208"/>
      <c r="D55" s="209" t="s">
        <v>150</v>
      </c>
      <c r="E55" s="183" t="s">
        <v>35</v>
      </c>
      <c r="F55" s="154" t="s">
        <v>36</v>
      </c>
      <c r="G55" s="154">
        <v>0</v>
      </c>
      <c r="H55" s="154">
        <v>1</v>
      </c>
      <c r="I55" s="210">
        <v>100</v>
      </c>
      <c r="J55" s="584"/>
      <c r="K55" s="154"/>
      <c r="L55" s="81" t="s">
        <v>27</v>
      </c>
      <c r="M55" s="202"/>
    </row>
    <row r="56" spans="1:15" ht="168" hidden="1" customHeight="1">
      <c r="A56" s="17"/>
      <c r="B56" s="207"/>
      <c r="C56" s="211"/>
      <c r="D56" s="72" t="s">
        <v>151</v>
      </c>
      <c r="E56" s="91" t="s">
        <v>35</v>
      </c>
      <c r="F56" s="62" t="s">
        <v>36</v>
      </c>
      <c r="G56" s="154">
        <v>0</v>
      </c>
      <c r="H56" s="154">
        <v>0</v>
      </c>
      <c r="I56" s="212">
        <v>100</v>
      </c>
      <c r="J56" s="584"/>
      <c r="K56" s="66"/>
      <c r="L56" s="62" t="s">
        <v>27</v>
      </c>
      <c r="M56" s="197"/>
    </row>
    <row r="57" spans="1:15" ht="202.5" customHeight="1" thickBot="1">
      <c r="A57" s="426"/>
      <c r="B57" s="426"/>
      <c r="C57" s="426"/>
      <c r="D57" s="201" t="s">
        <v>150</v>
      </c>
      <c r="E57" s="428" t="s">
        <v>35</v>
      </c>
      <c r="F57" s="67" t="s">
        <v>36</v>
      </c>
      <c r="G57" s="429">
        <v>1</v>
      </c>
      <c r="H57" s="59">
        <v>1</v>
      </c>
      <c r="I57" s="60">
        <v>100</v>
      </c>
      <c r="J57" s="585"/>
      <c r="K57" s="427"/>
      <c r="L57" s="81" t="s">
        <v>27</v>
      </c>
      <c r="M57" s="202"/>
    </row>
    <row r="58" spans="1:15" ht="100.5" customHeight="1" thickBot="1">
      <c r="A58" s="24"/>
      <c r="B58" s="573" t="s">
        <v>302</v>
      </c>
      <c r="C58" s="573" t="s">
        <v>23</v>
      </c>
      <c r="D58" s="577" t="s">
        <v>267</v>
      </c>
      <c r="E58" s="402" t="s">
        <v>142</v>
      </c>
      <c r="F58" s="59" t="s">
        <v>26</v>
      </c>
      <c r="G58" s="63">
        <v>100</v>
      </c>
      <c r="H58" s="83">
        <v>100</v>
      </c>
      <c r="I58" s="197">
        <f t="shared" ref="I58:I59" si="2">H58/G58*100</f>
        <v>100</v>
      </c>
      <c r="J58" s="491">
        <v>100</v>
      </c>
      <c r="K58" s="489"/>
      <c r="L58" s="59" t="s">
        <v>27</v>
      </c>
      <c r="M58" s="213"/>
    </row>
    <row r="59" spans="1:15" ht="77.25" thickBot="1">
      <c r="A59" s="24"/>
      <c r="B59" s="574"/>
      <c r="C59" s="574"/>
      <c r="D59" s="578"/>
      <c r="E59" s="74" t="s">
        <v>136</v>
      </c>
      <c r="F59" s="59" t="s">
        <v>26</v>
      </c>
      <c r="G59" s="63">
        <v>100</v>
      </c>
      <c r="H59" s="63">
        <v>100</v>
      </c>
      <c r="I59" s="65">
        <f t="shared" si="2"/>
        <v>100</v>
      </c>
      <c r="J59" s="491"/>
      <c r="K59" s="576"/>
      <c r="L59" s="59" t="s">
        <v>27</v>
      </c>
      <c r="M59" s="90"/>
    </row>
    <row r="60" spans="1:15" ht="79.5" customHeight="1" thickBot="1">
      <c r="A60" s="24"/>
      <c r="B60" s="575"/>
      <c r="C60" s="575"/>
      <c r="D60" s="412" t="s">
        <v>156</v>
      </c>
      <c r="E60" s="63" t="s">
        <v>138</v>
      </c>
      <c r="F60" s="63" t="s">
        <v>155</v>
      </c>
      <c r="G60" s="63">
        <v>9350</v>
      </c>
      <c r="H60" s="243">
        <v>9350</v>
      </c>
      <c r="I60" s="92">
        <f>H60/G60*100</f>
        <v>100</v>
      </c>
      <c r="J60" s="403"/>
      <c r="K60" s="63"/>
      <c r="L60" s="59" t="s">
        <v>27</v>
      </c>
      <c r="M60" s="90">
        <f>(J58+I60)/2</f>
        <v>100</v>
      </c>
    </row>
    <row r="61" spans="1:15" ht="100.5" customHeight="1" thickBot="1">
      <c r="A61" s="24"/>
      <c r="B61" s="573" t="s">
        <v>303</v>
      </c>
      <c r="C61" s="573" t="s">
        <v>23</v>
      </c>
      <c r="D61" s="577" t="s">
        <v>267</v>
      </c>
      <c r="E61" s="402" t="s">
        <v>142</v>
      </c>
      <c r="F61" s="59" t="s">
        <v>26</v>
      </c>
      <c r="G61" s="63">
        <v>100</v>
      </c>
      <c r="H61" s="83">
        <v>100</v>
      </c>
      <c r="I61" s="197">
        <f t="shared" ref="I61:I62" si="3">H61/G61*100</f>
        <v>100</v>
      </c>
      <c r="J61" s="491">
        <f>(I61+I62)/2</f>
        <v>100</v>
      </c>
      <c r="K61" s="489"/>
      <c r="L61" s="59" t="s">
        <v>27</v>
      </c>
      <c r="M61" s="213"/>
    </row>
    <row r="62" spans="1:15" ht="77.25" thickBot="1">
      <c r="A62" s="24"/>
      <c r="B62" s="574"/>
      <c r="C62" s="574"/>
      <c r="D62" s="578"/>
      <c r="E62" s="74" t="s">
        <v>136</v>
      </c>
      <c r="F62" s="59" t="s">
        <v>26</v>
      </c>
      <c r="G62" s="63">
        <v>100</v>
      </c>
      <c r="H62" s="63">
        <v>100</v>
      </c>
      <c r="I62" s="65">
        <f t="shared" si="3"/>
        <v>100</v>
      </c>
      <c r="J62" s="491"/>
      <c r="K62" s="576"/>
      <c r="L62" s="59" t="s">
        <v>27</v>
      </c>
      <c r="M62" s="90"/>
    </row>
    <row r="63" spans="1:15" ht="79.5" customHeight="1" thickBot="1">
      <c r="A63" s="24"/>
      <c r="B63" s="575"/>
      <c r="C63" s="575"/>
      <c r="D63" s="412" t="s">
        <v>156</v>
      </c>
      <c r="E63" s="63" t="s">
        <v>138</v>
      </c>
      <c r="F63" s="63" t="s">
        <v>155</v>
      </c>
      <c r="G63" s="63">
        <v>6528</v>
      </c>
      <c r="H63" s="243">
        <v>6528</v>
      </c>
      <c r="I63" s="92">
        <f>H63/G63*100</f>
        <v>100</v>
      </c>
      <c r="J63" s="403"/>
      <c r="K63" s="63"/>
      <c r="L63" s="59" t="s">
        <v>27</v>
      </c>
      <c r="M63" s="90">
        <f>(J61+I63)/2</f>
        <v>100</v>
      </c>
    </row>
    <row r="64" spans="1:15" ht="100.5" customHeight="1" thickBot="1">
      <c r="A64" s="24"/>
      <c r="B64" s="573" t="s">
        <v>304</v>
      </c>
      <c r="C64" s="573" t="s">
        <v>23</v>
      </c>
      <c r="D64" s="577" t="s">
        <v>267</v>
      </c>
      <c r="E64" s="402" t="s">
        <v>142</v>
      </c>
      <c r="F64" s="59" t="s">
        <v>26</v>
      </c>
      <c r="G64" s="63">
        <v>100</v>
      </c>
      <c r="H64" s="83">
        <v>100</v>
      </c>
      <c r="I64" s="197">
        <f t="shared" ref="I64:I65" si="4">H64/G64*100</f>
        <v>100</v>
      </c>
      <c r="J64" s="498">
        <f>(I64+I65)/2</f>
        <v>100</v>
      </c>
      <c r="K64" s="489"/>
      <c r="L64" s="59" t="s">
        <v>27</v>
      </c>
      <c r="M64" s="213"/>
    </row>
    <row r="65" spans="1:13" ht="77.25" thickBot="1">
      <c r="A65" s="24"/>
      <c r="B65" s="574"/>
      <c r="C65" s="574"/>
      <c r="D65" s="578"/>
      <c r="E65" s="74" t="s">
        <v>136</v>
      </c>
      <c r="F65" s="59" t="s">
        <v>26</v>
      </c>
      <c r="G65" s="63">
        <v>100</v>
      </c>
      <c r="H65" s="63">
        <v>100</v>
      </c>
      <c r="I65" s="65">
        <f t="shared" si="4"/>
        <v>100</v>
      </c>
      <c r="J65" s="566"/>
      <c r="K65" s="576"/>
      <c r="L65" s="59" t="s">
        <v>27</v>
      </c>
      <c r="M65" s="90"/>
    </row>
    <row r="66" spans="1:13" ht="79.5" customHeight="1" thickBot="1">
      <c r="A66" s="24"/>
      <c r="B66" s="575"/>
      <c r="C66" s="575"/>
      <c r="D66" s="412" t="s">
        <v>156</v>
      </c>
      <c r="E66" s="63" t="s">
        <v>138</v>
      </c>
      <c r="F66" s="63" t="s">
        <v>155</v>
      </c>
      <c r="G66" s="63">
        <v>26520</v>
      </c>
      <c r="H66" s="243">
        <v>26520</v>
      </c>
      <c r="I66" s="92">
        <f>H66/G66*100</f>
        <v>100</v>
      </c>
      <c r="J66" s="403">
        <f>(H66/G66)*100</f>
        <v>100</v>
      </c>
      <c r="K66" s="63"/>
      <c r="L66" s="59" t="s">
        <v>27</v>
      </c>
      <c r="M66" s="90">
        <f>(J66+J64)/2</f>
        <v>100</v>
      </c>
    </row>
    <row r="67" spans="1:13" ht="100.5" customHeight="1" thickBot="1">
      <c r="A67" s="569"/>
      <c r="B67" s="580" t="s">
        <v>305</v>
      </c>
      <c r="C67" s="580" t="s">
        <v>23</v>
      </c>
      <c r="D67" s="489" t="s">
        <v>267</v>
      </c>
      <c r="E67" s="189" t="s">
        <v>142</v>
      </c>
      <c r="F67" s="59" t="s">
        <v>26</v>
      </c>
      <c r="G67" s="63">
        <v>100</v>
      </c>
      <c r="H67" s="83">
        <v>100</v>
      </c>
      <c r="I67" s="197">
        <f t="shared" ref="I67:I70" si="5">H67/G67*100</f>
        <v>100</v>
      </c>
      <c r="J67" s="491">
        <f>(I67+I68)/2</f>
        <v>100</v>
      </c>
      <c r="K67" s="489"/>
      <c r="L67" s="59" t="s">
        <v>27</v>
      </c>
      <c r="M67" s="213"/>
    </row>
    <row r="68" spans="1:13" ht="77.25" thickBot="1">
      <c r="A68" s="569"/>
      <c r="B68" s="569"/>
      <c r="C68" s="569"/>
      <c r="D68" s="576"/>
      <c r="E68" s="74" t="s">
        <v>136</v>
      </c>
      <c r="F68" s="59" t="s">
        <v>26</v>
      </c>
      <c r="G68" s="63">
        <v>100</v>
      </c>
      <c r="H68" s="63">
        <v>100</v>
      </c>
      <c r="I68" s="65">
        <f t="shared" si="5"/>
        <v>100</v>
      </c>
      <c r="J68" s="491"/>
      <c r="K68" s="576"/>
      <c r="L68" s="59" t="s">
        <v>27</v>
      </c>
      <c r="M68" s="90"/>
    </row>
    <row r="69" spans="1:13" ht="79.5" customHeight="1" thickBot="1">
      <c r="A69" s="569"/>
      <c r="B69" s="569"/>
      <c r="C69" s="569"/>
      <c r="D69" s="214" t="s">
        <v>156</v>
      </c>
      <c r="E69" s="63" t="s">
        <v>138</v>
      </c>
      <c r="F69" s="63" t="s">
        <v>155</v>
      </c>
      <c r="G69" s="63">
        <v>7950</v>
      </c>
      <c r="H69" s="243">
        <v>7959</v>
      </c>
      <c r="I69" s="92">
        <f>H69/G69*100</f>
        <v>100.11320754716981</v>
      </c>
      <c r="J69" s="579"/>
      <c r="K69" s="63"/>
      <c r="L69" s="59" t="s">
        <v>27</v>
      </c>
      <c r="M69" s="90">
        <f>(I69+J67)/2</f>
        <v>100.0566037735849</v>
      </c>
    </row>
    <row r="70" spans="1:13" ht="135.75" hidden="1" customHeight="1">
      <c r="A70" s="569"/>
      <c r="B70" s="569"/>
      <c r="C70" s="569"/>
      <c r="D70" s="215" t="s">
        <v>157</v>
      </c>
      <c r="E70" s="52" t="s">
        <v>138</v>
      </c>
      <c r="F70" s="52" t="s">
        <v>155</v>
      </c>
      <c r="G70" s="52">
        <v>16320</v>
      </c>
      <c r="H70" s="52">
        <f>G70</f>
        <v>16320</v>
      </c>
      <c r="I70" s="26">
        <f t="shared" si="5"/>
        <v>100</v>
      </c>
      <c r="J70" s="579"/>
      <c r="K70" s="52"/>
      <c r="L70" s="81" t="s">
        <v>27</v>
      </c>
      <c r="M70" s="90"/>
    </row>
    <row r="71" spans="1:13" ht="21" customHeight="1" thickBot="1">
      <c r="A71" s="490" t="s">
        <v>43</v>
      </c>
      <c r="B71" s="490"/>
      <c r="C71" s="490"/>
      <c r="D71" s="67"/>
      <c r="E71" s="67"/>
      <c r="F71" s="67"/>
      <c r="G71" s="67"/>
      <c r="H71" s="67"/>
      <c r="I71" s="216"/>
      <c r="J71" s="217"/>
      <c r="K71" s="67"/>
      <c r="L71" s="59"/>
      <c r="M71" s="182">
        <f>(M60+M63+M66+M69)/4</f>
        <v>100.01415094339623</v>
      </c>
    </row>
    <row r="72" spans="1:13" ht="15" customHeight="1">
      <c r="A72" s="575" t="s">
        <v>43</v>
      </c>
      <c r="B72" s="575"/>
      <c r="C72" s="575"/>
      <c r="D72" s="74"/>
      <c r="E72" s="74"/>
      <c r="F72" s="74"/>
      <c r="G72" s="74"/>
      <c r="H72" s="74"/>
      <c r="I72" s="218"/>
      <c r="J72" s="219"/>
      <c r="K72" s="74"/>
      <c r="L72" s="74"/>
      <c r="M72" s="220">
        <f>(M31+M43+M54+M71)/4</f>
        <v>100.54448721456225</v>
      </c>
    </row>
    <row r="73" spans="1:13" ht="21" customHeight="1">
      <c r="H73" s="25"/>
      <c r="I73" s="26"/>
      <c r="J73" s="27"/>
      <c r="K73" s="25"/>
      <c r="L73" s="25"/>
      <c r="M73" s="26"/>
    </row>
    <row r="74" spans="1:13" ht="22.5" customHeight="1">
      <c r="A74" s="20" t="s">
        <v>44</v>
      </c>
      <c r="G74" s="25"/>
      <c r="H74" s="25"/>
      <c r="I74" s="26"/>
      <c r="J74" s="27"/>
      <c r="K74" s="25"/>
      <c r="L74" s="25"/>
      <c r="M74" s="26"/>
    </row>
    <row r="75" spans="1:13">
      <c r="A75" s="20" t="s">
        <v>45</v>
      </c>
    </row>
    <row r="76" spans="1:13" ht="39" hidden="1" customHeight="1">
      <c r="A76" s="20" t="s">
        <v>187</v>
      </c>
    </row>
    <row r="77" spans="1:13" ht="19.5" customHeight="1">
      <c r="A77" s="20" t="s">
        <v>345</v>
      </c>
    </row>
    <row r="78" spans="1:13" ht="31.5" customHeight="1">
      <c r="A78" s="20" t="s">
        <v>188</v>
      </c>
      <c r="G78" s="20" t="s">
        <v>289</v>
      </c>
    </row>
    <row r="80" spans="1:13" ht="22.5" customHeight="1"/>
    <row r="82" ht="6" customHeight="1"/>
  </sheetData>
  <mergeCells count="63">
    <mergeCell ref="A9:M9"/>
    <mergeCell ref="A10:M10"/>
    <mergeCell ref="A11:M11"/>
    <mergeCell ref="A14:A24"/>
    <mergeCell ref="B14:B21"/>
    <mergeCell ref="C14:C21"/>
    <mergeCell ref="J14:J21"/>
    <mergeCell ref="M14:M24"/>
    <mergeCell ref="B22:B23"/>
    <mergeCell ref="C22:C23"/>
    <mergeCell ref="J22:J23"/>
    <mergeCell ref="A25:A31"/>
    <mergeCell ref="B25:B31"/>
    <mergeCell ref="C25:C31"/>
    <mergeCell ref="D25:D26"/>
    <mergeCell ref="J25:J30"/>
    <mergeCell ref="K25:K30"/>
    <mergeCell ref="M25:M30"/>
    <mergeCell ref="D27:D28"/>
    <mergeCell ref="D29:D30"/>
    <mergeCell ref="J31:J33"/>
    <mergeCell ref="A34:A43"/>
    <mergeCell ref="B34:B43"/>
    <mergeCell ref="C34:C43"/>
    <mergeCell ref="D34:D35"/>
    <mergeCell ref="J34:J42"/>
    <mergeCell ref="K34:K53"/>
    <mergeCell ref="D36:D37"/>
    <mergeCell ref="D38:D39"/>
    <mergeCell ref="D40:D42"/>
    <mergeCell ref="J43:J45"/>
    <mergeCell ref="A46:A54"/>
    <mergeCell ref="B46:B54"/>
    <mergeCell ref="C46:C54"/>
    <mergeCell ref="D46:D49"/>
    <mergeCell ref="J46:J53"/>
    <mergeCell ref="D50:D51"/>
    <mergeCell ref="D52:D53"/>
    <mergeCell ref="J54:J57"/>
    <mergeCell ref="K67:K68"/>
    <mergeCell ref="J69:J70"/>
    <mergeCell ref="A71:C71"/>
    <mergeCell ref="A72:C72"/>
    <mergeCell ref="A67:A70"/>
    <mergeCell ref="B67:B70"/>
    <mergeCell ref="C67:C70"/>
    <mergeCell ref="D67:D68"/>
    <mergeCell ref="J67:J68"/>
    <mergeCell ref="J58:J59"/>
    <mergeCell ref="K58:K59"/>
    <mergeCell ref="B58:B60"/>
    <mergeCell ref="B61:B63"/>
    <mergeCell ref="D64:D65"/>
    <mergeCell ref="J64:J65"/>
    <mergeCell ref="K64:K65"/>
    <mergeCell ref="D61:D62"/>
    <mergeCell ref="J61:J62"/>
    <mergeCell ref="K61:K62"/>
    <mergeCell ref="B64:B66"/>
    <mergeCell ref="C64:C66"/>
    <mergeCell ref="C58:C60"/>
    <mergeCell ref="C61:C63"/>
    <mergeCell ref="D58:D59"/>
  </mergeCells>
  <pageMargins left="0.31496062992125984" right="0.31496062992125984" top="0.15748031496062992" bottom="0.15748031496062992" header="0.51181102362204722" footer="0.51181102362204722"/>
  <pageSetup paperSize="9" scale="80" firstPageNumber="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98"/>
  <sheetViews>
    <sheetView workbookViewId="0">
      <selection activeCell="Q20" sqref="Q20"/>
    </sheetView>
  </sheetViews>
  <sheetFormatPr defaultColWidth="9.140625" defaultRowHeight="15"/>
  <cols>
    <col min="1" max="1" width="10" style="282" customWidth="1"/>
    <col min="2" max="2" width="13.7109375" style="282" customWidth="1"/>
    <col min="3" max="3" width="8.5703125" style="282" customWidth="1"/>
    <col min="4" max="4" width="18.7109375" style="282" customWidth="1"/>
    <col min="5" max="5" width="27.5703125" style="282" customWidth="1"/>
    <col min="6" max="6" width="7.7109375" style="282" customWidth="1"/>
    <col min="7" max="7" width="8.85546875" style="282" customWidth="1"/>
    <col min="8" max="8" width="10.140625" style="282" customWidth="1"/>
    <col min="9" max="9" width="9.85546875" style="282" customWidth="1"/>
    <col min="10" max="10" width="9.7109375" style="282" customWidth="1"/>
    <col min="11" max="11" width="12.28515625" style="282" customWidth="1"/>
    <col min="12" max="12" width="11.7109375" style="282" customWidth="1"/>
    <col min="13" max="13" width="10" style="282" bestFit="1" customWidth="1"/>
    <col min="14" max="16" width="0" style="282" hidden="1" customWidth="1"/>
    <col min="17" max="16384" width="9.140625" style="282"/>
  </cols>
  <sheetData>
    <row r="1" spans="1:13">
      <c r="A1" s="371"/>
      <c r="L1" s="371"/>
      <c r="M1" s="371" t="s">
        <v>0</v>
      </c>
    </row>
    <row r="2" spans="1:13">
      <c r="A2" s="371"/>
      <c r="I2" s="614" t="s">
        <v>189</v>
      </c>
      <c r="J2" s="614"/>
      <c r="K2" s="614"/>
      <c r="L2" s="614"/>
      <c r="M2" s="614"/>
    </row>
    <row r="3" spans="1:13">
      <c r="A3" s="371"/>
      <c r="I3" s="614" t="s">
        <v>190</v>
      </c>
      <c r="J3" s="614"/>
      <c r="K3" s="614"/>
      <c r="L3" s="614"/>
      <c r="M3" s="614"/>
    </row>
    <row r="4" spans="1:13">
      <c r="A4" s="371"/>
      <c r="L4" s="371"/>
      <c r="M4" s="371" t="s">
        <v>6</v>
      </c>
    </row>
    <row r="5" spans="1:13">
      <c r="A5" s="372"/>
    </row>
    <row r="6" spans="1:13">
      <c r="A6" s="615" t="s">
        <v>191</v>
      </c>
      <c r="B6" s="615"/>
      <c r="C6" s="615"/>
      <c r="D6" s="615"/>
      <c r="E6" s="615"/>
      <c r="F6" s="615"/>
      <c r="G6" s="615"/>
      <c r="H6" s="615"/>
      <c r="I6" s="615"/>
      <c r="J6" s="615"/>
      <c r="K6" s="615"/>
      <c r="L6" s="615"/>
      <c r="M6" s="615"/>
    </row>
    <row r="7" spans="1:13">
      <c r="A7" s="615" t="s">
        <v>192</v>
      </c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</row>
    <row r="8" spans="1:13">
      <c r="A8" s="615" t="s">
        <v>361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5"/>
    </row>
    <row r="9" spans="1:13" ht="15.75" thickBot="1">
      <c r="A9" s="372"/>
    </row>
    <row r="10" spans="1:13" ht="217.5" thickBot="1">
      <c r="A10" s="268" t="s">
        <v>8</v>
      </c>
      <c r="B10" s="269" t="s">
        <v>9</v>
      </c>
      <c r="C10" s="269" t="s">
        <v>10</v>
      </c>
      <c r="D10" s="269" t="s">
        <v>11</v>
      </c>
      <c r="E10" s="269" t="s">
        <v>12</v>
      </c>
      <c r="F10" s="269" t="s">
        <v>13</v>
      </c>
      <c r="G10" s="269" t="s">
        <v>14</v>
      </c>
      <c r="H10" s="269" t="s">
        <v>15</v>
      </c>
      <c r="I10" s="269" t="s">
        <v>16</v>
      </c>
      <c r="J10" s="269" t="s">
        <v>17</v>
      </c>
      <c r="K10" s="269" t="s">
        <v>18</v>
      </c>
      <c r="L10" s="269" t="s">
        <v>19</v>
      </c>
      <c r="M10" s="269" t="s">
        <v>20</v>
      </c>
    </row>
    <row r="11" spans="1:13" s="373" customFormat="1" ht="11.25" customHeight="1" thickBot="1">
      <c r="A11" s="369">
        <v>1</v>
      </c>
      <c r="B11" s="270">
        <v>2</v>
      </c>
      <c r="C11" s="270">
        <v>3</v>
      </c>
      <c r="D11" s="270">
        <v>4</v>
      </c>
      <c r="E11" s="229">
        <v>5</v>
      </c>
      <c r="F11" s="229">
        <v>6</v>
      </c>
      <c r="G11" s="229">
        <v>7</v>
      </c>
      <c r="H11" s="229">
        <v>8</v>
      </c>
      <c r="I11" s="229">
        <v>9</v>
      </c>
      <c r="J11" s="270">
        <v>10</v>
      </c>
      <c r="K11" s="229">
        <v>11</v>
      </c>
      <c r="L11" s="229">
        <v>12</v>
      </c>
      <c r="M11" s="270">
        <v>13</v>
      </c>
    </row>
    <row r="12" spans="1:13" ht="45.75" customHeight="1" thickBot="1">
      <c r="A12" s="610" t="s">
        <v>192</v>
      </c>
      <c r="B12" s="591" t="s">
        <v>252</v>
      </c>
      <c r="C12" s="591" t="s">
        <v>23</v>
      </c>
      <c r="D12" s="612" t="s">
        <v>253</v>
      </c>
      <c r="E12" s="374" t="s">
        <v>101</v>
      </c>
      <c r="F12" s="374" t="s">
        <v>26</v>
      </c>
      <c r="G12" s="374">
        <v>100</v>
      </c>
      <c r="H12" s="374">
        <v>100</v>
      </c>
      <c r="I12" s="375">
        <f>H12/G12*100</f>
        <v>100</v>
      </c>
      <c r="J12" s="601">
        <f>(I12+I13+I14+I15+I17+I18)/6</f>
        <v>100</v>
      </c>
      <c r="K12" s="374"/>
      <c r="L12" s="376" t="s">
        <v>27</v>
      </c>
      <c r="M12" s="599"/>
    </row>
    <row r="13" spans="1:13" ht="78.75" customHeight="1" thickBot="1">
      <c r="A13" s="611"/>
      <c r="B13" s="592"/>
      <c r="C13" s="592"/>
      <c r="D13" s="613"/>
      <c r="E13" s="377" t="s">
        <v>254</v>
      </c>
      <c r="F13" s="377" t="s">
        <v>26</v>
      </c>
      <c r="G13" s="377">
        <v>100</v>
      </c>
      <c r="H13" s="377">
        <v>100</v>
      </c>
      <c r="I13" s="378">
        <f t="shared" ref="I13:I18" si="0">H13/G13*100</f>
        <v>100</v>
      </c>
      <c r="J13" s="602"/>
      <c r="K13" s="377"/>
      <c r="L13" s="376" t="s">
        <v>27</v>
      </c>
      <c r="M13" s="600"/>
    </row>
    <row r="14" spans="1:13" ht="43.5" customHeight="1" thickBot="1">
      <c r="A14" s="611"/>
      <c r="B14" s="592"/>
      <c r="C14" s="592"/>
      <c r="D14" s="612" t="s">
        <v>193</v>
      </c>
      <c r="E14" s="374" t="s">
        <v>101</v>
      </c>
      <c r="F14" s="377" t="s">
        <v>26</v>
      </c>
      <c r="G14" s="377">
        <v>100</v>
      </c>
      <c r="H14" s="377">
        <v>100</v>
      </c>
      <c r="I14" s="378">
        <f t="shared" si="0"/>
        <v>100</v>
      </c>
      <c r="J14" s="602"/>
      <c r="K14" s="374"/>
      <c r="L14" s="376" t="s">
        <v>27</v>
      </c>
      <c r="M14" s="600"/>
    </row>
    <row r="15" spans="1:13" ht="87.75" customHeight="1" thickBot="1">
      <c r="A15" s="611"/>
      <c r="B15" s="592"/>
      <c r="C15" s="592"/>
      <c r="D15" s="613"/>
      <c r="E15" s="377" t="s">
        <v>254</v>
      </c>
      <c r="F15" s="377" t="s">
        <v>26</v>
      </c>
      <c r="G15" s="377">
        <v>100</v>
      </c>
      <c r="H15" s="377">
        <v>100</v>
      </c>
      <c r="I15" s="378">
        <f t="shared" si="0"/>
        <v>100</v>
      </c>
      <c r="J15" s="602"/>
      <c r="K15" s="377"/>
      <c r="L15" s="376" t="s">
        <v>27</v>
      </c>
      <c r="M15" s="600"/>
    </row>
    <row r="16" spans="1:13" s="383" customFormat="1" ht="11.25" hidden="1" customHeight="1">
      <c r="A16" s="611"/>
      <c r="B16" s="592"/>
      <c r="C16" s="592"/>
      <c r="D16" s="379">
        <v>4</v>
      </c>
      <c r="E16" s="379">
        <v>5</v>
      </c>
      <c r="F16" s="379">
        <v>6</v>
      </c>
      <c r="G16" s="379">
        <v>7</v>
      </c>
      <c r="H16" s="380">
        <v>8</v>
      </c>
      <c r="I16" s="381">
        <v>9</v>
      </c>
      <c r="J16" s="602"/>
      <c r="K16" s="379"/>
      <c r="L16" s="382">
        <v>12</v>
      </c>
      <c r="M16" s="600"/>
    </row>
    <row r="17" spans="1:15" ht="40.5" customHeight="1" thickBot="1">
      <c r="A17" s="611"/>
      <c r="B17" s="592"/>
      <c r="C17" s="592"/>
      <c r="D17" s="612" t="s">
        <v>194</v>
      </c>
      <c r="E17" s="374" t="s">
        <v>101</v>
      </c>
      <c r="F17" s="374" t="s">
        <v>26</v>
      </c>
      <c r="G17" s="374">
        <v>100</v>
      </c>
      <c r="H17" s="374">
        <v>100</v>
      </c>
      <c r="I17" s="375">
        <f t="shared" si="0"/>
        <v>100</v>
      </c>
      <c r="J17" s="602"/>
      <c r="K17" s="374"/>
      <c r="L17" s="376" t="s">
        <v>27</v>
      </c>
      <c r="M17" s="600"/>
      <c r="O17" s="282" t="s">
        <v>31</v>
      </c>
    </row>
    <row r="18" spans="1:15" ht="79.5" customHeight="1" thickBot="1">
      <c r="A18" s="611"/>
      <c r="B18" s="592"/>
      <c r="C18" s="592"/>
      <c r="D18" s="613"/>
      <c r="E18" s="377" t="s">
        <v>254</v>
      </c>
      <c r="F18" s="377" t="s">
        <v>26</v>
      </c>
      <c r="G18" s="377">
        <v>100</v>
      </c>
      <c r="H18" s="377">
        <v>100</v>
      </c>
      <c r="I18" s="378">
        <f t="shared" si="0"/>
        <v>100</v>
      </c>
      <c r="J18" s="602"/>
      <c r="K18" s="377"/>
      <c r="L18" s="376" t="s">
        <v>27</v>
      </c>
      <c r="M18" s="600"/>
    </row>
    <row r="19" spans="1:15" ht="41.25" customHeight="1" thickBot="1">
      <c r="A19" s="611"/>
      <c r="B19" s="592"/>
      <c r="C19" s="592"/>
      <c r="D19" s="384" t="s">
        <v>195</v>
      </c>
      <c r="E19" s="385" t="s">
        <v>35</v>
      </c>
      <c r="F19" s="386" t="s">
        <v>36</v>
      </c>
      <c r="G19" s="387">
        <v>325</v>
      </c>
      <c r="H19" s="385">
        <v>330</v>
      </c>
      <c r="I19" s="375">
        <f>H19/G19*100</f>
        <v>101.53846153846153</v>
      </c>
      <c r="J19" s="601">
        <f>(I19+I20+I21)/3</f>
        <v>103.84615384615385</v>
      </c>
      <c r="K19" s="385"/>
      <c r="L19" s="388" t="s">
        <v>27</v>
      </c>
      <c r="M19" s="600"/>
    </row>
    <row r="20" spans="1:15" ht="78.75" customHeight="1" thickBot="1">
      <c r="A20" s="611"/>
      <c r="B20" s="592"/>
      <c r="C20" s="592"/>
      <c r="D20" s="389" t="s">
        <v>150</v>
      </c>
      <c r="E20" s="390" t="s">
        <v>35</v>
      </c>
      <c r="F20" s="391" t="s">
        <v>36</v>
      </c>
      <c r="G20" s="390">
        <v>10</v>
      </c>
      <c r="H20" s="392">
        <v>17</v>
      </c>
      <c r="I20" s="375">
        <v>110</v>
      </c>
      <c r="J20" s="602"/>
      <c r="K20" s="385"/>
      <c r="L20" s="388" t="s">
        <v>27</v>
      </c>
      <c r="M20" s="600"/>
    </row>
    <row r="21" spans="1:15" ht="42" customHeight="1" thickBot="1">
      <c r="A21" s="611"/>
      <c r="B21" s="592"/>
      <c r="C21" s="592"/>
      <c r="D21" s="386" t="s">
        <v>151</v>
      </c>
      <c r="E21" s="388" t="s">
        <v>35</v>
      </c>
      <c r="F21" s="386" t="s">
        <v>36</v>
      </c>
      <c r="G21" s="388">
        <v>1</v>
      </c>
      <c r="H21" s="386">
        <v>1</v>
      </c>
      <c r="I21" s="375">
        <f t="shared" ref="I21" si="1">H21/G21*100</f>
        <v>100</v>
      </c>
      <c r="J21" s="602"/>
      <c r="K21" s="386"/>
      <c r="L21" s="388" t="s">
        <v>27</v>
      </c>
      <c r="M21" s="600"/>
    </row>
    <row r="22" spans="1:15" s="373" customFormat="1" ht="21.6" customHeight="1" thickBot="1">
      <c r="A22" s="271"/>
      <c r="B22" s="603" t="s">
        <v>43</v>
      </c>
      <c r="C22" s="604"/>
      <c r="D22" s="604"/>
      <c r="E22" s="604"/>
      <c r="F22" s="604"/>
      <c r="G22" s="604"/>
      <c r="H22" s="604"/>
      <c r="I22" s="604"/>
      <c r="J22" s="604"/>
      <c r="K22" s="604"/>
      <c r="L22" s="605"/>
      <c r="M22" s="393">
        <f>(J12+J19)/2</f>
        <v>101.92307692307693</v>
      </c>
    </row>
    <row r="23" spans="1:15" ht="108.6" customHeight="1" thickBot="1">
      <c r="A23" s="608"/>
      <c r="B23" s="591" t="s">
        <v>255</v>
      </c>
      <c r="C23" s="594"/>
      <c r="D23" s="591" t="s">
        <v>253</v>
      </c>
      <c r="E23" s="385" t="s">
        <v>113</v>
      </c>
      <c r="F23" s="385" t="s">
        <v>26</v>
      </c>
      <c r="G23" s="385">
        <v>100</v>
      </c>
      <c r="H23" s="385">
        <v>99.2</v>
      </c>
      <c r="I23" s="394">
        <f>H23/G23*100</f>
        <v>99.2</v>
      </c>
      <c r="J23" s="601">
        <f>(I23+I24+I25+I26+I27+I28+I29)/7</f>
        <v>99.092857142857142</v>
      </c>
      <c r="K23" s="385"/>
      <c r="L23" s="385" t="s">
        <v>27</v>
      </c>
      <c r="M23" s="606"/>
    </row>
    <row r="24" spans="1:15" ht="108" customHeight="1" thickBot="1">
      <c r="A24" s="609"/>
      <c r="B24" s="592"/>
      <c r="C24" s="595"/>
      <c r="D24" s="593"/>
      <c r="E24" s="377" t="s">
        <v>256</v>
      </c>
      <c r="F24" s="377" t="s">
        <v>26</v>
      </c>
      <c r="G24" s="377">
        <v>100</v>
      </c>
      <c r="H24" s="377">
        <v>99.7</v>
      </c>
      <c r="I24" s="378">
        <f>H24/G24*100</f>
        <v>99.7</v>
      </c>
      <c r="J24" s="602"/>
      <c r="K24" s="377"/>
      <c r="L24" s="374" t="s">
        <v>27</v>
      </c>
      <c r="M24" s="607"/>
    </row>
    <row r="25" spans="1:15" ht="39" customHeight="1" thickBot="1">
      <c r="A25" s="609"/>
      <c r="B25" s="592"/>
      <c r="C25" s="595"/>
      <c r="D25" s="591" t="s">
        <v>193</v>
      </c>
      <c r="E25" s="374" t="s">
        <v>113</v>
      </c>
      <c r="F25" s="377" t="s">
        <v>26</v>
      </c>
      <c r="G25" s="377">
        <v>100</v>
      </c>
      <c r="H25" s="377">
        <v>100</v>
      </c>
      <c r="I25" s="378">
        <f>H25/G25*100</f>
        <v>100</v>
      </c>
      <c r="J25" s="602"/>
      <c r="K25" s="374"/>
      <c r="L25" s="374" t="s">
        <v>27</v>
      </c>
      <c r="M25" s="607"/>
    </row>
    <row r="26" spans="1:15" ht="108" customHeight="1" thickBot="1">
      <c r="A26" s="609"/>
      <c r="B26" s="592"/>
      <c r="C26" s="595"/>
      <c r="D26" s="593"/>
      <c r="E26" s="377" t="s">
        <v>256</v>
      </c>
      <c r="F26" s="377" t="s">
        <v>26</v>
      </c>
      <c r="G26" s="377">
        <v>100</v>
      </c>
      <c r="H26" s="377">
        <v>100</v>
      </c>
      <c r="I26" s="378">
        <f>H26/G26*100</f>
        <v>100</v>
      </c>
      <c r="J26" s="602"/>
      <c r="K26" s="377"/>
      <c r="L26" s="374" t="s">
        <v>27</v>
      </c>
      <c r="M26" s="607"/>
    </row>
    <row r="27" spans="1:15" ht="78.75" customHeight="1" thickBot="1">
      <c r="A27" s="609"/>
      <c r="B27" s="592"/>
      <c r="C27" s="595"/>
      <c r="D27" s="591" t="s">
        <v>196</v>
      </c>
      <c r="E27" s="374" t="s">
        <v>119</v>
      </c>
      <c r="F27" s="377" t="s">
        <v>26</v>
      </c>
      <c r="G27" s="377">
        <v>100</v>
      </c>
      <c r="H27" s="377">
        <v>100</v>
      </c>
      <c r="I27" s="378">
        <f t="shared" ref="I27:I33" si="2">H27/G27*100</f>
        <v>100</v>
      </c>
      <c r="J27" s="602"/>
      <c r="K27" s="377" t="s">
        <v>257</v>
      </c>
      <c r="L27" s="374" t="s">
        <v>27</v>
      </c>
      <c r="M27" s="607"/>
      <c r="O27" s="282" t="s">
        <v>31</v>
      </c>
    </row>
    <row r="28" spans="1:15" ht="43.5" customHeight="1" thickBot="1">
      <c r="A28" s="609"/>
      <c r="B28" s="592"/>
      <c r="C28" s="595"/>
      <c r="D28" s="592"/>
      <c r="E28" s="377" t="s">
        <v>258</v>
      </c>
      <c r="F28" s="377" t="s">
        <v>26</v>
      </c>
      <c r="G28" s="377">
        <v>80</v>
      </c>
      <c r="H28" s="377">
        <v>79</v>
      </c>
      <c r="I28" s="378">
        <f t="shared" si="2"/>
        <v>98.75</v>
      </c>
      <c r="J28" s="602"/>
      <c r="K28" s="377"/>
      <c r="L28" s="374" t="s">
        <v>27</v>
      </c>
      <c r="M28" s="607"/>
    </row>
    <row r="29" spans="1:15" ht="87.75" customHeight="1" thickBot="1">
      <c r="A29" s="609"/>
      <c r="B29" s="592"/>
      <c r="C29" s="595"/>
      <c r="D29" s="593"/>
      <c r="E29" s="377" t="s">
        <v>259</v>
      </c>
      <c r="F29" s="377" t="s">
        <v>26</v>
      </c>
      <c r="G29" s="377">
        <v>75</v>
      </c>
      <c r="H29" s="377">
        <v>72</v>
      </c>
      <c r="I29" s="378">
        <f t="shared" si="2"/>
        <v>96</v>
      </c>
      <c r="J29" s="602"/>
      <c r="K29" s="374"/>
      <c r="L29" s="374" t="s">
        <v>27</v>
      </c>
      <c r="M29" s="607"/>
    </row>
    <row r="30" spans="1:15" ht="39.75" customHeight="1" thickBot="1">
      <c r="A30" s="609"/>
      <c r="B30" s="592"/>
      <c r="C30" s="595"/>
      <c r="D30" s="395" t="s">
        <v>195</v>
      </c>
      <c r="E30" s="377" t="s">
        <v>35</v>
      </c>
      <c r="F30" s="377" t="s">
        <v>36</v>
      </c>
      <c r="G30" s="377">
        <v>187</v>
      </c>
      <c r="H30" s="377">
        <v>209</v>
      </c>
      <c r="I30" s="396">
        <v>110</v>
      </c>
      <c r="J30" s="601">
        <f>(I30+I31+I33+I32)/2</f>
        <v>98.953488372093034</v>
      </c>
      <c r="K30" s="377"/>
      <c r="L30" s="374" t="s">
        <v>27</v>
      </c>
      <c r="M30" s="607"/>
    </row>
    <row r="31" spans="1:15" ht="49.5" hidden="1" customHeight="1" thickBot="1">
      <c r="A31" s="609"/>
      <c r="B31" s="592"/>
      <c r="C31" s="595"/>
      <c r="D31" s="385" t="s">
        <v>160</v>
      </c>
      <c r="E31" s="377" t="s">
        <v>35</v>
      </c>
      <c r="F31" s="377" t="s">
        <v>36</v>
      </c>
      <c r="G31" s="377">
        <v>0</v>
      </c>
      <c r="H31" s="377"/>
      <c r="I31" s="396"/>
      <c r="J31" s="602"/>
      <c r="K31" s="377"/>
      <c r="L31" s="374" t="s">
        <v>27</v>
      </c>
      <c r="M31" s="607"/>
    </row>
    <row r="32" spans="1:15" ht="69.75" hidden="1" customHeight="1" thickBot="1">
      <c r="A32" s="609"/>
      <c r="B32" s="592"/>
      <c r="C32" s="595"/>
      <c r="D32" s="385" t="s">
        <v>260</v>
      </c>
      <c r="E32" s="376" t="s">
        <v>35</v>
      </c>
      <c r="F32" s="385" t="s">
        <v>36</v>
      </c>
      <c r="G32" s="376">
        <v>0</v>
      </c>
      <c r="H32" s="385"/>
      <c r="I32" s="396"/>
      <c r="J32" s="602"/>
      <c r="K32" s="385"/>
      <c r="L32" s="388" t="s">
        <v>27</v>
      </c>
      <c r="M32" s="607"/>
    </row>
    <row r="33" spans="1:15" s="373" customFormat="1" ht="92.45" customHeight="1" thickBot="1">
      <c r="A33" s="609"/>
      <c r="B33" s="592"/>
      <c r="C33" s="595"/>
      <c r="D33" s="425" t="s">
        <v>290</v>
      </c>
      <c r="E33" s="377" t="s">
        <v>35</v>
      </c>
      <c r="F33" s="377" t="s">
        <v>36</v>
      </c>
      <c r="G33" s="377">
        <v>215</v>
      </c>
      <c r="H33" s="377">
        <v>189</v>
      </c>
      <c r="I33" s="396">
        <f t="shared" si="2"/>
        <v>87.906976744186053</v>
      </c>
      <c r="J33" s="602"/>
      <c r="K33" s="377"/>
      <c r="L33" s="374" t="s">
        <v>27</v>
      </c>
      <c r="M33" s="607"/>
    </row>
    <row r="34" spans="1:15" ht="24" customHeight="1" thickBot="1">
      <c r="A34" s="272"/>
      <c r="B34" s="597" t="s">
        <v>43</v>
      </c>
      <c r="C34" s="598"/>
      <c r="D34" s="597"/>
      <c r="E34" s="597"/>
      <c r="F34" s="597"/>
      <c r="G34" s="597"/>
      <c r="H34" s="597"/>
      <c r="I34" s="597"/>
      <c r="J34" s="597"/>
      <c r="K34" s="597"/>
      <c r="L34" s="597"/>
      <c r="M34" s="309">
        <f>(J23+J30)/2</f>
        <v>99.023172757475095</v>
      </c>
    </row>
    <row r="35" spans="1:15" ht="123" customHeight="1" thickBot="1">
      <c r="A35" s="588"/>
      <c r="B35" s="591" t="s">
        <v>261</v>
      </c>
      <c r="C35" s="594"/>
      <c r="D35" s="591" t="s">
        <v>262</v>
      </c>
      <c r="E35" s="385" t="s">
        <v>119</v>
      </c>
      <c r="F35" s="385" t="s">
        <v>26</v>
      </c>
      <c r="G35" s="385">
        <v>96</v>
      </c>
      <c r="H35" s="385">
        <v>100</v>
      </c>
      <c r="I35" s="394">
        <v>100</v>
      </c>
      <c r="J35" s="601">
        <f>(I35+I36+I38+I39+I40+I41)/6</f>
        <v>97.833333333333329</v>
      </c>
      <c r="K35" s="385" t="s">
        <v>197</v>
      </c>
      <c r="L35" s="385" t="s">
        <v>27</v>
      </c>
      <c r="M35" s="588"/>
    </row>
    <row r="36" spans="1:15" ht="75" customHeight="1" thickBot="1">
      <c r="A36" s="589"/>
      <c r="B36" s="592"/>
      <c r="C36" s="595"/>
      <c r="D36" s="592"/>
      <c r="E36" s="377" t="s">
        <v>263</v>
      </c>
      <c r="F36" s="377" t="s">
        <v>26</v>
      </c>
      <c r="G36" s="377">
        <v>50</v>
      </c>
      <c r="H36" s="377">
        <v>46.3</v>
      </c>
      <c r="I36" s="378">
        <v>93</v>
      </c>
      <c r="J36" s="602"/>
      <c r="K36" s="377"/>
      <c r="L36" s="374" t="s">
        <v>27</v>
      </c>
      <c r="M36" s="589"/>
    </row>
    <row r="37" spans="1:15" s="373" customFormat="1" ht="18.75" hidden="1" customHeight="1" thickBot="1">
      <c r="A37" s="589"/>
      <c r="B37" s="592"/>
      <c r="C37" s="595"/>
      <c r="D37" s="592"/>
      <c r="E37" s="397">
        <v>5</v>
      </c>
      <c r="F37" s="397">
        <v>6</v>
      </c>
      <c r="G37" s="397">
        <v>7</v>
      </c>
      <c r="H37" s="397">
        <v>8</v>
      </c>
      <c r="I37" s="381">
        <v>9</v>
      </c>
      <c r="J37" s="602"/>
      <c r="K37" s="397">
        <v>11</v>
      </c>
      <c r="L37" s="397">
        <v>12</v>
      </c>
      <c r="M37" s="589"/>
    </row>
    <row r="38" spans="1:15" ht="111" customHeight="1" thickBot="1">
      <c r="A38" s="589"/>
      <c r="B38" s="592"/>
      <c r="C38" s="595"/>
      <c r="D38" s="593"/>
      <c r="E38" s="374" t="s">
        <v>259</v>
      </c>
      <c r="F38" s="374" t="s">
        <v>26</v>
      </c>
      <c r="G38" s="374">
        <v>52</v>
      </c>
      <c r="H38" s="374">
        <v>51</v>
      </c>
      <c r="I38" s="375">
        <v>98</v>
      </c>
      <c r="J38" s="602"/>
      <c r="K38" s="374"/>
      <c r="L38" s="374" t="s">
        <v>27</v>
      </c>
      <c r="M38" s="589"/>
    </row>
    <row r="39" spans="1:15" ht="53.25" customHeight="1" thickBot="1">
      <c r="A39" s="589"/>
      <c r="B39" s="592"/>
      <c r="C39" s="595"/>
      <c r="D39" s="591" t="s">
        <v>199</v>
      </c>
      <c r="E39" s="374" t="s">
        <v>119</v>
      </c>
      <c r="F39" s="377" t="s">
        <v>26</v>
      </c>
      <c r="G39" s="377">
        <v>100</v>
      </c>
      <c r="H39" s="377">
        <v>100</v>
      </c>
      <c r="I39" s="378">
        <f t="shared" ref="I39:I44" si="3">H39/G39*100</f>
        <v>100</v>
      </c>
      <c r="J39" s="602"/>
      <c r="K39" s="377" t="s">
        <v>197</v>
      </c>
      <c r="L39" s="374" t="s">
        <v>27</v>
      </c>
      <c r="M39" s="589"/>
      <c r="O39" s="282" t="s">
        <v>31</v>
      </c>
    </row>
    <row r="40" spans="1:15" ht="53.25" customHeight="1" thickBot="1">
      <c r="A40" s="589"/>
      <c r="B40" s="592"/>
      <c r="C40" s="595"/>
      <c r="D40" s="592"/>
      <c r="E40" s="377" t="s">
        <v>258</v>
      </c>
      <c r="F40" s="377" t="s">
        <v>26</v>
      </c>
      <c r="G40" s="377">
        <v>65</v>
      </c>
      <c r="H40" s="377">
        <v>62.5</v>
      </c>
      <c r="I40" s="378">
        <v>96</v>
      </c>
      <c r="J40" s="602"/>
      <c r="K40" s="377"/>
      <c r="L40" s="374" t="s">
        <v>27</v>
      </c>
      <c r="M40" s="589"/>
    </row>
    <row r="41" spans="1:15" ht="106.15" customHeight="1" thickBot="1">
      <c r="A41" s="589"/>
      <c r="B41" s="592"/>
      <c r="C41" s="595"/>
      <c r="D41" s="593"/>
      <c r="E41" s="377" t="s">
        <v>259</v>
      </c>
      <c r="F41" s="377" t="s">
        <v>26</v>
      </c>
      <c r="G41" s="377">
        <v>65</v>
      </c>
      <c r="H41" s="377">
        <v>74</v>
      </c>
      <c r="I41" s="378">
        <v>100</v>
      </c>
      <c r="J41" s="616"/>
      <c r="K41" s="374"/>
      <c r="L41" s="374" t="s">
        <v>27</v>
      </c>
      <c r="M41" s="589"/>
    </row>
    <row r="42" spans="1:15" ht="106.15" customHeight="1" thickBot="1">
      <c r="A42" s="589"/>
      <c r="B42" s="592"/>
      <c r="C42" s="595"/>
      <c r="D42" s="395" t="s">
        <v>195</v>
      </c>
      <c r="E42" s="377" t="s">
        <v>35</v>
      </c>
      <c r="F42" s="377" t="s">
        <v>36</v>
      </c>
      <c r="G42" s="377">
        <v>43</v>
      </c>
      <c r="H42" s="377">
        <v>40</v>
      </c>
      <c r="I42" s="396">
        <f t="shared" si="3"/>
        <v>93.023255813953483</v>
      </c>
      <c r="J42" s="601">
        <f>(I42+I44+I43)/2</f>
        <v>96.511627906976742</v>
      </c>
      <c r="K42" s="377"/>
      <c r="L42" s="374" t="s">
        <v>27</v>
      </c>
      <c r="M42" s="589"/>
    </row>
    <row r="43" spans="1:15" ht="106.15" customHeight="1" thickBot="1">
      <c r="A43" s="589"/>
      <c r="B43" s="592"/>
      <c r="C43" s="595"/>
      <c r="D43" s="385" t="s">
        <v>160</v>
      </c>
      <c r="E43" s="376" t="s">
        <v>35</v>
      </c>
      <c r="F43" s="385" t="s">
        <v>36</v>
      </c>
      <c r="G43" s="376"/>
      <c r="H43" s="385"/>
      <c r="I43" s="375"/>
      <c r="J43" s="602"/>
      <c r="K43" s="385"/>
      <c r="L43" s="388" t="s">
        <v>27</v>
      </c>
      <c r="M43" s="589"/>
    </row>
    <row r="44" spans="1:15" s="373" customFormat="1" ht="54.6" customHeight="1" thickBot="1">
      <c r="A44" s="590"/>
      <c r="B44" s="593"/>
      <c r="C44" s="596"/>
      <c r="D44" s="443" t="s">
        <v>291</v>
      </c>
      <c r="E44" s="377" t="s">
        <v>35</v>
      </c>
      <c r="F44" s="377" t="s">
        <v>36</v>
      </c>
      <c r="G44" s="377">
        <v>53</v>
      </c>
      <c r="H44" s="377">
        <v>53</v>
      </c>
      <c r="I44" s="396">
        <f t="shared" si="3"/>
        <v>100</v>
      </c>
      <c r="J44" s="616"/>
      <c r="K44" s="377"/>
      <c r="L44" s="374" t="s">
        <v>27</v>
      </c>
      <c r="M44" s="590"/>
    </row>
    <row r="45" spans="1:15" ht="19.5" customHeight="1" thickBot="1">
      <c r="A45" s="228"/>
      <c r="B45" s="617" t="s">
        <v>43</v>
      </c>
      <c r="C45" s="618"/>
      <c r="D45" s="618"/>
      <c r="E45" s="618"/>
      <c r="F45" s="618"/>
      <c r="G45" s="618"/>
      <c r="H45" s="618"/>
      <c r="I45" s="618"/>
      <c r="J45" s="618"/>
      <c r="K45" s="618"/>
      <c r="L45" s="618"/>
      <c r="M45" s="273">
        <f>(J35+J42)/2</f>
        <v>97.172480620155028</v>
      </c>
    </row>
    <row r="46" spans="1:15" ht="82.5" customHeight="1" thickBot="1">
      <c r="A46" s="619"/>
      <c r="B46" s="591" t="s">
        <v>292</v>
      </c>
      <c r="C46" s="594"/>
      <c r="D46" s="591" t="s">
        <v>264</v>
      </c>
      <c r="E46" s="374" t="s">
        <v>265</v>
      </c>
      <c r="F46" s="374" t="s">
        <v>26</v>
      </c>
      <c r="G46" s="374">
        <v>100</v>
      </c>
      <c r="H46" s="374">
        <v>100</v>
      </c>
      <c r="I46" s="375">
        <f t="shared" ref="I46:I60" si="4">H46/G46*100</f>
        <v>100</v>
      </c>
      <c r="J46" s="601">
        <f>SUM(I46:I47)/2</f>
        <v>100</v>
      </c>
      <c r="K46" s="374"/>
      <c r="L46" s="374" t="s">
        <v>27</v>
      </c>
      <c r="M46" s="606"/>
    </row>
    <row r="47" spans="1:15" ht="30.75" customHeight="1" thickBot="1">
      <c r="A47" s="609"/>
      <c r="B47" s="592"/>
      <c r="C47" s="595"/>
      <c r="D47" s="593"/>
      <c r="E47" s="377" t="s">
        <v>135</v>
      </c>
      <c r="F47" s="377" t="s">
        <v>26</v>
      </c>
      <c r="G47" s="377">
        <v>100</v>
      </c>
      <c r="H47" s="377">
        <v>100</v>
      </c>
      <c r="I47" s="375">
        <f t="shared" si="4"/>
        <v>100</v>
      </c>
      <c r="J47" s="602"/>
      <c r="K47" s="374"/>
      <c r="L47" s="374" t="s">
        <v>27</v>
      </c>
      <c r="M47" s="607"/>
    </row>
    <row r="48" spans="1:15" ht="60.75" customHeight="1" thickBot="1">
      <c r="A48" s="609"/>
      <c r="B48" s="592"/>
      <c r="C48" s="620"/>
      <c r="D48" s="395" t="s">
        <v>156</v>
      </c>
      <c r="E48" s="377" t="s">
        <v>138</v>
      </c>
      <c r="F48" s="377" t="s">
        <v>155</v>
      </c>
      <c r="G48" s="377">
        <v>7004</v>
      </c>
      <c r="H48" s="377">
        <v>7004</v>
      </c>
      <c r="I48" s="396">
        <f t="shared" si="4"/>
        <v>100</v>
      </c>
      <c r="J48" s="398">
        <f>I48</f>
        <v>100</v>
      </c>
      <c r="K48" s="377"/>
      <c r="L48" s="374" t="s">
        <v>27</v>
      </c>
      <c r="M48" s="621"/>
    </row>
    <row r="49" spans="1:13" ht="41.25" customHeight="1" thickBot="1">
      <c r="A49" s="619"/>
      <c r="B49" s="591" t="s">
        <v>293</v>
      </c>
      <c r="C49" s="594"/>
      <c r="D49" s="591" t="s">
        <v>264</v>
      </c>
      <c r="E49" s="374" t="s">
        <v>265</v>
      </c>
      <c r="F49" s="374" t="s">
        <v>26</v>
      </c>
      <c r="G49" s="374">
        <v>100</v>
      </c>
      <c r="H49" s="374">
        <v>100</v>
      </c>
      <c r="I49" s="375">
        <f t="shared" si="4"/>
        <v>100</v>
      </c>
      <c r="J49" s="601">
        <f>SUM(I49:I50)/2</f>
        <v>100</v>
      </c>
      <c r="K49" s="374"/>
      <c r="L49" s="374" t="s">
        <v>27</v>
      </c>
      <c r="M49" s="606"/>
    </row>
    <row r="50" spans="1:13" ht="42" customHeight="1" thickBot="1">
      <c r="A50" s="609"/>
      <c r="B50" s="592"/>
      <c r="C50" s="595"/>
      <c r="D50" s="593"/>
      <c r="E50" s="377" t="s">
        <v>135</v>
      </c>
      <c r="F50" s="377" t="s">
        <v>26</v>
      </c>
      <c r="G50" s="377">
        <v>100</v>
      </c>
      <c r="H50" s="377">
        <v>100</v>
      </c>
      <c r="I50" s="375">
        <f t="shared" si="4"/>
        <v>100</v>
      </c>
      <c r="J50" s="602"/>
      <c r="K50" s="374"/>
      <c r="L50" s="374" t="s">
        <v>27</v>
      </c>
      <c r="M50" s="607"/>
    </row>
    <row r="51" spans="1:13" ht="32.25" customHeight="1" thickBot="1">
      <c r="A51" s="609"/>
      <c r="B51" s="592"/>
      <c r="C51" s="620"/>
      <c r="D51" s="395" t="s">
        <v>156</v>
      </c>
      <c r="E51" s="377" t="s">
        <v>138</v>
      </c>
      <c r="F51" s="377" t="s">
        <v>155</v>
      </c>
      <c r="G51" s="377">
        <v>19108</v>
      </c>
      <c r="H51" s="377">
        <v>19108</v>
      </c>
      <c r="I51" s="396">
        <f t="shared" si="4"/>
        <v>100</v>
      </c>
      <c r="J51" s="398">
        <f>I51</f>
        <v>100</v>
      </c>
      <c r="K51" s="377"/>
      <c r="L51" s="374" t="s">
        <v>27</v>
      </c>
      <c r="M51" s="621"/>
    </row>
    <row r="52" spans="1:13" ht="29.25" customHeight="1" thickBot="1">
      <c r="A52" s="619"/>
      <c r="B52" s="591" t="s">
        <v>294</v>
      </c>
      <c r="C52" s="594"/>
      <c r="D52" s="591" t="s">
        <v>264</v>
      </c>
      <c r="E52" s="374" t="s">
        <v>265</v>
      </c>
      <c r="F52" s="374" t="s">
        <v>26</v>
      </c>
      <c r="G52" s="374">
        <v>100</v>
      </c>
      <c r="H52" s="374">
        <v>100</v>
      </c>
      <c r="I52" s="375">
        <f t="shared" si="4"/>
        <v>100</v>
      </c>
      <c r="J52" s="601">
        <f>SUM(I52:I53)/2</f>
        <v>100</v>
      </c>
      <c r="K52" s="374"/>
      <c r="L52" s="374" t="s">
        <v>27</v>
      </c>
      <c r="M52" s="606"/>
    </row>
    <row r="53" spans="1:13" ht="28.5" customHeight="1" thickBot="1">
      <c r="A53" s="609"/>
      <c r="B53" s="592"/>
      <c r="C53" s="595"/>
      <c r="D53" s="593"/>
      <c r="E53" s="377" t="s">
        <v>135</v>
      </c>
      <c r="F53" s="377" t="s">
        <v>26</v>
      </c>
      <c r="G53" s="377">
        <v>100</v>
      </c>
      <c r="H53" s="377">
        <v>100</v>
      </c>
      <c r="I53" s="375">
        <f t="shared" si="4"/>
        <v>100</v>
      </c>
      <c r="J53" s="602"/>
      <c r="K53" s="374"/>
      <c r="L53" s="374" t="s">
        <v>27</v>
      </c>
      <c r="M53" s="607"/>
    </row>
    <row r="54" spans="1:13" ht="45.75" customHeight="1" thickBot="1">
      <c r="A54" s="609"/>
      <c r="B54" s="592"/>
      <c r="C54" s="620"/>
      <c r="D54" s="395" t="s">
        <v>156</v>
      </c>
      <c r="E54" s="377" t="s">
        <v>138</v>
      </c>
      <c r="F54" s="377" t="s">
        <v>155</v>
      </c>
      <c r="G54" s="377">
        <v>98618</v>
      </c>
      <c r="H54" s="377">
        <v>98618</v>
      </c>
      <c r="I54" s="396">
        <f t="shared" si="4"/>
        <v>100</v>
      </c>
      <c r="J54" s="398">
        <f>I54</f>
        <v>100</v>
      </c>
      <c r="K54" s="377"/>
      <c r="L54" s="374" t="s">
        <v>27</v>
      </c>
      <c r="M54" s="621"/>
    </row>
    <row r="55" spans="1:13" ht="41.25" customHeight="1" thickBot="1">
      <c r="A55" s="619"/>
      <c r="B55" s="591" t="s">
        <v>295</v>
      </c>
      <c r="C55" s="594"/>
      <c r="D55" s="591" t="s">
        <v>264</v>
      </c>
      <c r="E55" s="374" t="s">
        <v>265</v>
      </c>
      <c r="F55" s="374" t="s">
        <v>26</v>
      </c>
      <c r="G55" s="374">
        <v>100</v>
      </c>
      <c r="H55" s="374">
        <v>100</v>
      </c>
      <c r="I55" s="375">
        <f t="shared" si="4"/>
        <v>100</v>
      </c>
      <c r="J55" s="601">
        <f>SUM(I55:I56)/2</f>
        <v>100</v>
      </c>
      <c r="K55" s="374"/>
      <c r="L55" s="374" t="s">
        <v>27</v>
      </c>
      <c r="M55" s="606"/>
    </row>
    <row r="56" spans="1:13" ht="63" customHeight="1" thickBot="1">
      <c r="A56" s="609"/>
      <c r="B56" s="592"/>
      <c r="C56" s="595"/>
      <c r="D56" s="593"/>
      <c r="E56" s="377" t="s">
        <v>135</v>
      </c>
      <c r="F56" s="377" t="s">
        <v>26</v>
      </c>
      <c r="G56" s="377">
        <v>100</v>
      </c>
      <c r="H56" s="377">
        <v>100</v>
      </c>
      <c r="I56" s="375">
        <f t="shared" si="4"/>
        <v>100</v>
      </c>
      <c r="J56" s="602"/>
      <c r="K56" s="374"/>
      <c r="L56" s="374" t="s">
        <v>27</v>
      </c>
      <c r="M56" s="607"/>
    </row>
    <row r="57" spans="1:13" ht="32.25" customHeight="1" thickBot="1">
      <c r="A57" s="609"/>
      <c r="B57" s="592"/>
      <c r="C57" s="620"/>
      <c r="D57" s="395" t="s">
        <v>156</v>
      </c>
      <c r="E57" s="377" t="s">
        <v>138</v>
      </c>
      <c r="F57" s="377" t="s">
        <v>155</v>
      </c>
      <c r="G57" s="377">
        <v>5304</v>
      </c>
      <c r="H57" s="377">
        <v>5304</v>
      </c>
      <c r="I57" s="396">
        <f t="shared" si="4"/>
        <v>100</v>
      </c>
      <c r="J57" s="398">
        <f>I57</f>
        <v>100</v>
      </c>
      <c r="K57" s="377"/>
      <c r="L57" s="374" t="s">
        <v>27</v>
      </c>
      <c r="M57" s="621"/>
    </row>
    <row r="58" spans="1:13" ht="19.5" customHeight="1" thickBot="1">
      <c r="A58" s="619"/>
      <c r="B58" s="591" t="s">
        <v>296</v>
      </c>
      <c r="C58" s="594"/>
      <c r="D58" s="591" t="s">
        <v>264</v>
      </c>
      <c r="E58" s="374" t="s">
        <v>265</v>
      </c>
      <c r="F58" s="374" t="s">
        <v>26</v>
      </c>
      <c r="G58" s="374">
        <v>100</v>
      </c>
      <c r="H58" s="374">
        <v>100</v>
      </c>
      <c r="I58" s="375">
        <f t="shared" si="4"/>
        <v>100</v>
      </c>
      <c r="J58" s="601">
        <f>SUM(I58:I59)/2</f>
        <v>100</v>
      </c>
      <c r="K58" s="374"/>
      <c r="L58" s="374" t="s">
        <v>27</v>
      </c>
      <c r="M58" s="606"/>
    </row>
    <row r="59" spans="1:13" ht="33.75" customHeight="1" thickBot="1">
      <c r="A59" s="609"/>
      <c r="B59" s="592"/>
      <c r="C59" s="595"/>
      <c r="D59" s="593"/>
      <c r="E59" s="377" t="s">
        <v>135</v>
      </c>
      <c r="F59" s="377" t="s">
        <v>26</v>
      </c>
      <c r="G59" s="377">
        <v>100</v>
      </c>
      <c r="H59" s="377">
        <v>100</v>
      </c>
      <c r="I59" s="375">
        <f t="shared" si="4"/>
        <v>100</v>
      </c>
      <c r="J59" s="602"/>
      <c r="K59" s="374"/>
      <c r="L59" s="374" t="s">
        <v>27</v>
      </c>
      <c r="M59" s="607"/>
    </row>
    <row r="60" spans="1:13" ht="28.5" customHeight="1" thickBot="1">
      <c r="A60" s="609"/>
      <c r="B60" s="592"/>
      <c r="C60" s="620"/>
      <c r="D60" s="395" t="s">
        <v>156</v>
      </c>
      <c r="E60" s="377" t="s">
        <v>138</v>
      </c>
      <c r="F60" s="377" t="s">
        <v>155</v>
      </c>
      <c r="G60" s="377">
        <v>15425</v>
      </c>
      <c r="H60" s="377">
        <v>15425</v>
      </c>
      <c r="I60" s="396">
        <f t="shared" si="4"/>
        <v>100</v>
      </c>
      <c r="J60" s="398">
        <f>I60</f>
        <v>100</v>
      </c>
      <c r="K60" s="377"/>
      <c r="L60" s="374" t="s">
        <v>27</v>
      </c>
      <c r="M60" s="621"/>
    </row>
    <row r="61" spans="1:13" ht="22.5" customHeight="1">
      <c r="A61" s="274"/>
      <c r="B61" s="622" t="s">
        <v>43</v>
      </c>
      <c r="C61" s="623"/>
      <c r="D61" s="623"/>
      <c r="E61" s="623"/>
      <c r="F61" s="623"/>
      <c r="G61" s="623"/>
      <c r="H61" s="623"/>
      <c r="I61" s="623"/>
      <c r="J61" s="623"/>
      <c r="K61" s="623"/>
      <c r="L61" s="622"/>
      <c r="M61" s="399">
        <f>(J46+J48+J49+J51+J52+J54+J55+J57+J58+J60)/10</f>
        <v>100</v>
      </c>
    </row>
    <row r="62" spans="1:13">
      <c r="A62" s="624" t="s">
        <v>43</v>
      </c>
      <c r="B62" s="625"/>
      <c r="C62" s="626"/>
      <c r="D62" s="275"/>
      <c r="E62" s="275"/>
      <c r="F62" s="275"/>
      <c r="G62" s="275"/>
      <c r="H62" s="275"/>
      <c r="I62" s="276"/>
      <c r="J62" s="277"/>
      <c r="K62" s="275"/>
      <c r="L62" s="275"/>
      <c r="M62" s="318">
        <f>(M22+M34+M45+M61)/4</f>
        <v>99.529682575176764</v>
      </c>
    </row>
    <row r="63" spans="1:13">
      <c r="A63" s="370"/>
      <c r="B63" s="370"/>
      <c r="C63" s="370"/>
      <c r="D63" s="278"/>
      <c r="E63" s="279"/>
      <c r="F63" s="279"/>
      <c r="G63" s="279"/>
      <c r="H63" s="279"/>
      <c r="I63" s="280"/>
      <c r="J63" s="281"/>
      <c r="K63" s="279"/>
      <c r="L63" s="279"/>
      <c r="M63" s="280"/>
    </row>
    <row r="64" spans="1:13" ht="30" customHeight="1">
      <c r="A64" s="282" t="s">
        <v>44</v>
      </c>
      <c r="G64" s="279"/>
      <c r="H64" s="279"/>
      <c r="I64" s="280"/>
      <c r="J64" s="281"/>
      <c r="K64" s="279"/>
      <c r="L64" s="279"/>
      <c r="M64" s="280"/>
    </row>
    <row r="65" spans="1:13" ht="13.5" customHeight="1">
      <c r="A65" s="282" t="s">
        <v>45</v>
      </c>
      <c r="G65" s="279"/>
      <c r="H65" s="279"/>
      <c r="I65" s="280"/>
      <c r="J65" s="281"/>
      <c r="K65" s="279"/>
      <c r="L65" s="279"/>
      <c r="M65" s="280"/>
    </row>
    <row r="66" spans="1:13" ht="0.6" customHeight="1">
      <c r="A66" s="282" t="s">
        <v>297</v>
      </c>
      <c r="H66" s="279"/>
    </row>
    <row r="67" spans="1:13" ht="13.5" customHeight="1">
      <c r="A67" s="282" t="s">
        <v>362</v>
      </c>
      <c r="G67" s="279"/>
      <c r="H67" s="279"/>
      <c r="I67" s="280"/>
      <c r="J67" s="281"/>
      <c r="K67" s="279"/>
      <c r="L67" s="279"/>
      <c r="M67" s="280"/>
    </row>
    <row r="68" spans="1:13" ht="15.75" customHeight="1">
      <c r="A68" s="282" t="s">
        <v>200</v>
      </c>
      <c r="G68" s="282" t="s">
        <v>266</v>
      </c>
    </row>
    <row r="69" spans="1:13">
      <c r="A69" s="282" t="s">
        <v>201</v>
      </c>
      <c r="G69" s="282" t="s">
        <v>202</v>
      </c>
    </row>
    <row r="86" ht="17.45" customHeight="1"/>
    <row r="87" ht="17.45" customHeight="1"/>
    <row r="88" ht="15.75" customHeight="1"/>
    <row r="91" ht="16.149999999999999" customHeight="1"/>
    <row r="96" ht="16.149999999999999" customHeight="1"/>
    <row r="97" ht="16.899999999999999" customHeight="1"/>
    <row r="98" ht="15.75" customHeight="1"/>
  </sheetData>
  <mergeCells count="66">
    <mergeCell ref="M58:M60"/>
    <mergeCell ref="B61:L61"/>
    <mergeCell ref="A62:C62"/>
    <mergeCell ref="A58:A60"/>
    <mergeCell ref="B58:B60"/>
    <mergeCell ref="C58:C60"/>
    <mergeCell ref="D58:D59"/>
    <mergeCell ref="J58:J59"/>
    <mergeCell ref="M52:M54"/>
    <mergeCell ref="A55:A57"/>
    <mergeCell ref="B55:B57"/>
    <mergeCell ref="C55:C57"/>
    <mergeCell ref="D55:D56"/>
    <mergeCell ref="J55:J56"/>
    <mergeCell ref="M55:M57"/>
    <mergeCell ref="A52:A54"/>
    <mergeCell ref="B52:B54"/>
    <mergeCell ref="C52:C54"/>
    <mergeCell ref="D52:D53"/>
    <mergeCell ref="J52:J53"/>
    <mergeCell ref="M46:M48"/>
    <mergeCell ref="A49:A51"/>
    <mergeCell ref="B49:B51"/>
    <mergeCell ref="C49:C51"/>
    <mergeCell ref="D49:D50"/>
    <mergeCell ref="J49:J50"/>
    <mergeCell ref="M49:M51"/>
    <mergeCell ref="B45:L45"/>
    <mergeCell ref="A46:A48"/>
    <mergeCell ref="B46:B48"/>
    <mergeCell ref="C46:C48"/>
    <mergeCell ref="D46:D47"/>
    <mergeCell ref="J46:J47"/>
    <mergeCell ref="D35:D38"/>
    <mergeCell ref="J35:J41"/>
    <mergeCell ref="M35:M44"/>
    <mergeCell ref="D39:D41"/>
    <mergeCell ref="J42:J44"/>
    <mergeCell ref="I2:M2"/>
    <mergeCell ref="I3:M3"/>
    <mergeCell ref="A6:M6"/>
    <mergeCell ref="A7:M7"/>
    <mergeCell ref="A8:M8"/>
    <mergeCell ref="A12:A21"/>
    <mergeCell ref="B12:B21"/>
    <mergeCell ref="J12:J18"/>
    <mergeCell ref="C12:C21"/>
    <mergeCell ref="D12:D13"/>
    <mergeCell ref="D14:D15"/>
    <mergeCell ref="D17:D18"/>
    <mergeCell ref="A35:A44"/>
    <mergeCell ref="B35:B44"/>
    <mergeCell ref="C35:C44"/>
    <mergeCell ref="B34:L34"/>
    <mergeCell ref="M12:M21"/>
    <mergeCell ref="J19:J21"/>
    <mergeCell ref="B22:L22"/>
    <mergeCell ref="D23:D24"/>
    <mergeCell ref="D25:D26"/>
    <mergeCell ref="D27:D29"/>
    <mergeCell ref="M23:M33"/>
    <mergeCell ref="A23:A33"/>
    <mergeCell ref="B23:B33"/>
    <mergeCell ref="C23:C33"/>
    <mergeCell ref="J23:J29"/>
    <mergeCell ref="J30:J33"/>
  </mergeCells>
  <pageMargins left="0.70866141732283472" right="0.70866141732283472" top="0.74803149606299213" bottom="0.74803149606299213" header="0.51181102362204722" footer="0.51181102362204722"/>
  <pageSetup paperSize="9" scale="80" firstPageNumber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K97"/>
  <sheetViews>
    <sheetView tabSelected="1" view="pageBreakPreview" topLeftCell="A72" zoomScaleSheetLayoutView="100" workbookViewId="0">
      <selection activeCell="A95" sqref="A95"/>
    </sheetView>
  </sheetViews>
  <sheetFormatPr defaultColWidth="9.140625" defaultRowHeight="15"/>
  <cols>
    <col min="1" max="1" width="10.85546875" style="232" customWidth="1"/>
    <col min="2" max="2" width="12.5703125" style="232" customWidth="1"/>
    <col min="3" max="3" width="9.140625" style="232"/>
    <col min="4" max="4" width="11.42578125" style="232"/>
    <col min="5" max="5" width="13.140625" style="232" customWidth="1"/>
    <col min="6" max="6" width="8.5703125" style="232"/>
    <col min="7" max="7" width="11.5703125" style="232"/>
    <col min="8" max="8" width="11.140625" style="232"/>
    <col min="9" max="9" width="15.140625" style="232"/>
    <col min="10" max="10" width="11.42578125" style="232"/>
    <col min="11" max="11" width="10.28515625" style="232" customWidth="1"/>
    <col min="12" max="12" width="13.7109375" style="232"/>
    <col min="13" max="13" width="10.140625" style="232" bestFit="1" customWidth="1"/>
    <col min="14" max="16" width="0" style="261" hidden="1"/>
    <col min="17" max="1025" width="9.140625" style="261"/>
    <col min="1026" max="16384" width="9.140625" style="232"/>
  </cols>
  <sheetData>
    <row r="1" spans="1:13">
      <c r="A1" s="238"/>
      <c r="L1" s="238"/>
      <c r="M1" s="238" t="s">
        <v>0</v>
      </c>
    </row>
    <row r="2" spans="1:13">
      <c r="A2" s="238"/>
      <c r="L2" s="238"/>
      <c r="M2" s="238" t="s">
        <v>1</v>
      </c>
    </row>
    <row r="3" spans="1:13">
      <c r="A3" s="238"/>
      <c r="L3" s="238"/>
      <c r="M3" s="238" t="s">
        <v>2</v>
      </c>
    </row>
    <row r="4" spans="1:13">
      <c r="A4" s="238"/>
      <c r="L4" s="238"/>
      <c r="M4" s="238" t="s">
        <v>3</v>
      </c>
    </row>
    <row r="5" spans="1:13">
      <c r="A5" s="238"/>
      <c r="L5" s="238"/>
      <c r="M5" s="238" t="s">
        <v>4</v>
      </c>
    </row>
    <row r="6" spans="1:13">
      <c r="A6" s="238"/>
      <c r="L6" s="238"/>
      <c r="M6" s="238" t="s">
        <v>5</v>
      </c>
    </row>
    <row r="7" spans="1:13">
      <c r="A7" s="238"/>
      <c r="L7" s="238"/>
      <c r="M7" s="238" t="s">
        <v>6</v>
      </c>
    </row>
    <row r="8" spans="1:13" ht="15.75" hidden="1" customHeight="1">
      <c r="A8" s="643" t="s">
        <v>203</v>
      </c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</row>
    <row r="9" spans="1:13">
      <c r="A9" s="643" t="s">
        <v>7</v>
      </c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</row>
    <row r="10" spans="1:13">
      <c r="A10" s="643" t="s">
        <v>346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</row>
    <row r="11" spans="1:13" ht="15.75" thickBot="1">
      <c r="A11" s="643" t="s">
        <v>48</v>
      </c>
      <c r="B11" s="643"/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</row>
    <row r="12" spans="1:13" ht="166.5" thickBot="1">
      <c r="A12" s="461" t="s">
        <v>8</v>
      </c>
      <c r="B12" s="240" t="s">
        <v>9</v>
      </c>
      <c r="C12" s="240" t="s">
        <v>10</v>
      </c>
      <c r="D12" s="240" t="s">
        <v>11</v>
      </c>
      <c r="E12" s="240" t="s">
        <v>12</v>
      </c>
      <c r="F12" s="240" t="s">
        <v>13</v>
      </c>
      <c r="G12" s="240" t="s">
        <v>14</v>
      </c>
      <c r="H12" s="240" t="s">
        <v>15</v>
      </c>
      <c r="I12" s="240" t="s">
        <v>16</v>
      </c>
      <c r="J12" s="240" t="s">
        <v>17</v>
      </c>
      <c r="K12" s="240" t="s">
        <v>18</v>
      </c>
      <c r="L12" s="240" t="s">
        <v>19</v>
      </c>
      <c r="M12" s="240" t="s">
        <v>20</v>
      </c>
    </row>
    <row r="13" spans="1:13" ht="16.5" hidden="1" customHeight="1">
      <c r="A13" s="324" t="s">
        <v>146</v>
      </c>
      <c r="B13" s="324" t="s">
        <v>22</v>
      </c>
      <c r="C13" s="324" t="s">
        <v>23</v>
      </c>
      <c r="D13" s="242" t="s">
        <v>49</v>
      </c>
      <c r="E13" s="242" t="s">
        <v>25</v>
      </c>
      <c r="F13" s="242" t="s">
        <v>26</v>
      </c>
      <c r="G13" s="242">
        <v>100</v>
      </c>
      <c r="H13" s="242">
        <v>100</v>
      </c>
      <c r="I13" s="325">
        <f t="shared" ref="I13:I20" si="0">H13/G13*100</f>
        <v>100</v>
      </c>
      <c r="J13" s="326">
        <v>100</v>
      </c>
      <c r="K13" s="242"/>
      <c r="L13" s="242" t="s">
        <v>27</v>
      </c>
      <c r="M13" s="324">
        <v>97.6</v>
      </c>
    </row>
    <row r="14" spans="1:13" ht="129" hidden="1" customHeight="1">
      <c r="A14" s="644" t="s">
        <v>140</v>
      </c>
      <c r="B14" s="644" t="s">
        <v>133</v>
      </c>
      <c r="C14" s="644" t="s">
        <v>23</v>
      </c>
      <c r="D14" s="243" t="s">
        <v>141</v>
      </c>
      <c r="E14" s="243" t="s">
        <v>142</v>
      </c>
      <c r="F14" s="242" t="s">
        <v>26</v>
      </c>
      <c r="G14" s="243">
        <v>57</v>
      </c>
      <c r="H14" s="243">
        <v>57</v>
      </c>
      <c r="I14" s="307">
        <f t="shared" si="0"/>
        <v>100</v>
      </c>
      <c r="J14" s="570">
        <v>100</v>
      </c>
      <c r="K14" s="243"/>
      <c r="L14" s="242" t="s">
        <v>27</v>
      </c>
      <c r="M14" s="629">
        <v>97</v>
      </c>
    </row>
    <row r="15" spans="1:13" ht="96.75" hidden="1" customHeight="1">
      <c r="A15" s="644"/>
      <c r="B15" s="644"/>
      <c r="C15" s="644"/>
      <c r="D15" s="243"/>
      <c r="E15" s="243" t="s">
        <v>136</v>
      </c>
      <c r="F15" s="242" t="s">
        <v>26</v>
      </c>
      <c r="G15" s="243">
        <v>98</v>
      </c>
      <c r="H15" s="243">
        <v>98</v>
      </c>
      <c r="I15" s="307">
        <f t="shared" si="0"/>
        <v>100</v>
      </c>
      <c r="J15" s="570"/>
      <c r="K15" s="243"/>
      <c r="L15" s="242" t="s">
        <v>27</v>
      </c>
      <c r="M15" s="629"/>
    </row>
    <row r="16" spans="1:13" ht="38.25" hidden="1" customHeight="1">
      <c r="A16" s="644"/>
      <c r="B16" s="644"/>
      <c r="C16" s="644"/>
      <c r="D16" s="460" t="s">
        <v>76</v>
      </c>
      <c r="E16" s="242" t="s">
        <v>35</v>
      </c>
      <c r="F16" s="242" t="s">
        <v>36</v>
      </c>
      <c r="G16" s="242">
        <v>1708</v>
      </c>
      <c r="H16" s="242">
        <v>1664</v>
      </c>
      <c r="I16" s="325">
        <f t="shared" si="0"/>
        <v>97.423887587822009</v>
      </c>
      <c r="J16" s="459">
        <v>97.4</v>
      </c>
      <c r="K16" s="242"/>
      <c r="L16" s="242" t="s">
        <v>27</v>
      </c>
      <c r="M16" s="629"/>
    </row>
    <row r="17" spans="1:13" ht="117" customHeight="1" thickBot="1">
      <c r="A17" s="629" t="s">
        <v>204</v>
      </c>
      <c r="B17" s="629" t="s">
        <v>133</v>
      </c>
      <c r="C17" s="629" t="s">
        <v>23</v>
      </c>
      <c r="D17" s="324" t="s">
        <v>205</v>
      </c>
      <c r="E17" s="243" t="s">
        <v>136</v>
      </c>
      <c r="F17" s="242" t="s">
        <v>26</v>
      </c>
      <c r="G17" s="243">
        <v>100</v>
      </c>
      <c r="H17" s="243">
        <v>100</v>
      </c>
      <c r="I17" s="307">
        <f t="shared" si="0"/>
        <v>100</v>
      </c>
      <c r="J17" s="630">
        <v>100</v>
      </c>
      <c r="K17" s="628"/>
      <c r="L17" s="242" t="s">
        <v>27</v>
      </c>
      <c r="M17" s="336">
        <f>(100+J28)/2</f>
        <v>97.090404128761378</v>
      </c>
    </row>
    <row r="18" spans="1:13" ht="38.25" hidden="1" customHeight="1">
      <c r="A18" s="629"/>
      <c r="B18" s="629"/>
      <c r="C18" s="629"/>
      <c r="D18" s="460" t="s">
        <v>41</v>
      </c>
      <c r="E18" s="242" t="s">
        <v>35</v>
      </c>
      <c r="F18" s="242" t="s">
        <v>206</v>
      </c>
      <c r="G18" s="242">
        <v>19440</v>
      </c>
      <c r="H18" s="242">
        <v>6480</v>
      </c>
      <c r="I18" s="328">
        <f t="shared" si="0"/>
        <v>33.333333333333329</v>
      </c>
      <c r="J18" s="630"/>
      <c r="K18" s="628"/>
      <c r="L18" s="242" t="s">
        <v>27</v>
      </c>
      <c r="M18" s="466"/>
    </row>
    <row r="19" spans="1:13" ht="122.25" customHeight="1" thickBot="1">
      <c r="A19" s="629"/>
      <c r="B19" s="629"/>
      <c r="C19" s="629"/>
      <c r="D19" s="461" t="s">
        <v>207</v>
      </c>
      <c r="E19" s="243" t="s">
        <v>136</v>
      </c>
      <c r="F19" s="242" t="s">
        <v>26</v>
      </c>
      <c r="G19" s="243">
        <v>95</v>
      </c>
      <c r="H19" s="243">
        <v>95</v>
      </c>
      <c r="I19" s="307">
        <f t="shared" si="0"/>
        <v>100</v>
      </c>
      <c r="J19" s="630"/>
      <c r="K19" s="628"/>
      <c r="L19" s="242" t="s">
        <v>27</v>
      </c>
      <c r="M19" s="466"/>
    </row>
    <row r="20" spans="1:13" ht="38.25" hidden="1" customHeight="1">
      <c r="A20" s="629"/>
      <c r="B20" s="629"/>
      <c r="C20" s="629"/>
      <c r="D20" s="460" t="s">
        <v>41</v>
      </c>
      <c r="E20" s="242" t="s">
        <v>35</v>
      </c>
      <c r="F20" s="242" t="s">
        <v>206</v>
      </c>
      <c r="G20" s="242">
        <v>7956</v>
      </c>
      <c r="H20" s="242">
        <v>2652</v>
      </c>
      <c r="I20" s="328">
        <f t="shared" si="0"/>
        <v>33.333333333333329</v>
      </c>
      <c r="J20" s="630"/>
      <c r="K20" s="628"/>
      <c r="L20" s="242" t="s">
        <v>27</v>
      </c>
      <c r="M20" s="466"/>
    </row>
    <row r="21" spans="1:13" ht="38.25" hidden="1" customHeight="1">
      <c r="A21" s="629"/>
      <c r="B21" s="629"/>
      <c r="C21" s="629"/>
      <c r="D21" s="243"/>
      <c r="E21" s="243"/>
      <c r="F21" s="242"/>
      <c r="G21" s="243"/>
      <c r="H21" s="243"/>
      <c r="I21" s="307"/>
      <c r="J21" s="630"/>
      <c r="K21" s="628"/>
      <c r="L21" s="242"/>
      <c r="M21" s="466"/>
    </row>
    <row r="22" spans="1:13" ht="114.75" customHeight="1" thickBot="1">
      <c r="A22" s="629"/>
      <c r="B22" s="629"/>
      <c r="C22" s="629"/>
      <c r="D22" s="461" t="s">
        <v>208</v>
      </c>
      <c r="E22" s="243" t="s">
        <v>136</v>
      </c>
      <c r="F22" s="242" t="s">
        <v>26</v>
      </c>
      <c r="G22" s="243">
        <v>100</v>
      </c>
      <c r="H22" s="243">
        <v>100</v>
      </c>
      <c r="I22" s="307">
        <f t="shared" ref="I22:I90" si="1">H22/G22*100</f>
        <v>100</v>
      </c>
      <c r="J22" s="630"/>
      <c r="K22" s="628"/>
      <c r="L22" s="242" t="s">
        <v>27</v>
      </c>
      <c r="M22" s="466"/>
    </row>
    <row r="23" spans="1:13" ht="38.25" hidden="1" customHeight="1">
      <c r="A23" s="629"/>
      <c r="B23" s="629"/>
      <c r="C23" s="629"/>
      <c r="D23" s="460" t="s">
        <v>41</v>
      </c>
      <c r="E23" s="242" t="s">
        <v>35</v>
      </c>
      <c r="F23" s="242" t="s">
        <v>206</v>
      </c>
      <c r="G23" s="242">
        <v>38016</v>
      </c>
      <c r="H23" s="242">
        <v>12672</v>
      </c>
      <c r="I23" s="328">
        <f t="shared" si="1"/>
        <v>33.333333333333329</v>
      </c>
      <c r="J23" s="630"/>
      <c r="K23" s="628"/>
      <c r="L23" s="242" t="s">
        <v>27</v>
      </c>
      <c r="M23" s="466"/>
    </row>
    <row r="24" spans="1:13" ht="129" customHeight="1" thickBot="1">
      <c r="A24" s="629"/>
      <c r="B24" s="629"/>
      <c r="C24" s="629"/>
      <c r="D24" s="461" t="s">
        <v>209</v>
      </c>
      <c r="E24" s="243" t="s">
        <v>136</v>
      </c>
      <c r="F24" s="242" t="s">
        <v>26</v>
      </c>
      <c r="G24" s="243">
        <v>100</v>
      </c>
      <c r="H24" s="243">
        <v>100</v>
      </c>
      <c r="I24" s="307">
        <f t="shared" si="1"/>
        <v>100</v>
      </c>
      <c r="J24" s="630"/>
      <c r="K24" s="628"/>
      <c r="L24" s="242" t="s">
        <v>27</v>
      </c>
      <c r="M24" s="466"/>
    </row>
    <row r="25" spans="1:13" ht="38.25" hidden="1" customHeight="1">
      <c r="A25" s="629"/>
      <c r="B25" s="629"/>
      <c r="C25" s="629"/>
      <c r="D25" s="460" t="s">
        <v>41</v>
      </c>
      <c r="E25" s="242" t="s">
        <v>35</v>
      </c>
      <c r="F25" s="242" t="s">
        <v>206</v>
      </c>
      <c r="G25" s="242">
        <v>105336</v>
      </c>
      <c r="H25" s="242">
        <v>34328</v>
      </c>
      <c r="I25" s="328">
        <f t="shared" si="1"/>
        <v>32.589048378522065</v>
      </c>
      <c r="J25" s="630"/>
      <c r="K25" s="628"/>
      <c r="L25" s="242" t="s">
        <v>27</v>
      </c>
      <c r="M25" s="466"/>
    </row>
    <row r="26" spans="1:13" ht="114" customHeight="1" thickBot="1">
      <c r="A26" s="629"/>
      <c r="B26" s="629"/>
      <c r="C26" s="629"/>
      <c r="D26" s="461" t="s">
        <v>278</v>
      </c>
      <c r="E26" s="243" t="s">
        <v>136</v>
      </c>
      <c r="F26" s="242" t="s">
        <v>26</v>
      </c>
      <c r="G26" s="243">
        <v>100</v>
      </c>
      <c r="H26" s="243">
        <v>100</v>
      </c>
      <c r="I26" s="307">
        <f t="shared" si="1"/>
        <v>100</v>
      </c>
      <c r="J26" s="630"/>
      <c r="K26" s="628"/>
      <c r="L26" s="242" t="s">
        <v>27</v>
      </c>
      <c r="M26" s="466"/>
    </row>
    <row r="27" spans="1:13" ht="114" customHeight="1" thickBot="1">
      <c r="A27" s="629"/>
      <c r="B27" s="629"/>
      <c r="C27" s="629"/>
      <c r="D27" s="461" t="s">
        <v>250</v>
      </c>
      <c r="E27" s="243" t="s">
        <v>136</v>
      </c>
      <c r="F27" s="242" t="s">
        <v>26</v>
      </c>
      <c r="G27" s="243">
        <v>95</v>
      </c>
      <c r="H27" s="243">
        <v>95</v>
      </c>
      <c r="I27" s="307">
        <f t="shared" ref="I27" si="2">H27/G27*100</f>
        <v>100</v>
      </c>
      <c r="J27" s="467"/>
      <c r="K27" s="324"/>
      <c r="L27" s="242" t="s">
        <v>27</v>
      </c>
      <c r="M27" s="466"/>
    </row>
    <row r="28" spans="1:13" ht="100.9" customHeight="1" thickBot="1">
      <c r="A28" s="629"/>
      <c r="B28" s="629"/>
      <c r="C28" s="629"/>
      <c r="D28" s="460" t="s">
        <v>41</v>
      </c>
      <c r="E28" s="242" t="s">
        <v>211</v>
      </c>
      <c r="F28" s="242" t="s">
        <v>206</v>
      </c>
      <c r="G28" s="330">
        <v>182912</v>
      </c>
      <c r="H28" s="331">
        <v>172268</v>
      </c>
      <c r="I28" s="332">
        <f t="shared" si="1"/>
        <v>94.180808257522742</v>
      </c>
      <c r="J28" s="332">
        <f>I28</f>
        <v>94.180808257522742</v>
      </c>
      <c r="K28" s="333"/>
      <c r="L28" s="333" t="s">
        <v>27</v>
      </c>
      <c r="M28" s="468"/>
    </row>
    <row r="29" spans="1:13" s="261" customFormat="1" ht="117" hidden="1" customHeight="1" thickBot="1">
      <c r="A29" s="629" t="s">
        <v>204</v>
      </c>
      <c r="B29" s="629" t="s">
        <v>272</v>
      </c>
      <c r="C29" s="629" t="s">
        <v>23</v>
      </c>
      <c r="D29" s="324" t="s">
        <v>205</v>
      </c>
      <c r="E29" s="243" t="s">
        <v>136</v>
      </c>
      <c r="F29" s="242" t="s">
        <v>26</v>
      </c>
      <c r="G29" s="243">
        <v>100</v>
      </c>
      <c r="H29" s="243">
        <v>100</v>
      </c>
      <c r="I29" s="307">
        <f t="shared" si="1"/>
        <v>100</v>
      </c>
      <c r="J29" s="469">
        <v>100</v>
      </c>
      <c r="K29" s="628"/>
      <c r="L29" s="242" t="s">
        <v>27</v>
      </c>
      <c r="M29" s="327"/>
    </row>
    <row r="30" spans="1:13" s="261" customFormat="1" ht="38.25" hidden="1" customHeight="1" thickBot="1">
      <c r="A30" s="629"/>
      <c r="B30" s="629"/>
      <c r="C30" s="629"/>
      <c r="D30" s="460" t="s">
        <v>41</v>
      </c>
      <c r="E30" s="242" t="s">
        <v>35</v>
      </c>
      <c r="F30" s="242" t="s">
        <v>206</v>
      </c>
      <c r="G30" s="242">
        <v>19440</v>
      </c>
      <c r="H30" s="242">
        <v>6480</v>
      </c>
      <c r="I30" s="328">
        <f t="shared" si="1"/>
        <v>33.333333333333329</v>
      </c>
      <c r="J30" s="339"/>
      <c r="K30" s="628"/>
      <c r="L30" s="242" t="s">
        <v>27</v>
      </c>
      <c r="M30" s="329"/>
    </row>
    <row r="31" spans="1:13" s="261" customFormat="1" ht="122.25" hidden="1" customHeight="1" thickBot="1">
      <c r="A31" s="629"/>
      <c r="B31" s="629"/>
      <c r="C31" s="629"/>
      <c r="D31" s="461" t="s">
        <v>207</v>
      </c>
      <c r="E31" s="243" t="s">
        <v>136</v>
      </c>
      <c r="F31" s="242" t="s">
        <v>26</v>
      </c>
      <c r="G31" s="243">
        <v>95</v>
      </c>
      <c r="H31" s="243">
        <v>95</v>
      </c>
      <c r="I31" s="307">
        <f t="shared" si="1"/>
        <v>100</v>
      </c>
      <c r="J31" s="339"/>
      <c r="K31" s="628"/>
      <c r="L31" s="242" t="s">
        <v>27</v>
      </c>
      <c r="M31" s="329"/>
    </row>
    <row r="32" spans="1:13" s="261" customFormat="1" ht="38.25" hidden="1" customHeight="1" thickBot="1">
      <c r="A32" s="629"/>
      <c r="B32" s="629"/>
      <c r="C32" s="629"/>
      <c r="D32" s="460" t="s">
        <v>41</v>
      </c>
      <c r="E32" s="242" t="s">
        <v>35</v>
      </c>
      <c r="F32" s="242" t="s">
        <v>206</v>
      </c>
      <c r="G32" s="242">
        <v>7956</v>
      </c>
      <c r="H32" s="242">
        <v>2652</v>
      </c>
      <c r="I32" s="328">
        <f t="shared" si="1"/>
        <v>33.333333333333329</v>
      </c>
      <c r="J32" s="339"/>
      <c r="K32" s="628"/>
      <c r="L32" s="242" t="s">
        <v>27</v>
      </c>
      <c r="M32" s="329"/>
    </row>
    <row r="33" spans="1:13" s="261" customFormat="1" ht="38.25" hidden="1" customHeight="1" thickBot="1">
      <c r="A33" s="629"/>
      <c r="B33" s="629"/>
      <c r="C33" s="629"/>
      <c r="D33" s="243"/>
      <c r="E33" s="243"/>
      <c r="F33" s="242"/>
      <c r="G33" s="243"/>
      <c r="H33" s="243"/>
      <c r="I33" s="307"/>
      <c r="J33" s="339"/>
      <c r="K33" s="628"/>
      <c r="L33" s="242"/>
      <c r="M33" s="329"/>
    </row>
    <row r="34" spans="1:13" s="261" customFormat="1" ht="114.75" hidden="1" customHeight="1" thickBot="1">
      <c r="A34" s="629"/>
      <c r="B34" s="629"/>
      <c r="C34" s="629"/>
      <c r="D34" s="461" t="s">
        <v>208</v>
      </c>
      <c r="E34" s="243" t="s">
        <v>136</v>
      </c>
      <c r="F34" s="242" t="s">
        <v>26</v>
      </c>
      <c r="G34" s="243">
        <v>100</v>
      </c>
      <c r="H34" s="243">
        <v>100</v>
      </c>
      <c r="I34" s="307">
        <f t="shared" ref="I34:I40" si="3">H34/G34*100</f>
        <v>100</v>
      </c>
      <c r="J34" s="631"/>
      <c r="K34" s="628"/>
      <c r="L34" s="242" t="s">
        <v>27</v>
      </c>
      <c r="M34" s="329"/>
    </row>
    <row r="35" spans="1:13" s="261" customFormat="1" ht="38.25" hidden="1" customHeight="1" thickBot="1">
      <c r="A35" s="629"/>
      <c r="B35" s="629"/>
      <c r="C35" s="629"/>
      <c r="D35" s="460" t="s">
        <v>41</v>
      </c>
      <c r="E35" s="242" t="s">
        <v>35</v>
      </c>
      <c r="F35" s="242" t="s">
        <v>206</v>
      </c>
      <c r="G35" s="242">
        <v>38016</v>
      </c>
      <c r="H35" s="242">
        <v>12672</v>
      </c>
      <c r="I35" s="328">
        <f t="shared" si="3"/>
        <v>33.333333333333329</v>
      </c>
      <c r="J35" s="631"/>
      <c r="K35" s="628"/>
      <c r="L35" s="242" t="s">
        <v>27</v>
      </c>
      <c r="M35" s="329"/>
    </row>
    <row r="36" spans="1:13" s="261" customFormat="1" ht="129" hidden="1" customHeight="1" thickBot="1">
      <c r="A36" s="629"/>
      <c r="B36" s="629"/>
      <c r="C36" s="629"/>
      <c r="D36" s="461" t="s">
        <v>209</v>
      </c>
      <c r="E36" s="243" t="s">
        <v>136</v>
      </c>
      <c r="F36" s="242" t="s">
        <v>26</v>
      </c>
      <c r="G36" s="243">
        <v>100</v>
      </c>
      <c r="H36" s="243">
        <v>100</v>
      </c>
      <c r="I36" s="307">
        <f t="shared" si="3"/>
        <v>100</v>
      </c>
      <c r="J36" s="631"/>
      <c r="K36" s="628"/>
      <c r="L36" s="242" t="s">
        <v>27</v>
      </c>
      <c r="M36" s="329"/>
    </row>
    <row r="37" spans="1:13" s="261" customFormat="1" ht="38.25" hidden="1" customHeight="1" thickBot="1">
      <c r="A37" s="629"/>
      <c r="B37" s="629"/>
      <c r="C37" s="629"/>
      <c r="D37" s="460" t="s">
        <v>41</v>
      </c>
      <c r="E37" s="242" t="s">
        <v>35</v>
      </c>
      <c r="F37" s="242" t="s">
        <v>206</v>
      </c>
      <c r="G37" s="242">
        <v>105336</v>
      </c>
      <c r="H37" s="242">
        <v>34328</v>
      </c>
      <c r="I37" s="328">
        <f t="shared" si="3"/>
        <v>32.589048378522065</v>
      </c>
      <c r="J37" s="631"/>
      <c r="K37" s="628"/>
      <c r="L37" s="242" t="s">
        <v>27</v>
      </c>
      <c r="M37" s="329"/>
    </row>
    <row r="38" spans="1:13" s="261" customFormat="1" ht="114" hidden="1" customHeight="1" thickBot="1">
      <c r="A38" s="629"/>
      <c r="B38" s="629"/>
      <c r="C38" s="629"/>
      <c r="D38" s="461" t="s">
        <v>279</v>
      </c>
      <c r="E38" s="243" t="s">
        <v>136</v>
      </c>
      <c r="F38" s="242" t="s">
        <v>26</v>
      </c>
      <c r="G38" s="243">
        <v>100</v>
      </c>
      <c r="H38" s="243">
        <v>100</v>
      </c>
      <c r="I38" s="307">
        <f t="shared" si="3"/>
        <v>100</v>
      </c>
      <c r="J38" s="631"/>
      <c r="K38" s="628"/>
      <c r="L38" s="242" t="s">
        <v>27</v>
      </c>
      <c r="M38" s="329"/>
    </row>
    <row r="39" spans="1:13" s="261" customFormat="1" ht="114" hidden="1" customHeight="1" thickBot="1">
      <c r="A39" s="629"/>
      <c r="B39" s="629"/>
      <c r="C39" s="629"/>
      <c r="D39" s="461" t="s">
        <v>250</v>
      </c>
      <c r="E39" s="243" t="s">
        <v>136</v>
      </c>
      <c r="F39" s="242" t="s">
        <v>26</v>
      </c>
      <c r="G39" s="243">
        <v>95</v>
      </c>
      <c r="H39" s="243">
        <v>95</v>
      </c>
      <c r="I39" s="307">
        <f t="shared" si="3"/>
        <v>100</v>
      </c>
      <c r="J39" s="632"/>
      <c r="K39" s="324"/>
      <c r="L39" s="242" t="s">
        <v>27</v>
      </c>
      <c r="M39" s="329"/>
    </row>
    <row r="40" spans="1:13" s="261" customFormat="1" ht="100.9" hidden="1" customHeight="1" thickBot="1">
      <c r="A40" s="629"/>
      <c r="B40" s="629"/>
      <c r="C40" s="629"/>
      <c r="D40" s="460" t="s">
        <v>41</v>
      </c>
      <c r="E40" s="242" t="s">
        <v>211</v>
      </c>
      <c r="F40" s="242" t="s">
        <v>206</v>
      </c>
      <c r="G40" s="330">
        <v>75564</v>
      </c>
      <c r="H40" s="331">
        <v>58212</v>
      </c>
      <c r="I40" s="332">
        <f t="shared" si="3"/>
        <v>77.036684135302522</v>
      </c>
      <c r="J40" s="332">
        <f>I40</f>
        <v>77.036684135302522</v>
      </c>
      <c r="K40" s="333"/>
      <c r="L40" s="333" t="s">
        <v>27</v>
      </c>
      <c r="M40" s="332">
        <f>(J29+J40)/2</f>
        <v>88.518342067651261</v>
      </c>
    </row>
    <row r="41" spans="1:13" ht="100.9" hidden="1" customHeight="1" thickBot="1">
      <c r="A41" s="324"/>
      <c r="B41" s="324"/>
      <c r="C41" s="324"/>
      <c r="D41" s="460"/>
      <c r="E41" s="243"/>
      <c r="F41" s="242"/>
      <c r="G41" s="334"/>
      <c r="H41" s="335"/>
      <c r="I41" s="332"/>
      <c r="J41" s="336"/>
      <c r="K41" s="337"/>
      <c r="L41" s="338"/>
      <c r="M41" s="336"/>
    </row>
    <row r="42" spans="1:13" ht="100.9" hidden="1" customHeight="1" thickBot="1">
      <c r="A42" s="324"/>
      <c r="B42" s="324"/>
      <c r="C42" s="324"/>
      <c r="D42" s="460"/>
      <c r="E42" s="243"/>
      <c r="F42" s="242"/>
      <c r="G42" s="334"/>
      <c r="H42" s="335"/>
      <c r="I42" s="332"/>
      <c r="J42" s="336"/>
      <c r="K42" s="337"/>
      <c r="L42" s="338"/>
      <c r="M42" s="336"/>
    </row>
    <row r="43" spans="1:13" ht="100.9" hidden="1" customHeight="1" thickBot="1">
      <c r="A43" s="324"/>
      <c r="B43" s="324"/>
      <c r="C43" s="324"/>
      <c r="D43" s="460"/>
      <c r="E43" s="243"/>
      <c r="F43" s="242"/>
      <c r="G43" s="334"/>
      <c r="H43" s="335"/>
      <c r="I43" s="332"/>
      <c r="J43" s="336"/>
      <c r="K43" s="337"/>
      <c r="L43" s="338"/>
      <c r="M43" s="336"/>
    </row>
    <row r="44" spans="1:13" ht="100.9" hidden="1" customHeight="1" thickBot="1">
      <c r="A44" s="324"/>
      <c r="B44" s="324"/>
      <c r="C44" s="324"/>
      <c r="D44" s="460"/>
      <c r="E44" s="243"/>
      <c r="F44" s="242"/>
      <c r="G44" s="334"/>
      <c r="H44" s="335"/>
      <c r="I44" s="332"/>
      <c r="J44" s="336"/>
      <c r="K44" s="337"/>
      <c r="L44" s="338"/>
      <c r="M44" s="336"/>
    </row>
    <row r="45" spans="1:13" ht="100.9" hidden="1" customHeight="1" thickBot="1">
      <c r="A45" s="324"/>
      <c r="B45" s="324"/>
      <c r="C45" s="324"/>
      <c r="D45" s="460"/>
      <c r="E45" s="243"/>
      <c r="F45" s="242"/>
      <c r="G45" s="334"/>
      <c r="H45" s="335"/>
      <c r="I45" s="332"/>
      <c r="J45" s="336"/>
      <c r="K45" s="337"/>
      <c r="L45" s="338"/>
      <c r="M45" s="336"/>
    </row>
    <row r="46" spans="1:13" ht="100.9" hidden="1" customHeight="1" thickBot="1">
      <c r="A46" s="324"/>
      <c r="B46" s="324"/>
      <c r="C46" s="324"/>
      <c r="D46" s="460"/>
      <c r="E46" s="243"/>
      <c r="F46" s="242"/>
      <c r="G46" s="334"/>
      <c r="H46" s="335"/>
      <c r="I46" s="332"/>
      <c r="J46" s="336"/>
      <c r="K46" s="337"/>
      <c r="L46" s="338"/>
      <c r="M46" s="336"/>
    </row>
    <row r="47" spans="1:13" ht="100.9" hidden="1" customHeight="1" thickBot="1">
      <c r="A47" s="324"/>
      <c r="B47" s="324"/>
      <c r="C47" s="324"/>
      <c r="D47" s="460"/>
      <c r="E47" s="243"/>
      <c r="F47" s="242"/>
      <c r="G47" s="334"/>
      <c r="H47" s="335"/>
      <c r="I47" s="332"/>
      <c r="J47" s="336"/>
      <c r="K47" s="337"/>
      <c r="L47" s="338"/>
      <c r="M47" s="336"/>
    </row>
    <row r="48" spans="1:13" ht="62.25" customHeight="1" thickBot="1">
      <c r="A48" s="324" t="s">
        <v>204</v>
      </c>
      <c r="B48" s="324" t="s">
        <v>212</v>
      </c>
      <c r="C48" s="324" t="s">
        <v>213</v>
      </c>
      <c r="D48" s="324" t="s">
        <v>327</v>
      </c>
      <c r="E48" s="243" t="s">
        <v>277</v>
      </c>
      <c r="F48" s="242" t="s">
        <v>26</v>
      </c>
      <c r="G48" s="243">
        <v>0</v>
      </c>
      <c r="H48" s="243">
        <v>0</v>
      </c>
      <c r="I48" s="470">
        <v>0</v>
      </c>
      <c r="J48" s="469">
        <v>100</v>
      </c>
      <c r="K48" s="324"/>
      <c r="L48" s="242" t="s">
        <v>27</v>
      </c>
      <c r="M48" s="642">
        <f>(J48+I51)/2</f>
        <v>100</v>
      </c>
    </row>
    <row r="49" spans="1:116" ht="118.9" customHeight="1" thickBot="1">
      <c r="A49" s="248"/>
      <c r="B49" s="248"/>
      <c r="C49" s="248"/>
      <c r="D49" s="248"/>
      <c r="E49" s="243" t="s">
        <v>215</v>
      </c>
      <c r="F49" s="242" t="s">
        <v>26</v>
      </c>
      <c r="G49" s="243">
        <v>100</v>
      </c>
      <c r="H49" s="243">
        <v>100</v>
      </c>
      <c r="I49" s="307">
        <f t="shared" si="1"/>
        <v>100</v>
      </c>
      <c r="J49" s="339"/>
      <c r="K49" s="248"/>
      <c r="L49" s="242" t="s">
        <v>27</v>
      </c>
      <c r="M49" s="640"/>
    </row>
    <row r="50" spans="1:116" ht="124.15" customHeight="1" thickBot="1">
      <c r="A50" s="248"/>
      <c r="B50" s="248"/>
      <c r="C50" s="248"/>
      <c r="D50" s="344"/>
      <c r="E50" s="243" t="s">
        <v>216</v>
      </c>
      <c r="F50" s="242" t="s">
        <v>26</v>
      </c>
      <c r="G50" s="243">
        <v>100</v>
      </c>
      <c r="H50" s="243">
        <v>100</v>
      </c>
      <c r="I50" s="307">
        <f t="shared" si="1"/>
        <v>100</v>
      </c>
      <c r="J50" s="339"/>
      <c r="K50" s="248"/>
      <c r="L50" s="242" t="s">
        <v>27</v>
      </c>
      <c r="M50" s="640"/>
    </row>
    <row r="51" spans="1:116" ht="38.25" customHeight="1" thickBot="1">
      <c r="A51" s="248"/>
      <c r="B51" s="248"/>
      <c r="C51" s="248"/>
      <c r="D51" s="460" t="s">
        <v>41</v>
      </c>
      <c r="E51" s="242" t="s">
        <v>217</v>
      </c>
      <c r="F51" s="242" t="s">
        <v>218</v>
      </c>
      <c r="G51" s="242">
        <v>4</v>
      </c>
      <c r="H51" s="242">
        <v>4</v>
      </c>
      <c r="I51" s="471">
        <f t="shared" si="1"/>
        <v>100</v>
      </c>
      <c r="J51" s="340">
        <f>I51</f>
        <v>100</v>
      </c>
      <c r="K51" s="248"/>
      <c r="L51" s="250" t="s">
        <v>27</v>
      </c>
      <c r="M51" s="641"/>
    </row>
    <row r="52" spans="1:116" ht="93" hidden="1" customHeight="1" thickBot="1">
      <c r="A52" s="248"/>
      <c r="B52" s="248"/>
      <c r="C52" s="248"/>
      <c r="D52" s="324" t="s">
        <v>219</v>
      </c>
      <c r="E52" s="243" t="s">
        <v>325</v>
      </c>
      <c r="F52" s="242" t="s">
        <v>26</v>
      </c>
      <c r="G52" s="243"/>
      <c r="H52" s="472"/>
      <c r="I52" s="341">
        <v>0</v>
      </c>
      <c r="J52" s="633">
        <v>100</v>
      </c>
      <c r="K52" s="248"/>
      <c r="L52" s="242" t="s">
        <v>27</v>
      </c>
      <c r="M52" s="329"/>
    </row>
    <row r="53" spans="1:116" ht="148.15" hidden="1" customHeight="1" thickBot="1">
      <c r="A53" s="248"/>
      <c r="B53" s="248"/>
      <c r="C53" s="248"/>
      <c r="D53" s="248"/>
      <c r="E53" s="243" t="s">
        <v>326</v>
      </c>
      <c r="F53" s="242" t="s">
        <v>26</v>
      </c>
      <c r="G53" s="243"/>
      <c r="H53" s="243"/>
      <c r="I53" s="307" t="e">
        <f t="shared" ref="I53:I66" si="4">H53/G53*100</f>
        <v>#DIV/0!</v>
      </c>
      <c r="J53" s="634"/>
      <c r="K53" s="248"/>
      <c r="L53" s="242" t="s">
        <v>27</v>
      </c>
      <c r="M53" s="329"/>
    </row>
    <row r="54" spans="1:116" s="261" customFormat="1" ht="117" hidden="1" customHeight="1" thickBot="1">
      <c r="A54" s="248"/>
      <c r="B54" s="248"/>
      <c r="C54" s="248"/>
      <c r="D54" s="248"/>
      <c r="E54" s="243" t="s">
        <v>136</v>
      </c>
      <c r="F54" s="242" t="s">
        <v>26</v>
      </c>
      <c r="G54" s="243">
        <v>95</v>
      </c>
      <c r="H54" s="243">
        <v>95</v>
      </c>
      <c r="I54" s="307">
        <f t="shared" si="4"/>
        <v>100</v>
      </c>
      <c r="J54" s="634"/>
      <c r="K54" s="248"/>
      <c r="L54" s="242" t="s">
        <v>27</v>
      </c>
      <c r="M54" s="327"/>
    </row>
    <row r="55" spans="1:116" s="261" customFormat="1" ht="38.25" hidden="1" customHeight="1" thickBot="1">
      <c r="A55" s="248"/>
      <c r="B55" s="248"/>
      <c r="C55" s="248"/>
      <c r="D55" s="248"/>
      <c r="E55" s="242" t="s">
        <v>35</v>
      </c>
      <c r="F55" s="242" t="s">
        <v>206</v>
      </c>
      <c r="G55" s="242">
        <v>19440</v>
      </c>
      <c r="H55" s="242">
        <v>6480</v>
      </c>
      <c r="I55" s="328">
        <f t="shared" si="4"/>
        <v>33.333333333333329</v>
      </c>
      <c r="J55" s="634"/>
      <c r="K55" s="248"/>
      <c r="L55" s="242" t="s">
        <v>27</v>
      </c>
      <c r="M55" s="329"/>
    </row>
    <row r="56" spans="1:116" s="261" customFormat="1" ht="122.25" hidden="1" customHeight="1" thickBot="1">
      <c r="A56" s="248"/>
      <c r="B56" s="248"/>
      <c r="C56" s="248"/>
      <c r="D56" s="248"/>
      <c r="E56" s="243" t="s">
        <v>136</v>
      </c>
      <c r="F56" s="242" t="s">
        <v>26</v>
      </c>
      <c r="G56" s="243">
        <v>95</v>
      </c>
      <c r="H56" s="243">
        <v>95</v>
      </c>
      <c r="I56" s="307">
        <f t="shared" si="4"/>
        <v>100</v>
      </c>
      <c r="J56" s="634"/>
      <c r="K56" s="248"/>
      <c r="L56" s="242" t="s">
        <v>27</v>
      </c>
      <c r="M56" s="329"/>
    </row>
    <row r="57" spans="1:116" s="261" customFormat="1" ht="38.25" hidden="1" customHeight="1" thickBot="1">
      <c r="A57" s="248"/>
      <c r="B57" s="248"/>
      <c r="C57" s="248"/>
      <c r="D57" s="248"/>
      <c r="E57" s="242" t="s">
        <v>35</v>
      </c>
      <c r="F57" s="242" t="s">
        <v>206</v>
      </c>
      <c r="G57" s="242">
        <v>7956</v>
      </c>
      <c r="H57" s="242">
        <v>2652</v>
      </c>
      <c r="I57" s="328">
        <f t="shared" si="4"/>
        <v>33.333333333333329</v>
      </c>
      <c r="J57" s="634"/>
      <c r="K57" s="248"/>
      <c r="L57" s="242" t="s">
        <v>27</v>
      </c>
      <c r="M57" s="329"/>
    </row>
    <row r="58" spans="1:116" s="261" customFormat="1" ht="38.25" hidden="1" customHeight="1" thickBot="1">
      <c r="A58" s="248"/>
      <c r="B58" s="248"/>
      <c r="C58" s="248"/>
      <c r="D58" s="248"/>
      <c r="E58" s="243"/>
      <c r="F58" s="242"/>
      <c r="G58" s="243"/>
      <c r="H58" s="243"/>
      <c r="I58" s="307"/>
      <c r="J58" s="634"/>
      <c r="K58" s="248"/>
      <c r="L58" s="242"/>
      <c r="M58" s="329"/>
    </row>
    <row r="59" spans="1:116" s="261" customFormat="1" ht="114.75" hidden="1" customHeight="1" thickBot="1">
      <c r="A59" s="248"/>
      <c r="B59" s="248"/>
      <c r="C59" s="248"/>
      <c r="D59" s="248"/>
      <c r="E59" s="243" t="s">
        <v>136</v>
      </c>
      <c r="F59" s="242" t="s">
        <v>26</v>
      </c>
      <c r="G59" s="243">
        <v>100</v>
      </c>
      <c r="H59" s="243">
        <v>100</v>
      </c>
      <c r="I59" s="307">
        <f t="shared" ref="I59:I65" si="5">H59/G59*100</f>
        <v>100</v>
      </c>
      <c r="J59" s="634"/>
      <c r="K59" s="248"/>
      <c r="L59" s="242" t="s">
        <v>27</v>
      </c>
      <c r="M59" s="329"/>
    </row>
    <row r="60" spans="1:116" s="261" customFormat="1" ht="38.25" hidden="1" customHeight="1" thickBot="1">
      <c r="A60" s="248"/>
      <c r="B60" s="248"/>
      <c r="C60" s="248"/>
      <c r="D60" s="248"/>
      <c r="E60" s="242" t="s">
        <v>35</v>
      </c>
      <c r="F60" s="242" t="s">
        <v>206</v>
      </c>
      <c r="G60" s="242">
        <v>38016</v>
      </c>
      <c r="H60" s="242">
        <v>12672</v>
      </c>
      <c r="I60" s="328">
        <f t="shared" si="5"/>
        <v>33.333333333333329</v>
      </c>
      <c r="J60" s="634"/>
      <c r="K60" s="248"/>
      <c r="L60" s="242" t="s">
        <v>27</v>
      </c>
      <c r="M60" s="329"/>
    </row>
    <row r="61" spans="1:116" s="261" customFormat="1" ht="129" hidden="1" customHeight="1" thickBot="1">
      <c r="A61" s="248"/>
      <c r="B61" s="248"/>
      <c r="C61" s="248"/>
      <c r="D61" s="248"/>
      <c r="E61" s="243" t="s">
        <v>136</v>
      </c>
      <c r="F61" s="242" t="s">
        <v>26</v>
      </c>
      <c r="G61" s="243">
        <v>100</v>
      </c>
      <c r="H61" s="243">
        <v>100</v>
      </c>
      <c r="I61" s="307">
        <f t="shared" si="5"/>
        <v>100</v>
      </c>
      <c r="J61" s="634"/>
      <c r="K61" s="248"/>
      <c r="L61" s="242" t="s">
        <v>27</v>
      </c>
      <c r="M61" s="329"/>
    </row>
    <row r="62" spans="1:116" s="261" customFormat="1" ht="38.25" hidden="1" customHeight="1" thickBot="1">
      <c r="A62" s="248"/>
      <c r="B62" s="248"/>
      <c r="C62" s="248"/>
      <c r="D62" s="248"/>
      <c r="E62" s="242" t="s">
        <v>35</v>
      </c>
      <c r="F62" s="242" t="s">
        <v>206</v>
      </c>
      <c r="G62" s="242">
        <v>105336</v>
      </c>
      <c r="H62" s="242">
        <v>34328</v>
      </c>
      <c r="I62" s="328">
        <f t="shared" si="5"/>
        <v>32.589048378522065</v>
      </c>
      <c r="J62" s="634"/>
      <c r="K62" s="248"/>
      <c r="L62" s="242" t="s">
        <v>27</v>
      </c>
      <c r="M62" s="329"/>
    </row>
    <row r="63" spans="1:116" s="261" customFormat="1" ht="114" hidden="1" customHeight="1" thickBot="1">
      <c r="A63" s="248"/>
      <c r="B63" s="248"/>
      <c r="C63" s="248"/>
      <c r="D63" s="248"/>
      <c r="E63" s="243" t="s">
        <v>136</v>
      </c>
      <c r="F63" s="242" t="s">
        <v>26</v>
      </c>
      <c r="G63" s="243">
        <v>100</v>
      </c>
      <c r="H63" s="243">
        <v>100</v>
      </c>
      <c r="I63" s="307">
        <f t="shared" si="5"/>
        <v>100</v>
      </c>
      <c r="J63" s="634"/>
      <c r="K63" s="248"/>
      <c r="L63" s="242" t="s">
        <v>27</v>
      </c>
      <c r="M63" s="329"/>
    </row>
    <row r="64" spans="1:116" s="261" customFormat="1" ht="114" hidden="1" customHeight="1" thickBot="1">
      <c r="A64" s="248"/>
      <c r="B64" s="248"/>
      <c r="C64" s="248"/>
      <c r="D64" s="248"/>
      <c r="E64" s="243" t="s">
        <v>216</v>
      </c>
      <c r="F64" s="242" t="s">
        <v>26</v>
      </c>
      <c r="G64" s="243">
        <v>100</v>
      </c>
      <c r="H64" s="243">
        <v>0</v>
      </c>
      <c r="I64" s="307">
        <v>0</v>
      </c>
      <c r="J64" s="635"/>
      <c r="K64" s="462"/>
      <c r="L64" s="242" t="s">
        <v>27</v>
      </c>
      <c r="M64" s="329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3"/>
      <c r="AH64" s="343"/>
      <c r="AI64" s="343"/>
      <c r="AJ64" s="343"/>
      <c r="AK64" s="343"/>
      <c r="AL64" s="343"/>
      <c r="AM64" s="343"/>
      <c r="AN64" s="343"/>
      <c r="AO64" s="343"/>
      <c r="AP64" s="343"/>
      <c r="AQ64" s="343"/>
      <c r="AR64" s="343"/>
      <c r="AS64" s="343"/>
      <c r="AT64" s="343"/>
      <c r="AU64" s="343"/>
      <c r="AV64" s="343"/>
      <c r="AW64" s="343"/>
      <c r="AX64" s="343"/>
      <c r="AY64" s="343"/>
      <c r="AZ64" s="343"/>
      <c r="BA64" s="343"/>
      <c r="BB64" s="343"/>
      <c r="BC64" s="343"/>
      <c r="BD64" s="343"/>
      <c r="BE64" s="343"/>
      <c r="BF64" s="343"/>
      <c r="BG64" s="343"/>
      <c r="BH64" s="343"/>
      <c r="BI64" s="343"/>
      <c r="BJ64" s="343"/>
      <c r="BK64" s="343"/>
      <c r="BL64" s="343"/>
      <c r="BM64" s="343"/>
      <c r="BN64" s="343"/>
      <c r="BO64" s="343"/>
      <c r="BP64" s="343"/>
      <c r="BQ64" s="343"/>
      <c r="BR64" s="343"/>
      <c r="BS64" s="343"/>
      <c r="BT64" s="343"/>
      <c r="BU64" s="343"/>
      <c r="BV64" s="343"/>
      <c r="BW64" s="343"/>
      <c r="BX64" s="343"/>
      <c r="BY64" s="343"/>
      <c r="BZ64" s="343"/>
      <c r="CA64" s="343"/>
      <c r="CB64" s="343"/>
      <c r="CC64" s="343"/>
      <c r="CD64" s="343"/>
      <c r="CE64" s="343"/>
      <c r="CF64" s="343"/>
      <c r="CG64" s="343"/>
      <c r="CH64" s="343"/>
      <c r="CI64" s="343"/>
      <c r="CJ64" s="343"/>
      <c r="CK64" s="343"/>
      <c r="CL64" s="343"/>
      <c r="CM64" s="343"/>
      <c r="CN64" s="343"/>
      <c r="CO64" s="343"/>
      <c r="CP64" s="343"/>
      <c r="CQ64" s="343"/>
      <c r="CR64" s="343"/>
      <c r="CS64" s="343"/>
      <c r="CT64" s="343"/>
      <c r="CU64" s="343"/>
      <c r="CV64" s="343"/>
      <c r="CW64" s="343"/>
      <c r="CX64" s="343"/>
      <c r="CY64" s="343"/>
      <c r="CZ64" s="343"/>
      <c r="DA64" s="343"/>
      <c r="DB64" s="343"/>
      <c r="DC64" s="343"/>
      <c r="DD64" s="343"/>
      <c r="DE64" s="343"/>
      <c r="DF64" s="343"/>
      <c r="DG64" s="343"/>
      <c r="DH64" s="343"/>
      <c r="DI64" s="343"/>
      <c r="DJ64" s="343"/>
      <c r="DK64" s="343"/>
      <c r="DL64" s="343"/>
    </row>
    <row r="65" spans="1:1025" s="261" customFormat="1" ht="48.75" hidden="1" customHeight="1" thickBot="1">
      <c r="A65" s="248"/>
      <c r="B65" s="248"/>
      <c r="C65" s="248"/>
      <c r="D65" s="248"/>
      <c r="E65" s="242" t="s">
        <v>217</v>
      </c>
      <c r="F65" s="242" t="s">
        <v>218</v>
      </c>
      <c r="G65" s="330"/>
      <c r="H65" s="331"/>
      <c r="I65" s="332" t="e">
        <f t="shared" si="5"/>
        <v>#DIV/0!</v>
      </c>
      <c r="J65" s="332" t="e">
        <f>I65</f>
        <v>#DIV/0!</v>
      </c>
      <c r="K65" s="248"/>
      <c r="L65" s="333" t="s">
        <v>27</v>
      </c>
      <c r="M65" s="332" t="e">
        <f>(100+J65)/2</f>
        <v>#DIV/0!</v>
      </c>
      <c r="Q65" s="343"/>
      <c r="R65" s="343"/>
      <c r="S65" s="343"/>
      <c r="T65" s="343"/>
      <c r="U65" s="343"/>
      <c r="V65" s="343"/>
      <c r="W65" s="343"/>
      <c r="X65" s="343"/>
      <c r="Y65" s="343"/>
      <c r="Z65" s="343"/>
      <c r="AA65" s="343"/>
      <c r="AB65" s="343"/>
      <c r="AC65" s="343"/>
      <c r="AD65" s="343"/>
      <c r="AE65" s="343"/>
      <c r="AF65" s="343"/>
      <c r="AG65" s="343"/>
      <c r="AH65" s="343"/>
      <c r="AI65" s="343"/>
      <c r="AJ65" s="343"/>
      <c r="AK65" s="343"/>
      <c r="AL65" s="343"/>
      <c r="AM65" s="343"/>
      <c r="AN65" s="343"/>
      <c r="AO65" s="343"/>
      <c r="AP65" s="343"/>
      <c r="AQ65" s="343"/>
      <c r="AR65" s="343"/>
      <c r="AS65" s="343"/>
      <c r="AT65" s="343"/>
      <c r="AU65" s="343"/>
      <c r="AV65" s="343"/>
      <c r="AW65" s="343"/>
      <c r="AX65" s="343"/>
      <c r="AY65" s="343"/>
      <c r="AZ65" s="343"/>
      <c r="BA65" s="343"/>
      <c r="BB65" s="343"/>
      <c r="BC65" s="343"/>
      <c r="BD65" s="343"/>
      <c r="BE65" s="343"/>
      <c r="BF65" s="343"/>
      <c r="BG65" s="343"/>
      <c r="BH65" s="343"/>
      <c r="BI65" s="343"/>
      <c r="BJ65" s="343"/>
      <c r="BK65" s="343"/>
      <c r="BL65" s="343"/>
      <c r="BM65" s="343"/>
      <c r="BN65" s="343"/>
      <c r="BO65" s="343"/>
      <c r="BP65" s="343"/>
      <c r="BQ65" s="343"/>
      <c r="BR65" s="343"/>
      <c r="BS65" s="343"/>
      <c r="BT65" s="343"/>
      <c r="BU65" s="343"/>
      <c r="BV65" s="343"/>
      <c r="BW65" s="343"/>
      <c r="BX65" s="343"/>
      <c r="BY65" s="343"/>
      <c r="BZ65" s="343"/>
      <c r="CA65" s="343"/>
      <c r="CB65" s="343"/>
      <c r="CC65" s="343"/>
      <c r="CD65" s="343"/>
      <c r="CE65" s="343"/>
      <c r="CF65" s="343"/>
      <c r="CG65" s="343"/>
      <c r="CH65" s="343"/>
      <c r="CI65" s="343"/>
      <c r="CJ65" s="343"/>
      <c r="CK65" s="343"/>
      <c r="CL65" s="343"/>
      <c r="CM65" s="343"/>
      <c r="CN65" s="343"/>
      <c r="CO65" s="343"/>
      <c r="CP65" s="343"/>
      <c r="CQ65" s="343"/>
      <c r="CR65" s="343"/>
      <c r="CS65" s="343"/>
      <c r="CT65" s="343"/>
      <c r="CU65" s="343"/>
      <c r="CV65" s="343"/>
      <c r="CW65" s="343"/>
      <c r="CX65" s="343"/>
      <c r="CY65" s="343"/>
      <c r="CZ65" s="343"/>
      <c r="DA65" s="343"/>
      <c r="DB65" s="343"/>
      <c r="DC65" s="343"/>
      <c r="DD65" s="343"/>
      <c r="DE65" s="343"/>
      <c r="DF65" s="343"/>
      <c r="DG65" s="343"/>
      <c r="DH65" s="343"/>
      <c r="DI65" s="343"/>
      <c r="DJ65" s="343"/>
      <c r="DK65" s="343"/>
      <c r="DL65" s="343"/>
    </row>
    <row r="66" spans="1:1025" ht="186" hidden="1" customHeight="1" thickBot="1">
      <c r="A66" s="248"/>
      <c r="B66" s="248"/>
      <c r="C66" s="248"/>
      <c r="D66" s="344"/>
      <c r="E66" s="246" t="s">
        <v>220</v>
      </c>
      <c r="F66" s="247" t="s">
        <v>26</v>
      </c>
      <c r="G66" s="246">
        <v>100</v>
      </c>
      <c r="H66" s="246">
        <v>100</v>
      </c>
      <c r="I66" s="345">
        <f t="shared" si="4"/>
        <v>100</v>
      </c>
      <c r="J66" s="339"/>
      <c r="K66" s="248"/>
      <c r="L66" s="247" t="s">
        <v>27</v>
      </c>
      <c r="M66" s="329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  <c r="AD66" s="343"/>
      <c r="AE66" s="343"/>
      <c r="AF66" s="343"/>
      <c r="AG66" s="343"/>
      <c r="AH66" s="343"/>
      <c r="AI66" s="343"/>
      <c r="AJ66" s="343"/>
      <c r="AK66" s="343"/>
      <c r="AL66" s="343"/>
      <c r="AM66" s="343"/>
      <c r="AN66" s="343"/>
      <c r="AO66" s="343"/>
      <c r="AP66" s="343"/>
      <c r="AQ66" s="343"/>
      <c r="AR66" s="343"/>
      <c r="AS66" s="343"/>
      <c r="AT66" s="343"/>
      <c r="AU66" s="343"/>
      <c r="AV66" s="343"/>
      <c r="AW66" s="343"/>
      <c r="AX66" s="343"/>
      <c r="AY66" s="343"/>
      <c r="AZ66" s="343"/>
      <c r="BA66" s="343"/>
      <c r="BB66" s="343"/>
      <c r="BC66" s="343"/>
      <c r="BD66" s="343"/>
      <c r="BE66" s="343"/>
      <c r="BF66" s="343"/>
      <c r="BG66" s="343"/>
      <c r="BH66" s="343"/>
      <c r="BI66" s="343"/>
      <c r="BJ66" s="343"/>
      <c r="BK66" s="343"/>
      <c r="BL66" s="343"/>
      <c r="BM66" s="343"/>
      <c r="BN66" s="343"/>
      <c r="BO66" s="343"/>
      <c r="BP66" s="343"/>
      <c r="BQ66" s="343"/>
      <c r="BR66" s="343"/>
      <c r="BS66" s="343"/>
      <c r="BT66" s="343"/>
      <c r="BU66" s="343"/>
      <c r="BV66" s="343"/>
      <c r="BW66" s="343"/>
      <c r="BX66" s="343"/>
      <c r="BY66" s="343"/>
      <c r="BZ66" s="343"/>
      <c r="CA66" s="343"/>
      <c r="CB66" s="343"/>
      <c r="CC66" s="343"/>
      <c r="CD66" s="343"/>
      <c r="CE66" s="343"/>
      <c r="CF66" s="343"/>
      <c r="CG66" s="343"/>
      <c r="CH66" s="343"/>
      <c r="CI66" s="343"/>
      <c r="CJ66" s="343"/>
      <c r="CK66" s="343"/>
      <c r="CL66" s="343"/>
      <c r="CM66" s="343"/>
      <c r="CN66" s="343"/>
      <c r="CO66" s="343"/>
      <c r="CP66" s="343"/>
      <c r="CQ66" s="343"/>
      <c r="CR66" s="343"/>
      <c r="CS66" s="343"/>
      <c r="CT66" s="343"/>
      <c r="CU66" s="343"/>
      <c r="CV66" s="343"/>
      <c r="CW66" s="343"/>
      <c r="CX66" s="343"/>
      <c r="CY66" s="343"/>
      <c r="CZ66" s="343"/>
      <c r="DA66" s="343"/>
      <c r="DB66" s="343"/>
      <c r="DC66" s="343"/>
      <c r="DD66" s="343"/>
      <c r="DE66" s="343"/>
      <c r="DF66" s="343"/>
      <c r="DG66" s="343"/>
      <c r="DH66" s="343"/>
      <c r="DI66" s="343"/>
      <c r="DJ66" s="343"/>
      <c r="DK66" s="343"/>
      <c r="DL66" s="343"/>
    </row>
    <row r="67" spans="1:1025" s="351" customFormat="1" ht="62.25" hidden="1" customHeight="1" thickBot="1">
      <c r="A67" s="248"/>
      <c r="B67" s="248"/>
      <c r="C67" s="248"/>
      <c r="D67" s="324" t="s">
        <v>214</v>
      </c>
      <c r="E67" s="346" t="s">
        <v>277</v>
      </c>
      <c r="F67" s="346" t="s">
        <v>26</v>
      </c>
      <c r="G67" s="346">
        <v>0</v>
      </c>
      <c r="H67" s="346">
        <v>0</v>
      </c>
      <c r="I67" s="347">
        <v>0</v>
      </c>
      <c r="J67" s="348">
        <v>100</v>
      </c>
      <c r="K67" s="248"/>
      <c r="L67" s="346" t="s">
        <v>27</v>
      </c>
      <c r="M67" s="349"/>
      <c r="N67" s="350"/>
      <c r="O67" s="350"/>
      <c r="P67" s="350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3"/>
      <c r="AH67" s="343"/>
      <c r="AI67" s="343"/>
      <c r="AJ67" s="343"/>
      <c r="AK67" s="343"/>
      <c r="AL67" s="343"/>
      <c r="AM67" s="343"/>
      <c r="AN67" s="343"/>
      <c r="AO67" s="343"/>
      <c r="AP67" s="343"/>
      <c r="AQ67" s="343"/>
      <c r="AR67" s="343"/>
      <c r="AS67" s="343"/>
      <c r="AT67" s="343"/>
      <c r="AU67" s="343"/>
      <c r="AV67" s="343"/>
      <c r="AW67" s="343"/>
      <c r="AX67" s="343"/>
      <c r="AY67" s="343"/>
      <c r="AZ67" s="343"/>
      <c r="BA67" s="343"/>
      <c r="BB67" s="343"/>
      <c r="BC67" s="343"/>
      <c r="BD67" s="343"/>
      <c r="BE67" s="343"/>
      <c r="BF67" s="343"/>
      <c r="BG67" s="343"/>
      <c r="BH67" s="343"/>
      <c r="BI67" s="343"/>
      <c r="BJ67" s="343"/>
      <c r="BK67" s="343"/>
      <c r="BL67" s="343"/>
      <c r="BM67" s="343"/>
      <c r="BN67" s="343"/>
      <c r="BO67" s="343"/>
      <c r="BP67" s="343"/>
      <c r="BQ67" s="343"/>
      <c r="BR67" s="343"/>
      <c r="BS67" s="343"/>
      <c r="BT67" s="343"/>
      <c r="BU67" s="343"/>
      <c r="BV67" s="343"/>
      <c r="BW67" s="343"/>
      <c r="BX67" s="343"/>
      <c r="BY67" s="343"/>
      <c r="BZ67" s="343"/>
      <c r="CA67" s="343"/>
      <c r="CB67" s="343"/>
      <c r="CC67" s="343"/>
      <c r="CD67" s="343"/>
      <c r="CE67" s="343"/>
      <c r="CF67" s="343"/>
      <c r="CG67" s="343"/>
      <c r="CH67" s="343"/>
      <c r="CI67" s="343"/>
      <c r="CJ67" s="343"/>
      <c r="CK67" s="343"/>
      <c r="CL67" s="343"/>
      <c r="CM67" s="343"/>
      <c r="CN67" s="343"/>
      <c r="CO67" s="343"/>
      <c r="CP67" s="343"/>
      <c r="CQ67" s="343"/>
      <c r="CR67" s="343"/>
      <c r="CS67" s="343"/>
      <c r="CT67" s="343"/>
      <c r="CU67" s="343"/>
      <c r="CV67" s="343"/>
      <c r="CW67" s="343"/>
      <c r="CX67" s="343"/>
      <c r="CY67" s="343"/>
      <c r="CZ67" s="343"/>
      <c r="DA67" s="343"/>
      <c r="DB67" s="343"/>
      <c r="DC67" s="343"/>
      <c r="DD67" s="343"/>
      <c r="DE67" s="343"/>
      <c r="DF67" s="343"/>
      <c r="DG67" s="343"/>
      <c r="DH67" s="343"/>
      <c r="DI67" s="343"/>
      <c r="DJ67" s="343"/>
      <c r="DK67" s="343"/>
      <c r="DL67" s="343"/>
      <c r="DM67" s="350"/>
      <c r="DN67" s="350"/>
      <c r="DO67" s="350"/>
      <c r="DP67" s="350"/>
      <c r="DQ67" s="350"/>
      <c r="DR67" s="350"/>
      <c r="DS67" s="350"/>
      <c r="DT67" s="350"/>
      <c r="DU67" s="350"/>
      <c r="DV67" s="350"/>
      <c r="DW67" s="350"/>
      <c r="DX67" s="350"/>
      <c r="DY67" s="350"/>
      <c r="DZ67" s="350"/>
      <c r="EA67" s="350"/>
      <c r="EB67" s="350"/>
      <c r="EC67" s="350"/>
      <c r="ED67" s="350"/>
      <c r="EE67" s="350"/>
      <c r="EF67" s="350"/>
      <c r="EG67" s="350"/>
      <c r="EH67" s="350"/>
      <c r="EI67" s="350"/>
      <c r="EJ67" s="350"/>
      <c r="EK67" s="350"/>
      <c r="EL67" s="350"/>
      <c r="EM67" s="350"/>
      <c r="EN67" s="350"/>
      <c r="EO67" s="350"/>
      <c r="EP67" s="350"/>
      <c r="EQ67" s="350"/>
      <c r="ER67" s="350"/>
      <c r="ES67" s="350"/>
      <c r="ET67" s="350"/>
      <c r="EU67" s="350"/>
      <c r="EV67" s="350"/>
      <c r="EW67" s="350"/>
      <c r="EX67" s="350"/>
      <c r="EY67" s="350"/>
      <c r="EZ67" s="350"/>
      <c r="FA67" s="350"/>
      <c r="FB67" s="350"/>
      <c r="FC67" s="350"/>
      <c r="FD67" s="350"/>
      <c r="FE67" s="350"/>
      <c r="FF67" s="350"/>
      <c r="FG67" s="350"/>
      <c r="FH67" s="350"/>
      <c r="FI67" s="350"/>
      <c r="FJ67" s="350"/>
      <c r="FK67" s="350"/>
      <c r="FL67" s="350"/>
      <c r="FM67" s="350"/>
      <c r="FN67" s="350"/>
      <c r="FO67" s="350"/>
      <c r="FP67" s="350"/>
      <c r="FQ67" s="350"/>
      <c r="FR67" s="350"/>
      <c r="FS67" s="350"/>
      <c r="FT67" s="350"/>
      <c r="FU67" s="350"/>
      <c r="FV67" s="350"/>
      <c r="FW67" s="350"/>
      <c r="FX67" s="350"/>
      <c r="FY67" s="350"/>
      <c r="FZ67" s="350"/>
      <c r="GA67" s="350"/>
      <c r="GB67" s="350"/>
      <c r="GC67" s="350"/>
      <c r="GD67" s="350"/>
      <c r="GE67" s="350"/>
      <c r="GF67" s="350"/>
      <c r="GG67" s="350"/>
      <c r="GH67" s="350"/>
      <c r="GI67" s="350"/>
      <c r="GJ67" s="350"/>
      <c r="GK67" s="350"/>
      <c r="GL67" s="350"/>
      <c r="GM67" s="350"/>
      <c r="GN67" s="350"/>
      <c r="GO67" s="350"/>
      <c r="GP67" s="350"/>
      <c r="GQ67" s="350"/>
      <c r="GR67" s="350"/>
      <c r="GS67" s="350"/>
      <c r="GT67" s="350"/>
      <c r="GU67" s="350"/>
      <c r="GV67" s="350"/>
      <c r="GW67" s="350"/>
      <c r="GX67" s="350"/>
      <c r="GY67" s="350"/>
      <c r="GZ67" s="350"/>
      <c r="HA67" s="350"/>
      <c r="HB67" s="350"/>
      <c r="HC67" s="350"/>
      <c r="HD67" s="350"/>
      <c r="HE67" s="350"/>
      <c r="HF67" s="350"/>
      <c r="HG67" s="350"/>
      <c r="HH67" s="350"/>
      <c r="HI67" s="350"/>
      <c r="HJ67" s="350"/>
      <c r="HK67" s="350"/>
      <c r="HL67" s="350"/>
      <c r="HM67" s="350"/>
      <c r="HN67" s="350"/>
      <c r="HO67" s="350"/>
      <c r="HP67" s="350"/>
      <c r="HQ67" s="350"/>
      <c r="HR67" s="350"/>
      <c r="HS67" s="350"/>
      <c r="HT67" s="350"/>
      <c r="HU67" s="350"/>
      <c r="HV67" s="350"/>
      <c r="HW67" s="350"/>
      <c r="HX67" s="350"/>
      <c r="HY67" s="350"/>
      <c r="HZ67" s="350"/>
      <c r="IA67" s="350"/>
      <c r="IB67" s="350"/>
      <c r="IC67" s="350"/>
      <c r="ID67" s="350"/>
      <c r="IE67" s="350"/>
      <c r="IF67" s="350"/>
      <c r="IG67" s="350"/>
      <c r="IH67" s="350"/>
      <c r="II67" s="350"/>
      <c r="IJ67" s="350"/>
      <c r="IK67" s="350"/>
      <c r="IL67" s="350"/>
      <c r="IM67" s="350"/>
      <c r="IN67" s="350"/>
      <c r="IO67" s="350"/>
      <c r="IP67" s="350"/>
      <c r="IQ67" s="350"/>
      <c r="IR67" s="350"/>
      <c r="IS67" s="350"/>
      <c r="IT67" s="350"/>
      <c r="IU67" s="350"/>
      <c r="IV67" s="350"/>
      <c r="IW67" s="350"/>
      <c r="IX67" s="350"/>
      <c r="IY67" s="350"/>
      <c r="IZ67" s="350"/>
      <c r="JA67" s="350"/>
      <c r="JB67" s="350"/>
      <c r="JC67" s="350"/>
      <c r="JD67" s="350"/>
      <c r="JE67" s="350"/>
      <c r="JF67" s="350"/>
      <c r="JG67" s="350"/>
      <c r="JH67" s="350"/>
      <c r="JI67" s="350"/>
      <c r="JJ67" s="350"/>
      <c r="JK67" s="350"/>
      <c r="JL67" s="350"/>
      <c r="JM67" s="350"/>
      <c r="JN67" s="350"/>
      <c r="JO67" s="350"/>
      <c r="JP67" s="350"/>
      <c r="JQ67" s="350"/>
      <c r="JR67" s="350"/>
      <c r="JS67" s="350"/>
      <c r="JT67" s="350"/>
      <c r="JU67" s="350"/>
      <c r="JV67" s="350"/>
      <c r="JW67" s="350"/>
      <c r="JX67" s="350"/>
      <c r="JY67" s="350"/>
      <c r="JZ67" s="350"/>
      <c r="KA67" s="350"/>
      <c r="KB67" s="350"/>
      <c r="KC67" s="350"/>
      <c r="KD67" s="350"/>
      <c r="KE67" s="350"/>
      <c r="KF67" s="350"/>
      <c r="KG67" s="350"/>
      <c r="KH67" s="350"/>
      <c r="KI67" s="350"/>
      <c r="KJ67" s="350"/>
      <c r="KK67" s="350"/>
      <c r="KL67" s="350"/>
      <c r="KM67" s="350"/>
      <c r="KN67" s="350"/>
      <c r="KO67" s="350"/>
      <c r="KP67" s="350"/>
      <c r="KQ67" s="350"/>
      <c r="KR67" s="350"/>
      <c r="KS67" s="350"/>
      <c r="KT67" s="350"/>
      <c r="KU67" s="350"/>
      <c r="KV67" s="350"/>
      <c r="KW67" s="350"/>
      <c r="KX67" s="350"/>
      <c r="KY67" s="350"/>
      <c r="KZ67" s="350"/>
      <c r="LA67" s="350"/>
      <c r="LB67" s="350"/>
      <c r="LC67" s="350"/>
      <c r="LD67" s="350"/>
      <c r="LE67" s="350"/>
      <c r="LF67" s="350"/>
      <c r="LG67" s="350"/>
      <c r="LH67" s="350"/>
      <c r="LI67" s="350"/>
      <c r="LJ67" s="350"/>
      <c r="LK67" s="350"/>
      <c r="LL67" s="350"/>
      <c r="LM67" s="350"/>
      <c r="LN67" s="350"/>
      <c r="LO67" s="350"/>
      <c r="LP67" s="350"/>
      <c r="LQ67" s="350"/>
      <c r="LR67" s="350"/>
      <c r="LS67" s="350"/>
      <c r="LT67" s="350"/>
      <c r="LU67" s="350"/>
      <c r="LV67" s="350"/>
      <c r="LW67" s="350"/>
      <c r="LX67" s="350"/>
      <c r="LY67" s="350"/>
      <c r="LZ67" s="350"/>
      <c r="MA67" s="350"/>
      <c r="MB67" s="350"/>
      <c r="MC67" s="350"/>
      <c r="MD67" s="350"/>
      <c r="ME67" s="350"/>
      <c r="MF67" s="350"/>
      <c r="MG67" s="350"/>
      <c r="MH67" s="350"/>
      <c r="MI67" s="350"/>
      <c r="MJ67" s="350"/>
      <c r="MK67" s="350"/>
      <c r="ML67" s="350"/>
      <c r="MM67" s="350"/>
      <c r="MN67" s="350"/>
      <c r="MO67" s="350"/>
      <c r="MP67" s="350"/>
      <c r="MQ67" s="350"/>
      <c r="MR67" s="350"/>
      <c r="MS67" s="350"/>
      <c r="MT67" s="350"/>
      <c r="MU67" s="350"/>
      <c r="MV67" s="350"/>
      <c r="MW67" s="350"/>
      <c r="MX67" s="350"/>
      <c r="MY67" s="350"/>
      <c r="MZ67" s="350"/>
      <c r="NA67" s="350"/>
      <c r="NB67" s="350"/>
      <c r="NC67" s="350"/>
      <c r="ND67" s="350"/>
      <c r="NE67" s="350"/>
      <c r="NF67" s="350"/>
      <c r="NG67" s="350"/>
      <c r="NH67" s="350"/>
      <c r="NI67" s="350"/>
      <c r="NJ67" s="350"/>
      <c r="NK67" s="350"/>
      <c r="NL67" s="350"/>
      <c r="NM67" s="350"/>
      <c r="NN67" s="350"/>
      <c r="NO67" s="350"/>
      <c r="NP67" s="350"/>
      <c r="NQ67" s="350"/>
      <c r="NR67" s="350"/>
      <c r="NS67" s="350"/>
      <c r="NT67" s="350"/>
      <c r="NU67" s="350"/>
      <c r="NV67" s="350"/>
      <c r="NW67" s="350"/>
      <c r="NX67" s="350"/>
      <c r="NY67" s="350"/>
      <c r="NZ67" s="350"/>
      <c r="OA67" s="350"/>
      <c r="OB67" s="350"/>
      <c r="OC67" s="350"/>
      <c r="OD67" s="350"/>
      <c r="OE67" s="350"/>
      <c r="OF67" s="350"/>
      <c r="OG67" s="350"/>
      <c r="OH67" s="350"/>
      <c r="OI67" s="350"/>
      <c r="OJ67" s="350"/>
      <c r="OK67" s="350"/>
      <c r="OL67" s="350"/>
      <c r="OM67" s="350"/>
      <c r="ON67" s="350"/>
      <c r="OO67" s="350"/>
      <c r="OP67" s="350"/>
      <c r="OQ67" s="350"/>
      <c r="OR67" s="350"/>
      <c r="OS67" s="350"/>
      <c r="OT67" s="350"/>
      <c r="OU67" s="350"/>
      <c r="OV67" s="350"/>
      <c r="OW67" s="350"/>
      <c r="OX67" s="350"/>
      <c r="OY67" s="350"/>
      <c r="OZ67" s="350"/>
      <c r="PA67" s="350"/>
      <c r="PB67" s="350"/>
      <c r="PC67" s="350"/>
      <c r="PD67" s="350"/>
      <c r="PE67" s="350"/>
      <c r="PF67" s="350"/>
      <c r="PG67" s="350"/>
      <c r="PH67" s="350"/>
      <c r="PI67" s="350"/>
      <c r="PJ67" s="350"/>
      <c r="PK67" s="350"/>
      <c r="PL67" s="350"/>
      <c r="PM67" s="350"/>
      <c r="PN67" s="350"/>
      <c r="PO67" s="350"/>
      <c r="PP67" s="350"/>
      <c r="PQ67" s="350"/>
      <c r="PR67" s="350"/>
      <c r="PS67" s="350"/>
      <c r="PT67" s="350"/>
      <c r="PU67" s="350"/>
      <c r="PV67" s="350"/>
      <c r="PW67" s="350"/>
      <c r="PX67" s="350"/>
      <c r="PY67" s="350"/>
      <c r="PZ67" s="350"/>
      <c r="QA67" s="350"/>
      <c r="QB67" s="350"/>
      <c r="QC67" s="350"/>
      <c r="QD67" s="350"/>
      <c r="QE67" s="350"/>
      <c r="QF67" s="350"/>
      <c r="QG67" s="350"/>
      <c r="QH67" s="350"/>
      <c r="QI67" s="350"/>
      <c r="QJ67" s="350"/>
      <c r="QK67" s="350"/>
      <c r="QL67" s="350"/>
      <c r="QM67" s="350"/>
      <c r="QN67" s="350"/>
      <c r="QO67" s="350"/>
      <c r="QP67" s="350"/>
      <c r="QQ67" s="350"/>
      <c r="QR67" s="350"/>
      <c r="QS67" s="350"/>
      <c r="QT67" s="350"/>
      <c r="QU67" s="350"/>
      <c r="QV67" s="350"/>
      <c r="QW67" s="350"/>
      <c r="QX67" s="350"/>
      <c r="QY67" s="350"/>
      <c r="QZ67" s="350"/>
      <c r="RA67" s="350"/>
      <c r="RB67" s="350"/>
      <c r="RC67" s="350"/>
      <c r="RD67" s="350"/>
      <c r="RE67" s="350"/>
      <c r="RF67" s="350"/>
      <c r="RG67" s="350"/>
      <c r="RH67" s="350"/>
      <c r="RI67" s="350"/>
      <c r="RJ67" s="350"/>
      <c r="RK67" s="350"/>
      <c r="RL67" s="350"/>
      <c r="RM67" s="350"/>
      <c r="RN67" s="350"/>
      <c r="RO67" s="350"/>
      <c r="RP67" s="350"/>
      <c r="RQ67" s="350"/>
      <c r="RR67" s="350"/>
      <c r="RS67" s="350"/>
      <c r="RT67" s="350"/>
      <c r="RU67" s="350"/>
      <c r="RV67" s="350"/>
      <c r="RW67" s="350"/>
      <c r="RX67" s="350"/>
      <c r="RY67" s="350"/>
      <c r="RZ67" s="350"/>
      <c r="SA67" s="350"/>
      <c r="SB67" s="350"/>
      <c r="SC67" s="350"/>
      <c r="SD67" s="350"/>
      <c r="SE67" s="350"/>
      <c r="SF67" s="350"/>
      <c r="SG67" s="350"/>
      <c r="SH67" s="350"/>
      <c r="SI67" s="350"/>
      <c r="SJ67" s="350"/>
      <c r="SK67" s="350"/>
      <c r="SL67" s="350"/>
      <c r="SM67" s="350"/>
      <c r="SN67" s="350"/>
      <c r="SO67" s="350"/>
      <c r="SP67" s="350"/>
      <c r="SQ67" s="350"/>
      <c r="SR67" s="350"/>
      <c r="SS67" s="350"/>
      <c r="ST67" s="350"/>
      <c r="SU67" s="350"/>
      <c r="SV67" s="350"/>
      <c r="SW67" s="350"/>
      <c r="SX67" s="350"/>
      <c r="SY67" s="350"/>
      <c r="SZ67" s="350"/>
      <c r="TA67" s="350"/>
      <c r="TB67" s="350"/>
      <c r="TC67" s="350"/>
      <c r="TD67" s="350"/>
      <c r="TE67" s="350"/>
      <c r="TF67" s="350"/>
      <c r="TG67" s="350"/>
      <c r="TH67" s="350"/>
      <c r="TI67" s="350"/>
      <c r="TJ67" s="350"/>
      <c r="TK67" s="350"/>
      <c r="TL67" s="350"/>
      <c r="TM67" s="350"/>
      <c r="TN67" s="350"/>
      <c r="TO67" s="350"/>
      <c r="TP67" s="350"/>
      <c r="TQ67" s="350"/>
      <c r="TR67" s="350"/>
      <c r="TS67" s="350"/>
      <c r="TT67" s="350"/>
      <c r="TU67" s="350"/>
      <c r="TV67" s="350"/>
      <c r="TW67" s="350"/>
      <c r="TX67" s="350"/>
      <c r="TY67" s="350"/>
      <c r="TZ67" s="350"/>
      <c r="UA67" s="350"/>
      <c r="UB67" s="350"/>
      <c r="UC67" s="350"/>
      <c r="UD67" s="350"/>
      <c r="UE67" s="350"/>
      <c r="UF67" s="350"/>
      <c r="UG67" s="350"/>
      <c r="UH67" s="350"/>
      <c r="UI67" s="350"/>
      <c r="UJ67" s="350"/>
      <c r="UK67" s="350"/>
      <c r="UL67" s="350"/>
      <c r="UM67" s="350"/>
      <c r="UN67" s="350"/>
      <c r="UO67" s="350"/>
      <c r="UP67" s="350"/>
      <c r="UQ67" s="350"/>
      <c r="UR67" s="350"/>
      <c r="US67" s="350"/>
      <c r="UT67" s="350"/>
      <c r="UU67" s="350"/>
      <c r="UV67" s="350"/>
      <c r="UW67" s="350"/>
      <c r="UX67" s="350"/>
      <c r="UY67" s="350"/>
      <c r="UZ67" s="350"/>
      <c r="VA67" s="350"/>
      <c r="VB67" s="350"/>
      <c r="VC67" s="350"/>
      <c r="VD67" s="350"/>
      <c r="VE67" s="350"/>
      <c r="VF67" s="350"/>
      <c r="VG67" s="350"/>
      <c r="VH67" s="350"/>
      <c r="VI67" s="350"/>
      <c r="VJ67" s="350"/>
      <c r="VK67" s="350"/>
      <c r="VL67" s="350"/>
      <c r="VM67" s="350"/>
      <c r="VN67" s="350"/>
      <c r="VO67" s="350"/>
      <c r="VP67" s="350"/>
      <c r="VQ67" s="350"/>
      <c r="VR67" s="350"/>
      <c r="VS67" s="350"/>
      <c r="VT67" s="350"/>
      <c r="VU67" s="350"/>
      <c r="VV67" s="350"/>
      <c r="VW67" s="350"/>
      <c r="VX67" s="350"/>
      <c r="VY67" s="350"/>
      <c r="VZ67" s="350"/>
      <c r="WA67" s="350"/>
      <c r="WB67" s="350"/>
      <c r="WC67" s="350"/>
      <c r="WD67" s="350"/>
      <c r="WE67" s="350"/>
      <c r="WF67" s="350"/>
      <c r="WG67" s="350"/>
      <c r="WH67" s="350"/>
      <c r="WI67" s="350"/>
      <c r="WJ67" s="350"/>
      <c r="WK67" s="350"/>
      <c r="WL67" s="350"/>
      <c r="WM67" s="350"/>
      <c r="WN67" s="350"/>
      <c r="WO67" s="350"/>
      <c r="WP67" s="350"/>
      <c r="WQ67" s="350"/>
      <c r="WR67" s="350"/>
      <c r="WS67" s="350"/>
      <c r="WT67" s="350"/>
      <c r="WU67" s="350"/>
      <c r="WV67" s="350"/>
      <c r="WW67" s="350"/>
      <c r="WX67" s="350"/>
      <c r="WY67" s="350"/>
      <c r="WZ67" s="350"/>
      <c r="XA67" s="350"/>
      <c r="XB67" s="350"/>
      <c r="XC67" s="350"/>
      <c r="XD67" s="350"/>
      <c r="XE67" s="350"/>
      <c r="XF67" s="350"/>
      <c r="XG67" s="350"/>
      <c r="XH67" s="350"/>
      <c r="XI67" s="350"/>
      <c r="XJ67" s="350"/>
      <c r="XK67" s="350"/>
      <c r="XL67" s="350"/>
      <c r="XM67" s="350"/>
      <c r="XN67" s="350"/>
      <c r="XO67" s="350"/>
      <c r="XP67" s="350"/>
      <c r="XQ67" s="350"/>
      <c r="XR67" s="350"/>
      <c r="XS67" s="350"/>
      <c r="XT67" s="350"/>
      <c r="XU67" s="350"/>
      <c r="XV67" s="350"/>
      <c r="XW67" s="350"/>
      <c r="XX67" s="350"/>
      <c r="XY67" s="350"/>
      <c r="XZ67" s="350"/>
      <c r="YA67" s="350"/>
      <c r="YB67" s="350"/>
      <c r="YC67" s="350"/>
      <c r="YD67" s="350"/>
      <c r="YE67" s="350"/>
      <c r="YF67" s="350"/>
      <c r="YG67" s="350"/>
      <c r="YH67" s="350"/>
      <c r="YI67" s="350"/>
      <c r="YJ67" s="350"/>
      <c r="YK67" s="350"/>
      <c r="YL67" s="350"/>
      <c r="YM67" s="350"/>
      <c r="YN67" s="350"/>
      <c r="YO67" s="350"/>
      <c r="YP67" s="350"/>
      <c r="YQ67" s="350"/>
      <c r="YR67" s="350"/>
      <c r="YS67" s="350"/>
      <c r="YT67" s="350"/>
      <c r="YU67" s="350"/>
      <c r="YV67" s="350"/>
      <c r="YW67" s="350"/>
      <c r="YX67" s="350"/>
      <c r="YY67" s="350"/>
      <c r="YZ67" s="350"/>
      <c r="ZA67" s="350"/>
      <c r="ZB67" s="350"/>
      <c r="ZC67" s="350"/>
      <c r="ZD67" s="350"/>
      <c r="ZE67" s="350"/>
      <c r="ZF67" s="350"/>
      <c r="ZG67" s="350"/>
      <c r="ZH67" s="350"/>
      <c r="ZI67" s="350"/>
      <c r="ZJ67" s="350"/>
      <c r="ZK67" s="350"/>
      <c r="ZL67" s="350"/>
      <c r="ZM67" s="350"/>
      <c r="ZN67" s="350"/>
      <c r="ZO67" s="350"/>
      <c r="ZP67" s="350"/>
      <c r="ZQ67" s="350"/>
      <c r="ZR67" s="350"/>
      <c r="ZS67" s="350"/>
      <c r="ZT67" s="350"/>
      <c r="ZU67" s="350"/>
      <c r="ZV67" s="350"/>
      <c r="ZW67" s="350"/>
      <c r="ZX67" s="350"/>
      <c r="ZY67" s="350"/>
      <c r="ZZ67" s="350"/>
      <c r="AAA67" s="350"/>
      <c r="AAB67" s="350"/>
      <c r="AAC67" s="350"/>
      <c r="AAD67" s="350"/>
      <c r="AAE67" s="350"/>
      <c r="AAF67" s="350"/>
      <c r="AAG67" s="350"/>
      <c r="AAH67" s="350"/>
      <c r="AAI67" s="350"/>
      <c r="AAJ67" s="350"/>
      <c r="AAK67" s="350"/>
      <c r="AAL67" s="350"/>
      <c r="AAM67" s="350"/>
      <c r="AAN67" s="350"/>
      <c r="AAO67" s="350"/>
      <c r="AAP67" s="350"/>
      <c r="AAQ67" s="350"/>
      <c r="AAR67" s="350"/>
      <c r="AAS67" s="350"/>
      <c r="AAT67" s="350"/>
      <c r="AAU67" s="350"/>
      <c r="AAV67" s="350"/>
      <c r="AAW67" s="350"/>
      <c r="AAX67" s="350"/>
      <c r="AAY67" s="350"/>
      <c r="AAZ67" s="350"/>
      <c r="ABA67" s="350"/>
      <c r="ABB67" s="350"/>
      <c r="ABC67" s="350"/>
      <c r="ABD67" s="350"/>
      <c r="ABE67" s="350"/>
      <c r="ABF67" s="350"/>
      <c r="ABG67" s="350"/>
      <c r="ABH67" s="350"/>
      <c r="ABI67" s="350"/>
      <c r="ABJ67" s="350"/>
      <c r="ABK67" s="350"/>
      <c r="ABL67" s="350"/>
      <c r="ABM67" s="350"/>
      <c r="ABN67" s="350"/>
      <c r="ABO67" s="350"/>
      <c r="ABP67" s="350"/>
      <c r="ABQ67" s="350"/>
      <c r="ABR67" s="350"/>
      <c r="ABS67" s="350"/>
      <c r="ABT67" s="350"/>
      <c r="ABU67" s="350"/>
      <c r="ABV67" s="350"/>
      <c r="ABW67" s="350"/>
      <c r="ABX67" s="350"/>
      <c r="ABY67" s="350"/>
      <c r="ABZ67" s="350"/>
      <c r="ACA67" s="350"/>
      <c r="ACB67" s="350"/>
      <c r="ACC67" s="350"/>
      <c r="ACD67" s="350"/>
      <c r="ACE67" s="350"/>
      <c r="ACF67" s="350"/>
      <c r="ACG67" s="350"/>
      <c r="ACH67" s="350"/>
      <c r="ACI67" s="350"/>
      <c r="ACJ67" s="350"/>
      <c r="ACK67" s="350"/>
      <c r="ACL67" s="350"/>
      <c r="ACM67" s="350"/>
      <c r="ACN67" s="350"/>
      <c r="ACO67" s="350"/>
      <c r="ACP67" s="350"/>
      <c r="ACQ67" s="350"/>
      <c r="ACR67" s="350"/>
      <c r="ACS67" s="350"/>
      <c r="ACT67" s="350"/>
      <c r="ACU67" s="350"/>
      <c r="ACV67" s="350"/>
      <c r="ACW67" s="350"/>
      <c r="ACX67" s="350"/>
      <c r="ACY67" s="350"/>
      <c r="ACZ67" s="350"/>
      <c r="ADA67" s="350"/>
      <c r="ADB67" s="350"/>
      <c r="ADC67" s="350"/>
      <c r="ADD67" s="350"/>
      <c r="ADE67" s="350"/>
      <c r="ADF67" s="350"/>
      <c r="ADG67" s="350"/>
      <c r="ADH67" s="350"/>
      <c r="ADI67" s="350"/>
      <c r="ADJ67" s="350"/>
      <c r="ADK67" s="350"/>
      <c r="ADL67" s="350"/>
      <c r="ADM67" s="350"/>
      <c r="ADN67" s="350"/>
      <c r="ADO67" s="350"/>
      <c r="ADP67" s="350"/>
      <c r="ADQ67" s="350"/>
      <c r="ADR67" s="350"/>
      <c r="ADS67" s="350"/>
      <c r="ADT67" s="350"/>
      <c r="ADU67" s="350"/>
      <c r="ADV67" s="350"/>
      <c r="ADW67" s="350"/>
      <c r="ADX67" s="350"/>
      <c r="ADY67" s="350"/>
      <c r="ADZ67" s="350"/>
      <c r="AEA67" s="350"/>
      <c r="AEB67" s="350"/>
      <c r="AEC67" s="350"/>
      <c r="AED67" s="350"/>
      <c r="AEE67" s="350"/>
      <c r="AEF67" s="350"/>
      <c r="AEG67" s="350"/>
      <c r="AEH67" s="350"/>
      <c r="AEI67" s="350"/>
      <c r="AEJ67" s="350"/>
      <c r="AEK67" s="350"/>
      <c r="AEL67" s="350"/>
      <c r="AEM67" s="350"/>
      <c r="AEN67" s="350"/>
      <c r="AEO67" s="350"/>
      <c r="AEP67" s="350"/>
      <c r="AEQ67" s="350"/>
      <c r="AER67" s="350"/>
      <c r="AES67" s="350"/>
      <c r="AET67" s="350"/>
      <c r="AEU67" s="350"/>
      <c r="AEV67" s="350"/>
      <c r="AEW67" s="350"/>
      <c r="AEX67" s="350"/>
      <c r="AEY67" s="350"/>
      <c r="AEZ67" s="350"/>
      <c r="AFA67" s="350"/>
      <c r="AFB67" s="350"/>
      <c r="AFC67" s="350"/>
      <c r="AFD67" s="350"/>
      <c r="AFE67" s="350"/>
      <c r="AFF67" s="350"/>
      <c r="AFG67" s="350"/>
      <c r="AFH67" s="350"/>
      <c r="AFI67" s="350"/>
      <c r="AFJ67" s="350"/>
      <c r="AFK67" s="350"/>
      <c r="AFL67" s="350"/>
      <c r="AFM67" s="350"/>
      <c r="AFN67" s="350"/>
      <c r="AFO67" s="350"/>
      <c r="AFP67" s="350"/>
      <c r="AFQ67" s="350"/>
      <c r="AFR67" s="350"/>
      <c r="AFS67" s="350"/>
      <c r="AFT67" s="350"/>
      <c r="AFU67" s="350"/>
      <c r="AFV67" s="350"/>
      <c r="AFW67" s="350"/>
      <c r="AFX67" s="350"/>
      <c r="AFY67" s="350"/>
      <c r="AFZ67" s="350"/>
      <c r="AGA67" s="350"/>
      <c r="AGB67" s="350"/>
      <c r="AGC67" s="350"/>
      <c r="AGD67" s="350"/>
      <c r="AGE67" s="350"/>
      <c r="AGF67" s="350"/>
      <c r="AGG67" s="350"/>
      <c r="AGH67" s="350"/>
      <c r="AGI67" s="350"/>
      <c r="AGJ67" s="350"/>
      <c r="AGK67" s="350"/>
      <c r="AGL67" s="350"/>
      <c r="AGM67" s="350"/>
      <c r="AGN67" s="350"/>
      <c r="AGO67" s="350"/>
      <c r="AGP67" s="350"/>
      <c r="AGQ67" s="350"/>
      <c r="AGR67" s="350"/>
      <c r="AGS67" s="350"/>
      <c r="AGT67" s="350"/>
      <c r="AGU67" s="350"/>
      <c r="AGV67" s="350"/>
      <c r="AGW67" s="350"/>
      <c r="AGX67" s="350"/>
      <c r="AGY67" s="350"/>
      <c r="AGZ67" s="350"/>
      <c r="AHA67" s="350"/>
      <c r="AHB67" s="350"/>
      <c r="AHC67" s="350"/>
      <c r="AHD67" s="350"/>
      <c r="AHE67" s="350"/>
      <c r="AHF67" s="350"/>
      <c r="AHG67" s="350"/>
      <c r="AHH67" s="350"/>
      <c r="AHI67" s="350"/>
      <c r="AHJ67" s="350"/>
      <c r="AHK67" s="350"/>
      <c r="AHL67" s="350"/>
      <c r="AHM67" s="350"/>
      <c r="AHN67" s="350"/>
      <c r="AHO67" s="350"/>
      <c r="AHP67" s="350"/>
      <c r="AHQ67" s="350"/>
      <c r="AHR67" s="350"/>
      <c r="AHS67" s="350"/>
      <c r="AHT67" s="350"/>
      <c r="AHU67" s="350"/>
      <c r="AHV67" s="350"/>
      <c r="AHW67" s="350"/>
      <c r="AHX67" s="350"/>
      <c r="AHY67" s="350"/>
      <c r="AHZ67" s="350"/>
      <c r="AIA67" s="350"/>
      <c r="AIB67" s="350"/>
      <c r="AIC67" s="350"/>
      <c r="AID67" s="350"/>
      <c r="AIE67" s="350"/>
      <c r="AIF67" s="350"/>
      <c r="AIG67" s="350"/>
      <c r="AIH67" s="350"/>
      <c r="AII67" s="350"/>
      <c r="AIJ67" s="350"/>
      <c r="AIK67" s="350"/>
      <c r="AIL67" s="350"/>
      <c r="AIM67" s="350"/>
      <c r="AIN67" s="350"/>
      <c r="AIO67" s="350"/>
      <c r="AIP67" s="350"/>
      <c r="AIQ67" s="350"/>
      <c r="AIR67" s="350"/>
      <c r="AIS67" s="350"/>
      <c r="AIT67" s="350"/>
      <c r="AIU67" s="350"/>
      <c r="AIV67" s="350"/>
      <c r="AIW67" s="350"/>
      <c r="AIX67" s="350"/>
      <c r="AIY67" s="350"/>
      <c r="AIZ67" s="350"/>
      <c r="AJA67" s="350"/>
      <c r="AJB67" s="350"/>
      <c r="AJC67" s="350"/>
      <c r="AJD67" s="350"/>
      <c r="AJE67" s="350"/>
      <c r="AJF67" s="350"/>
      <c r="AJG67" s="350"/>
      <c r="AJH67" s="350"/>
      <c r="AJI67" s="350"/>
      <c r="AJJ67" s="350"/>
      <c r="AJK67" s="350"/>
      <c r="AJL67" s="350"/>
      <c r="AJM67" s="350"/>
      <c r="AJN67" s="350"/>
      <c r="AJO67" s="350"/>
      <c r="AJP67" s="350"/>
      <c r="AJQ67" s="350"/>
      <c r="AJR67" s="350"/>
      <c r="AJS67" s="350"/>
      <c r="AJT67" s="350"/>
      <c r="AJU67" s="350"/>
      <c r="AJV67" s="350"/>
      <c r="AJW67" s="350"/>
      <c r="AJX67" s="350"/>
      <c r="AJY67" s="350"/>
      <c r="AJZ67" s="350"/>
      <c r="AKA67" s="350"/>
      <c r="AKB67" s="350"/>
      <c r="AKC67" s="350"/>
      <c r="AKD67" s="350"/>
      <c r="AKE67" s="350"/>
      <c r="AKF67" s="350"/>
      <c r="AKG67" s="350"/>
      <c r="AKH67" s="350"/>
      <c r="AKI67" s="350"/>
      <c r="AKJ67" s="350"/>
      <c r="AKK67" s="350"/>
      <c r="AKL67" s="350"/>
      <c r="AKM67" s="350"/>
      <c r="AKN67" s="350"/>
      <c r="AKO67" s="350"/>
      <c r="AKP67" s="350"/>
      <c r="AKQ67" s="350"/>
      <c r="AKR67" s="350"/>
      <c r="AKS67" s="350"/>
      <c r="AKT67" s="350"/>
      <c r="AKU67" s="350"/>
      <c r="AKV67" s="350"/>
      <c r="AKW67" s="350"/>
      <c r="AKX67" s="350"/>
      <c r="AKY67" s="350"/>
      <c r="AKZ67" s="350"/>
      <c r="ALA67" s="350"/>
      <c r="ALB67" s="350"/>
      <c r="ALC67" s="350"/>
      <c r="ALD67" s="350"/>
      <c r="ALE67" s="350"/>
      <c r="ALF67" s="350"/>
      <c r="ALG67" s="350"/>
      <c r="ALH67" s="350"/>
      <c r="ALI67" s="350"/>
      <c r="ALJ67" s="350"/>
      <c r="ALK67" s="350"/>
      <c r="ALL67" s="350"/>
      <c r="ALM67" s="350"/>
      <c r="ALN67" s="350"/>
      <c r="ALO67" s="350"/>
      <c r="ALP67" s="350"/>
      <c r="ALQ67" s="350"/>
      <c r="ALR67" s="350"/>
      <c r="ALS67" s="350"/>
      <c r="ALT67" s="350"/>
      <c r="ALU67" s="350"/>
      <c r="ALV67" s="350"/>
      <c r="ALW67" s="350"/>
      <c r="ALX67" s="350"/>
      <c r="ALY67" s="350"/>
      <c r="ALZ67" s="350"/>
      <c r="AMA67" s="350"/>
      <c r="AMB67" s="350"/>
      <c r="AMC67" s="350"/>
      <c r="AMD67" s="350"/>
      <c r="AME67" s="350"/>
      <c r="AMF67" s="350"/>
      <c r="AMG67" s="350"/>
      <c r="AMH67" s="350"/>
      <c r="AMI67" s="350"/>
      <c r="AMJ67" s="350"/>
      <c r="AMK67" s="350"/>
    </row>
    <row r="68" spans="1:1025" s="352" customFormat="1" ht="118.9" hidden="1" customHeight="1" thickBot="1">
      <c r="A68" s="248"/>
      <c r="B68" s="248"/>
      <c r="C68" s="248"/>
      <c r="D68" s="248"/>
      <c r="E68" s="243" t="s">
        <v>215</v>
      </c>
      <c r="F68" s="242" t="s">
        <v>26</v>
      </c>
      <c r="G68" s="243">
        <v>100</v>
      </c>
      <c r="H68" s="243">
        <v>100</v>
      </c>
      <c r="I68" s="307">
        <f t="shared" ref="I68:I70" si="6">H68/G68*100</f>
        <v>100</v>
      </c>
      <c r="J68" s="339"/>
      <c r="K68" s="248"/>
      <c r="L68" s="242" t="s">
        <v>27</v>
      </c>
      <c r="M68" s="329"/>
      <c r="N68" s="343"/>
      <c r="O68" s="343"/>
      <c r="P68" s="343"/>
      <c r="Q68" s="343"/>
      <c r="R68" s="343"/>
      <c r="S68" s="343"/>
      <c r="T68" s="343"/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43"/>
      <c r="AI68" s="343"/>
      <c r="AJ68" s="343"/>
      <c r="AK68" s="343"/>
      <c r="AL68" s="343"/>
      <c r="AM68" s="343"/>
      <c r="AN68" s="343"/>
      <c r="AO68" s="343"/>
      <c r="AP68" s="343"/>
      <c r="AQ68" s="343"/>
      <c r="AR68" s="343"/>
      <c r="AS68" s="343"/>
      <c r="AT68" s="343"/>
      <c r="AU68" s="343"/>
      <c r="AV68" s="343"/>
      <c r="AW68" s="343"/>
      <c r="AX68" s="343"/>
      <c r="AY68" s="343"/>
      <c r="AZ68" s="343"/>
      <c r="BA68" s="343"/>
      <c r="BB68" s="343"/>
      <c r="BC68" s="343"/>
      <c r="BD68" s="343"/>
      <c r="BE68" s="343"/>
      <c r="BF68" s="343"/>
      <c r="BG68" s="343"/>
      <c r="BH68" s="343"/>
      <c r="BI68" s="343"/>
      <c r="BJ68" s="343"/>
      <c r="BK68" s="343"/>
      <c r="BL68" s="343"/>
      <c r="BM68" s="343"/>
      <c r="BN68" s="343"/>
      <c r="BO68" s="343"/>
      <c r="BP68" s="343"/>
      <c r="BQ68" s="343"/>
      <c r="BR68" s="343"/>
      <c r="BS68" s="343"/>
      <c r="BT68" s="343"/>
      <c r="BU68" s="343"/>
      <c r="BV68" s="343"/>
      <c r="BW68" s="343"/>
      <c r="BX68" s="343"/>
      <c r="BY68" s="343"/>
      <c r="BZ68" s="343"/>
      <c r="CA68" s="343"/>
      <c r="CB68" s="343"/>
      <c r="CC68" s="343"/>
      <c r="CD68" s="343"/>
      <c r="CE68" s="343"/>
      <c r="CF68" s="343"/>
      <c r="CG68" s="343"/>
      <c r="CH68" s="343"/>
      <c r="CI68" s="343"/>
      <c r="CJ68" s="343"/>
      <c r="CK68" s="343"/>
      <c r="CL68" s="343"/>
      <c r="CM68" s="343"/>
      <c r="CN68" s="343"/>
      <c r="CO68" s="343"/>
      <c r="CP68" s="343"/>
      <c r="CQ68" s="343"/>
      <c r="CR68" s="343"/>
      <c r="CS68" s="343"/>
      <c r="CT68" s="343"/>
      <c r="CU68" s="343"/>
      <c r="CV68" s="343"/>
      <c r="CW68" s="343"/>
      <c r="CX68" s="343"/>
      <c r="CY68" s="343"/>
      <c r="CZ68" s="343"/>
      <c r="DA68" s="343"/>
      <c r="DB68" s="343"/>
      <c r="DC68" s="343"/>
      <c r="DD68" s="343"/>
      <c r="DE68" s="343"/>
      <c r="DF68" s="343"/>
      <c r="DG68" s="343"/>
      <c r="DH68" s="343"/>
      <c r="DI68" s="343"/>
      <c r="DJ68" s="343"/>
      <c r="DK68" s="343"/>
      <c r="DL68" s="343"/>
      <c r="DM68" s="343"/>
      <c r="DN68" s="343"/>
      <c r="DO68" s="343"/>
      <c r="DP68" s="343"/>
      <c r="DQ68" s="343"/>
      <c r="DR68" s="343"/>
      <c r="DS68" s="343"/>
      <c r="DT68" s="343"/>
      <c r="DU68" s="343"/>
      <c r="DV68" s="343"/>
      <c r="DW68" s="343"/>
      <c r="DX68" s="343"/>
      <c r="DY68" s="343"/>
      <c r="DZ68" s="343"/>
      <c r="EA68" s="343"/>
      <c r="EB68" s="343"/>
      <c r="EC68" s="343"/>
      <c r="ED68" s="343"/>
      <c r="EE68" s="343"/>
      <c r="EF68" s="343"/>
      <c r="EG68" s="343"/>
      <c r="EH68" s="343"/>
      <c r="EI68" s="343"/>
      <c r="EJ68" s="343"/>
      <c r="EK68" s="343"/>
      <c r="EL68" s="343"/>
      <c r="EM68" s="343"/>
      <c r="EN68" s="343"/>
      <c r="EO68" s="343"/>
      <c r="EP68" s="343"/>
      <c r="EQ68" s="343"/>
      <c r="ER68" s="343"/>
      <c r="ES68" s="343"/>
      <c r="ET68" s="343"/>
      <c r="EU68" s="343"/>
      <c r="EV68" s="343"/>
      <c r="EW68" s="343"/>
      <c r="EX68" s="343"/>
      <c r="EY68" s="343"/>
      <c r="EZ68" s="343"/>
      <c r="FA68" s="343"/>
      <c r="FB68" s="343"/>
      <c r="FC68" s="343"/>
      <c r="FD68" s="343"/>
      <c r="FE68" s="343"/>
      <c r="FF68" s="343"/>
      <c r="FG68" s="343"/>
      <c r="FH68" s="343"/>
      <c r="FI68" s="343"/>
      <c r="FJ68" s="343"/>
      <c r="FK68" s="343"/>
      <c r="FL68" s="343"/>
      <c r="FM68" s="343"/>
      <c r="FN68" s="343"/>
      <c r="FO68" s="343"/>
      <c r="FP68" s="343"/>
      <c r="FQ68" s="343"/>
      <c r="FR68" s="343"/>
      <c r="FS68" s="343"/>
      <c r="FT68" s="343"/>
      <c r="FU68" s="343"/>
      <c r="FV68" s="343"/>
      <c r="FW68" s="343"/>
      <c r="FX68" s="343"/>
      <c r="FY68" s="343"/>
      <c r="FZ68" s="343"/>
      <c r="GA68" s="343"/>
      <c r="GB68" s="343"/>
      <c r="GC68" s="343"/>
      <c r="GD68" s="343"/>
      <c r="GE68" s="343"/>
      <c r="GF68" s="343"/>
      <c r="GG68" s="343"/>
      <c r="GH68" s="343"/>
      <c r="GI68" s="343"/>
      <c r="GJ68" s="343"/>
      <c r="GK68" s="343"/>
      <c r="GL68" s="343"/>
      <c r="GM68" s="343"/>
      <c r="GN68" s="343"/>
      <c r="GO68" s="343"/>
      <c r="GP68" s="343"/>
      <c r="GQ68" s="343"/>
      <c r="GR68" s="343"/>
      <c r="GS68" s="343"/>
      <c r="GT68" s="343"/>
      <c r="GU68" s="343"/>
      <c r="GV68" s="343"/>
      <c r="GW68" s="343"/>
      <c r="GX68" s="343"/>
      <c r="GY68" s="343"/>
      <c r="GZ68" s="343"/>
      <c r="HA68" s="343"/>
      <c r="HB68" s="343"/>
      <c r="HC68" s="343"/>
      <c r="HD68" s="343"/>
      <c r="HE68" s="343"/>
      <c r="HF68" s="343"/>
      <c r="HG68" s="343"/>
      <c r="HH68" s="343"/>
      <c r="HI68" s="343"/>
      <c r="HJ68" s="343"/>
      <c r="HK68" s="343"/>
      <c r="HL68" s="343"/>
      <c r="HM68" s="343"/>
      <c r="HN68" s="343"/>
      <c r="HO68" s="343"/>
      <c r="HP68" s="343"/>
      <c r="HQ68" s="343"/>
      <c r="HR68" s="343"/>
      <c r="HS68" s="343"/>
      <c r="HT68" s="343"/>
      <c r="HU68" s="343"/>
      <c r="HV68" s="343"/>
      <c r="HW68" s="343"/>
      <c r="HX68" s="343"/>
      <c r="HY68" s="343"/>
      <c r="HZ68" s="343"/>
      <c r="IA68" s="343"/>
      <c r="IB68" s="343"/>
      <c r="IC68" s="343"/>
      <c r="ID68" s="343"/>
      <c r="IE68" s="343"/>
      <c r="IF68" s="343"/>
      <c r="IG68" s="343"/>
      <c r="IH68" s="343"/>
      <c r="II68" s="343"/>
      <c r="IJ68" s="343"/>
      <c r="IK68" s="343"/>
      <c r="IL68" s="343"/>
      <c r="IM68" s="343"/>
      <c r="IN68" s="343"/>
      <c r="IO68" s="343"/>
      <c r="IP68" s="343"/>
      <c r="IQ68" s="343"/>
      <c r="IR68" s="343"/>
      <c r="IS68" s="343"/>
      <c r="IT68" s="343"/>
      <c r="IU68" s="343"/>
      <c r="IV68" s="343"/>
      <c r="IW68" s="343"/>
      <c r="IX68" s="343"/>
      <c r="IY68" s="343"/>
      <c r="IZ68" s="343"/>
      <c r="JA68" s="343"/>
      <c r="JB68" s="343"/>
      <c r="JC68" s="343"/>
      <c r="JD68" s="343"/>
      <c r="JE68" s="343"/>
      <c r="JF68" s="343"/>
      <c r="JG68" s="343"/>
      <c r="JH68" s="343"/>
      <c r="JI68" s="343"/>
      <c r="JJ68" s="343"/>
      <c r="JK68" s="343"/>
      <c r="JL68" s="343"/>
      <c r="JM68" s="343"/>
      <c r="JN68" s="343"/>
      <c r="JO68" s="343"/>
      <c r="JP68" s="343"/>
      <c r="JQ68" s="343"/>
      <c r="JR68" s="343"/>
      <c r="JS68" s="343"/>
      <c r="JT68" s="343"/>
      <c r="JU68" s="343"/>
      <c r="JV68" s="343"/>
      <c r="JW68" s="343"/>
      <c r="JX68" s="343"/>
      <c r="JY68" s="343"/>
      <c r="JZ68" s="343"/>
      <c r="KA68" s="343"/>
      <c r="KB68" s="343"/>
      <c r="KC68" s="343"/>
      <c r="KD68" s="343"/>
      <c r="KE68" s="343"/>
      <c r="KF68" s="343"/>
      <c r="KG68" s="343"/>
      <c r="KH68" s="343"/>
      <c r="KI68" s="343"/>
      <c r="KJ68" s="343"/>
      <c r="KK68" s="343"/>
      <c r="KL68" s="343"/>
      <c r="KM68" s="343"/>
      <c r="KN68" s="343"/>
      <c r="KO68" s="343"/>
      <c r="KP68" s="343"/>
      <c r="KQ68" s="343"/>
      <c r="KR68" s="343"/>
      <c r="KS68" s="343"/>
      <c r="KT68" s="343"/>
      <c r="KU68" s="343"/>
      <c r="KV68" s="343"/>
      <c r="KW68" s="343"/>
      <c r="KX68" s="343"/>
      <c r="KY68" s="343"/>
      <c r="KZ68" s="343"/>
      <c r="LA68" s="343"/>
      <c r="LB68" s="343"/>
      <c r="LC68" s="343"/>
      <c r="LD68" s="343"/>
      <c r="LE68" s="343"/>
      <c r="LF68" s="343"/>
      <c r="LG68" s="343"/>
      <c r="LH68" s="343"/>
      <c r="LI68" s="343"/>
      <c r="LJ68" s="343"/>
      <c r="LK68" s="343"/>
      <c r="LL68" s="343"/>
      <c r="LM68" s="343"/>
      <c r="LN68" s="343"/>
      <c r="LO68" s="343"/>
      <c r="LP68" s="343"/>
      <c r="LQ68" s="343"/>
      <c r="LR68" s="343"/>
      <c r="LS68" s="343"/>
      <c r="LT68" s="343"/>
      <c r="LU68" s="343"/>
      <c r="LV68" s="343"/>
      <c r="LW68" s="343"/>
      <c r="LX68" s="343"/>
      <c r="LY68" s="343"/>
      <c r="LZ68" s="343"/>
      <c r="MA68" s="343"/>
      <c r="MB68" s="343"/>
      <c r="MC68" s="343"/>
      <c r="MD68" s="343"/>
      <c r="ME68" s="343"/>
      <c r="MF68" s="343"/>
      <c r="MG68" s="343"/>
      <c r="MH68" s="343"/>
      <c r="MI68" s="343"/>
      <c r="MJ68" s="343"/>
      <c r="MK68" s="343"/>
      <c r="ML68" s="343"/>
      <c r="MM68" s="343"/>
      <c r="MN68" s="343"/>
      <c r="MO68" s="343"/>
      <c r="MP68" s="343"/>
      <c r="MQ68" s="343"/>
      <c r="MR68" s="343"/>
      <c r="MS68" s="343"/>
      <c r="MT68" s="343"/>
      <c r="MU68" s="343"/>
      <c r="MV68" s="343"/>
      <c r="MW68" s="343"/>
      <c r="MX68" s="343"/>
      <c r="MY68" s="343"/>
      <c r="MZ68" s="343"/>
      <c r="NA68" s="343"/>
      <c r="NB68" s="343"/>
      <c r="NC68" s="343"/>
      <c r="ND68" s="343"/>
      <c r="NE68" s="343"/>
      <c r="NF68" s="343"/>
      <c r="NG68" s="343"/>
      <c r="NH68" s="343"/>
      <c r="NI68" s="343"/>
      <c r="NJ68" s="343"/>
      <c r="NK68" s="343"/>
      <c r="NL68" s="343"/>
      <c r="NM68" s="343"/>
      <c r="NN68" s="343"/>
      <c r="NO68" s="343"/>
      <c r="NP68" s="343"/>
      <c r="NQ68" s="343"/>
      <c r="NR68" s="343"/>
      <c r="NS68" s="343"/>
      <c r="NT68" s="343"/>
      <c r="NU68" s="343"/>
      <c r="NV68" s="343"/>
      <c r="NW68" s="343"/>
      <c r="NX68" s="343"/>
      <c r="NY68" s="343"/>
      <c r="NZ68" s="343"/>
      <c r="OA68" s="343"/>
      <c r="OB68" s="343"/>
      <c r="OC68" s="343"/>
      <c r="OD68" s="343"/>
      <c r="OE68" s="343"/>
      <c r="OF68" s="343"/>
      <c r="OG68" s="343"/>
      <c r="OH68" s="343"/>
      <c r="OI68" s="343"/>
      <c r="OJ68" s="343"/>
      <c r="OK68" s="343"/>
      <c r="OL68" s="343"/>
      <c r="OM68" s="343"/>
      <c r="ON68" s="343"/>
      <c r="OO68" s="343"/>
      <c r="OP68" s="343"/>
      <c r="OQ68" s="343"/>
      <c r="OR68" s="343"/>
      <c r="OS68" s="343"/>
      <c r="OT68" s="343"/>
      <c r="OU68" s="343"/>
      <c r="OV68" s="343"/>
      <c r="OW68" s="343"/>
      <c r="OX68" s="343"/>
      <c r="OY68" s="343"/>
      <c r="OZ68" s="343"/>
      <c r="PA68" s="343"/>
      <c r="PB68" s="343"/>
      <c r="PC68" s="343"/>
      <c r="PD68" s="343"/>
      <c r="PE68" s="343"/>
      <c r="PF68" s="343"/>
      <c r="PG68" s="343"/>
      <c r="PH68" s="343"/>
      <c r="PI68" s="343"/>
      <c r="PJ68" s="343"/>
      <c r="PK68" s="343"/>
      <c r="PL68" s="343"/>
      <c r="PM68" s="343"/>
      <c r="PN68" s="343"/>
      <c r="PO68" s="343"/>
      <c r="PP68" s="343"/>
      <c r="PQ68" s="343"/>
      <c r="PR68" s="343"/>
      <c r="PS68" s="343"/>
      <c r="PT68" s="343"/>
      <c r="PU68" s="343"/>
      <c r="PV68" s="343"/>
      <c r="PW68" s="343"/>
      <c r="PX68" s="343"/>
      <c r="PY68" s="343"/>
      <c r="PZ68" s="343"/>
      <c r="QA68" s="343"/>
      <c r="QB68" s="343"/>
      <c r="QC68" s="343"/>
      <c r="QD68" s="343"/>
      <c r="QE68" s="343"/>
      <c r="QF68" s="343"/>
      <c r="QG68" s="343"/>
      <c r="QH68" s="343"/>
      <c r="QI68" s="343"/>
      <c r="QJ68" s="343"/>
      <c r="QK68" s="343"/>
      <c r="QL68" s="343"/>
      <c r="QM68" s="343"/>
      <c r="QN68" s="343"/>
      <c r="QO68" s="343"/>
      <c r="QP68" s="343"/>
      <c r="QQ68" s="343"/>
      <c r="QR68" s="343"/>
      <c r="QS68" s="343"/>
      <c r="QT68" s="343"/>
      <c r="QU68" s="343"/>
      <c r="QV68" s="343"/>
      <c r="QW68" s="343"/>
      <c r="QX68" s="343"/>
      <c r="QY68" s="343"/>
      <c r="QZ68" s="343"/>
      <c r="RA68" s="343"/>
      <c r="RB68" s="343"/>
      <c r="RC68" s="343"/>
      <c r="RD68" s="343"/>
      <c r="RE68" s="343"/>
      <c r="RF68" s="343"/>
      <c r="RG68" s="343"/>
      <c r="RH68" s="343"/>
      <c r="RI68" s="343"/>
      <c r="RJ68" s="343"/>
      <c r="RK68" s="343"/>
      <c r="RL68" s="343"/>
      <c r="RM68" s="343"/>
      <c r="RN68" s="343"/>
      <c r="RO68" s="343"/>
      <c r="RP68" s="343"/>
      <c r="RQ68" s="343"/>
      <c r="RR68" s="343"/>
      <c r="RS68" s="343"/>
      <c r="RT68" s="343"/>
      <c r="RU68" s="343"/>
      <c r="RV68" s="343"/>
      <c r="RW68" s="343"/>
      <c r="RX68" s="343"/>
      <c r="RY68" s="343"/>
      <c r="RZ68" s="343"/>
      <c r="SA68" s="343"/>
      <c r="SB68" s="343"/>
      <c r="SC68" s="343"/>
      <c r="SD68" s="343"/>
      <c r="SE68" s="343"/>
      <c r="SF68" s="343"/>
      <c r="SG68" s="343"/>
      <c r="SH68" s="343"/>
      <c r="SI68" s="343"/>
      <c r="SJ68" s="343"/>
      <c r="SK68" s="343"/>
      <c r="SL68" s="343"/>
      <c r="SM68" s="343"/>
      <c r="SN68" s="343"/>
      <c r="SO68" s="343"/>
      <c r="SP68" s="343"/>
      <c r="SQ68" s="343"/>
      <c r="SR68" s="343"/>
      <c r="SS68" s="343"/>
      <c r="ST68" s="343"/>
      <c r="SU68" s="343"/>
      <c r="SV68" s="343"/>
      <c r="SW68" s="343"/>
      <c r="SX68" s="343"/>
      <c r="SY68" s="343"/>
      <c r="SZ68" s="343"/>
      <c r="TA68" s="343"/>
      <c r="TB68" s="343"/>
      <c r="TC68" s="343"/>
      <c r="TD68" s="343"/>
      <c r="TE68" s="343"/>
      <c r="TF68" s="343"/>
      <c r="TG68" s="343"/>
      <c r="TH68" s="343"/>
      <c r="TI68" s="343"/>
      <c r="TJ68" s="343"/>
      <c r="TK68" s="343"/>
      <c r="TL68" s="343"/>
      <c r="TM68" s="343"/>
      <c r="TN68" s="343"/>
      <c r="TO68" s="343"/>
      <c r="TP68" s="343"/>
      <c r="TQ68" s="343"/>
      <c r="TR68" s="343"/>
      <c r="TS68" s="343"/>
      <c r="TT68" s="343"/>
      <c r="TU68" s="343"/>
      <c r="TV68" s="343"/>
      <c r="TW68" s="343"/>
      <c r="TX68" s="343"/>
      <c r="TY68" s="343"/>
      <c r="TZ68" s="343"/>
      <c r="UA68" s="343"/>
      <c r="UB68" s="343"/>
      <c r="UC68" s="343"/>
      <c r="UD68" s="343"/>
      <c r="UE68" s="343"/>
      <c r="UF68" s="343"/>
      <c r="UG68" s="343"/>
      <c r="UH68" s="343"/>
      <c r="UI68" s="343"/>
      <c r="UJ68" s="343"/>
      <c r="UK68" s="343"/>
      <c r="UL68" s="343"/>
      <c r="UM68" s="343"/>
      <c r="UN68" s="343"/>
      <c r="UO68" s="343"/>
      <c r="UP68" s="343"/>
      <c r="UQ68" s="343"/>
      <c r="UR68" s="343"/>
      <c r="US68" s="343"/>
      <c r="UT68" s="343"/>
      <c r="UU68" s="343"/>
      <c r="UV68" s="343"/>
      <c r="UW68" s="343"/>
      <c r="UX68" s="343"/>
      <c r="UY68" s="343"/>
      <c r="UZ68" s="343"/>
      <c r="VA68" s="343"/>
      <c r="VB68" s="343"/>
      <c r="VC68" s="343"/>
      <c r="VD68" s="343"/>
      <c r="VE68" s="343"/>
      <c r="VF68" s="343"/>
      <c r="VG68" s="343"/>
      <c r="VH68" s="343"/>
      <c r="VI68" s="343"/>
      <c r="VJ68" s="343"/>
      <c r="VK68" s="343"/>
      <c r="VL68" s="343"/>
      <c r="VM68" s="343"/>
      <c r="VN68" s="343"/>
      <c r="VO68" s="343"/>
      <c r="VP68" s="343"/>
      <c r="VQ68" s="343"/>
      <c r="VR68" s="343"/>
      <c r="VS68" s="343"/>
      <c r="VT68" s="343"/>
      <c r="VU68" s="343"/>
      <c r="VV68" s="343"/>
      <c r="VW68" s="343"/>
      <c r="VX68" s="343"/>
      <c r="VY68" s="343"/>
      <c r="VZ68" s="343"/>
      <c r="WA68" s="343"/>
      <c r="WB68" s="343"/>
      <c r="WC68" s="343"/>
      <c r="WD68" s="343"/>
      <c r="WE68" s="343"/>
      <c r="WF68" s="343"/>
      <c r="WG68" s="343"/>
      <c r="WH68" s="343"/>
      <c r="WI68" s="343"/>
      <c r="WJ68" s="343"/>
      <c r="WK68" s="343"/>
      <c r="WL68" s="343"/>
      <c r="WM68" s="343"/>
      <c r="WN68" s="343"/>
      <c r="WO68" s="343"/>
      <c r="WP68" s="343"/>
      <c r="WQ68" s="343"/>
      <c r="WR68" s="343"/>
      <c r="WS68" s="343"/>
      <c r="WT68" s="343"/>
      <c r="WU68" s="343"/>
      <c r="WV68" s="343"/>
      <c r="WW68" s="343"/>
      <c r="WX68" s="343"/>
      <c r="WY68" s="343"/>
      <c r="WZ68" s="343"/>
      <c r="XA68" s="343"/>
      <c r="XB68" s="343"/>
      <c r="XC68" s="343"/>
      <c r="XD68" s="343"/>
      <c r="XE68" s="343"/>
      <c r="XF68" s="343"/>
      <c r="XG68" s="343"/>
      <c r="XH68" s="343"/>
      <c r="XI68" s="343"/>
      <c r="XJ68" s="343"/>
      <c r="XK68" s="343"/>
      <c r="XL68" s="343"/>
      <c r="XM68" s="343"/>
      <c r="XN68" s="343"/>
      <c r="XO68" s="343"/>
      <c r="XP68" s="343"/>
      <c r="XQ68" s="343"/>
      <c r="XR68" s="343"/>
      <c r="XS68" s="343"/>
      <c r="XT68" s="343"/>
      <c r="XU68" s="343"/>
      <c r="XV68" s="343"/>
      <c r="XW68" s="343"/>
      <c r="XX68" s="343"/>
      <c r="XY68" s="343"/>
      <c r="XZ68" s="343"/>
      <c r="YA68" s="343"/>
      <c r="YB68" s="343"/>
      <c r="YC68" s="343"/>
      <c r="YD68" s="343"/>
      <c r="YE68" s="343"/>
      <c r="YF68" s="343"/>
      <c r="YG68" s="343"/>
      <c r="YH68" s="343"/>
      <c r="YI68" s="343"/>
      <c r="YJ68" s="343"/>
      <c r="YK68" s="343"/>
      <c r="YL68" s="343"/>
      <c r="YM68" s="343"/>
      <c r="YN68" s="343"/>
      <c r="YO68" s="343"/>
      <c r="YP68" s="343"/>
      <c r="YQ68" s="343"/>
      <c r="YR68" s="343"/>
      <c r="YS68" s="343"/>
      <c r="YT68" s="343"/>
      <c r="YU68" s="343"/>
      <c r="YV68" s="343"/>
      <c r="YW68" s="343"/>
      <c r="YX68" s="343"/>
      <c r="YY68" s="343"/>
      <c r="YZ68" s="343"/>
      <c r="ZA68" s="343"/>
      <c r="ZB68" s="343"/>
      <c r="ZC68" s="343"/>
      <c r="ZD68" s="343"/>
      <c r="ZE68" s="343"/>
      <c r="ZF68" s="343"/>
      <c r="ZG68" s="343"/>
      <c r="ZH68" s="343"/>
      <c r="ZI68" s="343"/>
      <c r="ZJ68" s="343"/>
      <c r="ZK68" s="343"/>
      <c r="ZL68" s="343"/>
      <c r="ZM68" s="343"/>
      <c r="ZN68" s="343"/>
      <c r="ZO68" s="343"/>
      <c r="ZP68" s="343"/>
      <c r="ZQ68" s="343"/>
      <c r="ZR68" s="343"/>
      <c r="ZS68" s="343"/>
      <c r="ZT68" s="343"/>
      <c r="ZU68" s="343"/>
      <c r="ZV68" s="343"/>
      <c r="ZW68" s="343"/>
      <c r="ZX68" s="343"/>
      <c r="ZY68" s="343"/>
      <c r="ZZ68" s="343"/>
      <c r="AAA68" s="343"/>
      <c r="AAB68" s="343"/>
      <c r="AAC68" s="343"/>
      <c r="AAD68" s="343"/>
      <c r="AAE68" s="343"/>
      <c r="AAF68" s="343"/>
      <c r="AAG68" s="343"/>
      <c r="AAH68" s="343"/>
      <c r="AAI68" s="343"/>
      <c r="AAJ68" s="343"/>
      <c r="AAK68" s="343"/>
      <c r="AAL68" s="343"/>
      <c r="AAM68" s="343"/>
      <c r="AAN68" s="343"/>
      <c r="AAO68" s="343"/>
      <c r="AAP68" s="343"/>
      <c r="AAQ68" s="343"/>
      <c r="AAR68" s="343"/>
      <c r="AAS68" s="343"/>
      <c r="AAT68" s="343"/>
      <c r="AAU68" s="343"/>
      <c r="AAV68" s="343"/>
      <c r="AAW68" s="343"/>
      <c r="AAX68" s="343"/>
      <c r="AAY68" s="343"/>
      <c r="AAZ68" s="343"/>
      <c r="ABA68" s="343"/>
      <c r="ABB68" s="343"/>
      <c r="ABC68" s="343"/>
      <c r="ABD68" s="343"/>
      <c r="ABE68" s="343"/>
      <c r="ABF68" s="343"/>
      <c r="ABG68" s="343"/>
      <c r="ABH68" s="343"/>
      <c r="ABI68" s="343"/>
      <c r="ABJ68" s="343"/>
      <c r="ABK68" s="343"/>
      <c r="ABL68" s="343"/>
      <c r="ABM68" s="343"/>
      <c r="ABN68" s="343"/>
      <c r="ABO68" s="343"/>
      <c r="ABP68" s="343"/>
      <c r="ABQ68" s="343"/>
      <c r="ABR68" s="343"/>
      <c r="ABS68" s="343"/>
      <c r="ABT68" s="343"/>
      <c r="ABU68" s="343"/>
      <c r="ABV68" s="343"/>
      <c r="ABW68" s="343"/>
      <c r="ABX68" s="343"/>
      <c r="ABY68" s="343"/>
      <c r="ABZ68" s="343"/>
      <c r="ACA68" s="343"/>
      <c r="ACB68" s="343"/>
      <c r="ACC68" s="343"/>
      <c r="ACD68" s="343"/>
      <c r="ACE68" s="343"/>
      <c r="ACF68" s="343"/>
      <c r="ACG68" s="343"/>
      <c r="ACH68" s="343"/>
      <c r="ACI68" s="343"/>
      <c r="ACJ68" s="343"/>
      <c r="ACK68" s="343"/>
      <c r="ACL68" s="343"/>
      <c r="ACM68" s="343"/>
      <c r="ACN68" s="343"/>
      <c r="ACO68" s="343"/>
      <c r="ACP68" s="343"/>
      <c r="ACQ68" s="343"/>
      <c r="ACR68" s="343"/>
      <c r="ACS68" s="343"/>
      <c r="ACT68" s="343"/>
      <c r="ACU68" s="343"/>
      <c r="ACV68" s="343"/>
      <c r="ACW68" s="343"/>
      <c r="ACX68" s="343"/>
      <c r="ACY68" s="343"/>
      <c r="ACZ68" s="343"/>
      <c r="ADA68" s="343"/>
      <c r="ADB68" s="343"/>
      <c r="ADC68" s="343"/>
      <c r="ADD68" s="343"/>
      <c r="ADE68" s="343"/>
      <c r="ADF68" s="343"/>
      <c r="ADG68" s="343"/>
      <c r="ADH68" s="343"/>
      <c r="ADI68" s="343"/>
      <c r="ADJ68" s="343"/>
      <c r="ADK68" s="343"/>
      <c r="ADL68" s="343"/>
      <c r="ADM68" s="343"/>
      <c r="ADN68" s="343"/>
      <c r="ADO68" s="343"/>
      <c r="ADP68" s="343"/>
      <c r="ADQ68" s="343"/>
      <c r="ADR68" s="343"/>
      <c r="ADS68" s="343"/>
      <c r="ADT68" s="343"/>
      <c r="ADU68" s="343"/>
      <c r="ADV68" s="343"/>
      <c r="ADW68" s="343"/>
      <c r="ADX68" s="343"/>
      <c r="ADY68" s="343"/>
      <c r="ADZ68" s="343"/>
      <c r="AEA68" s="343"/>
      <c r="AEB68" s="343"/>
      <c r="AEC68" s="343"/>
      <c r="AED68" s="343"/>
      <c r="AEE68" s="343"/>
      <c r="AEF68" s="343"/>
      <c r="AEG68" s="343"/>
      <c r="AEH68" s="343"/>
      <c r="AEI68" s="343"/>
      <c r="AEJ68" s="343"/>
      <c r="AEK68" s="343"/>
      <c r="AEL68" s="343"/>
      <c r="AEM68" s="343"/>
      <c r="AEN68" s="343"/>
      <c r="AEO68" s="343"/>
      <c r="AEP68" s="343"/>
      <c r="AEQ68" s="343"/>
      <c r="AER68" s="343"/>
      <c r="AES68" s="343"/>
      <c r="AET68" s="343"/>
      <c r="AEU68" s="343"/>
      <c r="AEV68" s="343"/>
      <c r="AEW68" s="343"/>
      <c r="AEX68" s="343"/>
      <c r="AEY68" s="343"/>
      <c r="AEZ68" s="343"/>
      <c r="AFA68" s="343"/>
      <c r="AFB68" s="343"/>
      <c r="AFC68" s="343"/>
      <c r="AFD68" s="343"/>
      <c r="AFE68" s="343"/>
      <c r="AFF68" s="343"/>
      <c r="AFG68" s="343"/>
      <c r="AFH68" s="343"/>
      <c r="AFI68" s="343"/>
      <c r="AFJ68" s="343"/>
      <c r="AFK68" s="343"/>
      <c r="AFL68" s="343"/>
      <c r="AFM68" s="343"/>
      <c r="AFN68" s="343"/>
      <c r="AFO68" s="343"/>
      <c r="AFP68" s="343"/>
      <c r="AFQ68" s="343"/>
      <c r="AFR68" s="343"/>
      <c r="AFS68" s="343"/>
      <c r="AFT68" s="343"/>
      <c r="AFU68" s="343"/>
      <c r="AFV68" s="343"/>
      <c r="AFW68" s="343"/>
      <c r="AFX68" s="343"/>
      <c r="AFY68" s="343"/>
      <c r="AFZ68" s="343"/>
      <c r="AGA68" s="343"/>
      <c r="AGB68" s="343"/>
      <c r="AGC68" s="343"/>
      <c r="AGD68" s="343"/>
      <c r="AGE68" s="343"/>
      <c r="AGF68" s="343"/>
      <c r="AGG68" s="343"/>
      <c r="AGH68" s="343"/>
      <c r="AGI68" s="343"/>
      <c r="AGJ68" s="343"/>
      <c r="AGK68" s="343"/>
      <c r="AGL68" s="343"/>
      <c r="AGM68" s="343"/>
      <c r="AGN68" s="343"/>
      <c r="AGO68" s="343"/>
      <c r="AGP68" s="343"/>
      <c r="AGQ68" s="343"/>
      <c r="AGR68" s="343"/>
      <c r="AGS68" s="343"/>
      <c r="AGT68" s="343"/>
      <c r="AGU68" s="343"/>
      <c r="AGV68" s="343"/>
      <c r="AGW68" s="343"/>
      <c r="AGX68" s="343"/>
      <c r="AGY68" s="343"/>
      <c r="AGZ68" s="343"/>
      <c r="AHA68" s="343"/>
      <c r="AHB68" s="343"/>
      <c r="AHC68" s="343"/>
      <c r="AHD68" s="343"/>
      <c r="AHE68" s="343"/>
      <c r="AHF68" s="343"/>
      <c r="AHG68" s="343"/>
      <c r="AHH68" s="343"/>
      <c r="AHI68" s="343"/>
      <c r="AHJ68" s="343"/>
      <c r="AHK68" s="343"/>
      <c r="AHL68" s="343"/>
      <c r="AHM68" s="343"/>
      <c r="AHN68" s="343"/>
      <c r="AHO68" s="343"/>
      <c r="AHP68" s="343"/>
      <c r="AHQ68" s="343"/>
      <c r="AHR68" s="343"/>
      <c r="AHS68" s="343"/>
      <c r="AHT68" s="343"/>
      <c r="AHU68" s="343"/>
      <c r="AHV68" s="343"/>
      <c r="AHW68" s="343"/>
      <c r="AHX68" s="343"/>
      <c r="AHY68" s="343"/>
      <c r="AHZ68" s="343"/>
      <c r="AIA68" s="343"/>
      <c r="AIB68" s="343"/>
      <c r="AIC68" s="343"/>
      <c r="AID68" s="343"/>
      <c r="AIE68" s="343"/>
      <c r="AIF68" s="343"/>
      <c r="AIG68" s="343"/>
      <c r="AIH68" s="343"/>
      <c r="AII68" s="343"/>
      <c r="AIJ68" s="343"/>
      <c r="AIK68" s="343"/>
      <c r="AIL68" s="343"/>
      <c r="AIM68" s="343"/>
      <c r="AIN68" s="343"/>
      <c r="AIO68" s="343"/>
      <c r="AIP68" s="343"/>
      <c r="AIQ68" s="343"/>
      <c r="AIR68" s="343"/>
      <c r="AIS68" s="343"/>
      <c r="AIT68" s="343"/>
      <c r="AIU68" s="343"/>
      <c r="AIV68" s="343"/>
      <c r="AIW68" s="343"/>
      <c r="AIX68" s="343"/>
      <c r="AIY68" s="343"/>
      <c r="AIZ68" s="343"/>
      <c r="AJA68" s="343"/>
      <c r="AJB68" s="343"/>
      <c r="AJC68" s="343"/>
      <c r="AJD68" s="343"/>
      <c r="AJE68" s="343"/>
      <c r="AJF68" s="343"/>
      <c r="AJG68" s="343"/>
      <c r="AJH68" s="343"/>
      <c r="AJI68" s="343"/>
      <c r="AJJ68" s="343"/>
      <c r="AJK68" s="343"/>
      <c r="AJL68" s="343"/>
      <c r="AJM68" s="343"/>
      <c r="AJN68" s="343"/>
      <c r="AJO68" s="343"/>
      <c r="AJP68" s="343"/>
      <c r="AJQ68" s="343"/>
      <c r="AJR68" s="343"/>
      <c r="AJS68" s="343"/>
      <c r="AJT68" s="343"/>
      <c r="AJU68" s="343"/>
      <c r="AJV68" s="343"/>
      <c r="AJW68" s="343"/>
      <c r="AJX68" s="343"/>
      <c r="AJY68" s="343"/>
      <c r="AJZ68" s="343"/>
      <c r="AKA68" s="343"/>
      <c r="AKB68" s="343"/>
      <c r="AKC68" s="343"/>
      <c r="AKD68" s="343"/>
      <c r="AKE68" s="343"/>
      <c r="AKF68" s="343"/>
      <c r="AKG68" s="343"/>
      <c r="AKH68" s="343"/>
      <c r="AKI68" s="343"/>
      <c r="AKJ68" s="343"/>
      <c r="AKK68" s="343"/>
      <c r="AKL68" s="343"/>
      <c r="AKM68" s="343"/>
      <c r="AKN68" s="343"/>
      <c r="AKO68" s="343"/>
      <c r="AKP68" s="343"/>
      <c r="AKQ68" s="343"/>
      <c r="AKR68" s="343"/>
      <c r="AKS68" s="343"/>
      <c r="AKT68" s="343"/>
      <c r="AKU68" s="343"/>
      <c r="AKV68" s="343"/>
      <c r="AKW68" s="343"/>
      <c r="AKX68" s="343"/>
      <c r="AKY68" s="343"/>
      <c r="AKZ68" s="343"/>
      <c r="ALA68" s="343"/>
      <c r="ALB68" s="343"/>
      <c r="ALC68" s="343"/>
      <c r="ALD68" s="343"/>
      <c r="ALE68" s="343"/>
      <c r="ALF68" s="343"/>
      <c r="ALG68" s="343"/>
      <c r="ALH68" s="343"/>
      <c r="ALI68" s="343"/>
      <c r="ALJ68" s="343"/>
      <c r="ALK68" s="343"/>
      <c r="ALL68" s="343"/>
      <c r="ALM68" s="343"/>
      <c r="ALN68" s="343"/>
      <c r="ALO68" s="343"/>
      <c r="ALP68" s="343"/>
      <c r="ALQ68" s="343"/>
      <c r="ALR68" s="343"/>
      <c r="ALS68" s="343"/>
      <c r="ALT68" s="343"/>
      <c r="ALU68" s="343"/>
      <c r="ALV68" s="343"/>
      <c r="ALW68" s="343"/>
      <c r="ALX68" s="343"/>
      <c r="ALY68" s="343"/>
      <c r="ALZ68" s="343"/>
      <c r="AMA68" s="343"/>
      <c r="AMB68" s="343"/>
      <c r="AMC68" s="343"/>
      <c r="AMD68" s="343"/>
      <c r="AME68" s="343"/>
      <c r="AMF68" s="343"/>
      <c r="AMG68" s="343"/>
      <c r="AMH68" s="343"/>
      <c r="AMI68" s="343"/>
      <c r="AMJ68" s="343"/>
      <c r="AMK68" s="343"/>
    </row>
    <row r="69" spans="1:1025" s="352" customFormat="1" ht="124.15" hidden="1" customHeight="1" thickBot="1">
      <c r="A69" s="248"/>
      <c r="B69" s="248"/>
      <c r="C69" s="248"/>
      <c r="D69" s="344"/>
      <c r="E69" s="246" t="s">
        <v>216</v>
      </c>
      <c r="F69" s="247" t="s">
        <v>26</v>
      </c>
      <c r="G69" s="246">
        <v>100</v>
      </c>
      <c r="H69" s="246">
        <v>100</v>
      </c>
      <c r="I69" s="345">
        <f t="shared" si="6"/>
        <v>100</v>
      </c>
      <c r="J69" s="339"/>
      <c r="K69" s="248"/>
      <c r="L69" s="247" t="s">
        <v>27</v>
      </c>
      <c r="M69" s="329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43"/>
      <c r="AI69" s="343"/>
      <c r="AJ69" s="343"/>
      <c r="AK69" s="343"/>
      <c r="AL69" s="343"/>
      <c r="AM69" s="343"/>
      <c r="AN69" s="343"/>
      <c r="AO69" s="343"/>
      <c r="AP69" s="343"/>
      <c r="AQ69" s="343"/>
      <c r="AR69" s="343"/>
      <c r="AS69" s="343"/>
      <c r="AT69" s="343"/>
      <c r="AU69" s="343"/>
      <c r="AV69" s="343"/>
      <c r="AW69" s="343"/>
      <c r="AX69" s="343"/>
      <c r="AY69" s="343"/>
      <c r="AZ69" s="343"/>
      <c r="BA69" s="343"/>
      <c r="BB69" s="343"/>
      <c r="BC69" s="343"/>
      <c r="BD69" s="343"/>
      <c r="BE69" s="343"/>
      <c r="BF69" s="343"/>
      <c r="BG69" s="343"/>
      <c r="BH69" s="343"/>
      <c r="BI69" s="343"/>
      <c r="BJ69" s="343"/>
      <c r="BK69" s="343"/>
      <c r="BL69" s="343"/>
      <c r="BM69" s="343"/>
      <c r="BN69" s="343"/>
      <c r="BO69" s="343"/>
      <c r="BP69" s="343"/>
      <c r="BQ69" s="343"/>
      <c r="BR69" s="343"/>
      <c r="BS69" s="343"/>
      <c r="BT69" s="343"/>
      <c r="BU69" s="343"/>
      <c r="BV69" s="343"/>
      <c r="BW69" s="343"/>
      <c r="BX69" s="343"/>
      <c r="BY69" s="343"/>
      <c r="BZ69" s="343"/>
      <c r="CA69" s="343"/>
      <c r="CB69" s="343"/>
      <c r="CC69" s="343"/>
      <c r="CD69" s="343"/>
      <c r="CE69" s="343"/>
      <c r="CF69" s="343"/>
      <c r="CG69" s="343"/>
      <c r="CH69" s="343"/>
      <c r="CI69" s="343"/>
      <c r="CJ69" s="343"/>
      <c r="CK69" s="343"/>
      <c r="CL69" s="343"/>
      <c r="CM69" s="343"/>
      <c r="CN69" s="343"/>
      <c r="CO69" s="343"/>
      <c r="CP69" s="343"/>
      <c r="CQ69" s="343"/>
      <c r="CR69" s="343"/>
      <c r="CS69" s="343"/>
      <c r="CT69" s="343"/>
      <c r="CU69" s="343"/>
      <c r="CV69" s="343"/>
      <c r="CW69" s="343"/>
      <c r="CX69" s="343"/>
      <c r="CY69" s="343"/>
      <c r="CZ69" s="343"/>
      <c r="DA69" s="343"/>
      <c r="DB69" s="343"/>
      <c r="DC69" s="343"/>
      <c r="DD69" s="343"/>
      <c r="DE69" s="343"/>
      <c r="DF69" s="343"/>
      <c r="DG69" s="343"/>
      <c r="DH69" s="343"/>
      <c r="DI69" s="343"/>
      <c r="DJ69" s="343"/>
      <c r="DK69" s="343"/>
      <c r="DL69" s="343"/>
      <c r="DM69" s="343"/>
      <c r="DN69" s="343"/>
      <c r="DO69" s="343"/>
      <c r="DP69" s="343"/>
      <c r="DQ69" s="343"/>
      <c r="DR69" s="343"/>
      <c r="DS69" s="343"/>
      <c r="DT69" s="343"/>
      <c r="DU69" s="343"/>
      <c r="DV69" s="343"/>
      <c r="DW69" s="343"/>
      <c r="DX69" s="343"/>
      <c r="DY69" s="343"/>
      <c r="DZ69" s="343"/>
      <c r="EA69" s="343"/>
      <c r="EB69" s="343"/>
      <c r="EC69" s="343"/>
      <c r="ED69" s="343"/>
      <c r="EE69" s="343"/>
      <c r="EF69" s="343"/>
      <c r="EG69" s="343"/>
      <c r="EH69" s="343"/>
      <c r="EI69" s="343"/>
      <c r="EJ69" s="343"/>
      <c r="EK69" s="343"/>
      <c r="EL69" s="343"/>
      <c r="EM69" s="343"/>
      <c r="EN69" s="343"/>
      <c r="EO69" s="343"/>
      <c r="EP69" s="343"/>
      <c r="EQ69" s="343"/>
      <c r="ER69" s="343"/>
      <c r="ES69" s="343"/>
      <c r="ET69" s="343"/>
      <c r="EU69" s="343"/>
      <c r="EV69" s="343"/>
      <c r="EW69" s="343"/>
      <c r="EX69" s="343"/>
      <c r="EY69" s="343"/>
      <c r="EZ69" s="343"/>
      <c r="FA69" s="343"/>
      <c r="FB69" s="343"/>
      <c r="FC69" s="343"/>
      <c r="FD69" s="343"/>
      <c r="FE69" s="343"/>
      <c r="FF69" s="343"/>
      <c r="FG69" s="343"/>
      <c r="FH69" s="343"/>
      <c r="FI69" s="343"/>
      <c r="FJ69" s="343"/>
      <c r="FK69" s="343"/>
      <c r="FL69" s="343"/>
      <c r="FM69" s="343"/>
      <c r="FN69" s="343"/>
      <c r="FO69" s="343"/>
      <c r="FP69" s="343"/>
      <c r="FQ69" s="343"/>
      <c r="FR69" s="343"/>
      <c r="FS69" s="343"/>
      <c r="FT69" s="343"/>
      <c r="FU69" s="343"/>
      <c r="FV69" s="343"/>
      <c r="FW69" s="343"/>
      <c r="FX69" s="343"/>
      <c r="FY69" s="343"/>
      <c r="FZ69" s="343"/>
      <c r="GA69" s="343"/>
      <c r="GB69" s="343"/>
      <c r="GC69" s="343"/>
      <c r="GD69" s="343"/>
      <c r="GE69" s="343"/>
      <c r="GF69" s="343"/>
      <c r="GG69" s="343"/>
      <c r="GH69" s="343"/>
      <c r="GI69" s="343"/>
      <c r="GJ69" s="343"/>
      <c r="GK69" s="343"/>
      <c r="GL69" s="343"/>
      <c r="GM69" s="343"/>
      <c r="GN69" s="343"/>
      <c r="GO69" s="343"/>
      <c r="GP69" s="343"/>
      <c r="GQ69" s="343"/>
      <c r="GR69" s="343"/>
      <c r="GS69" s="343"/>
      <c r="GT69" s="343"/>
      <c r="GU69" s="343"/>
      <c r="GV69" s="343"/>
      <c r="GW69" s="343"/>
      <c r="GX69" s="343"/>
      <c r="GY69" s="343"/>
      <c r="GZ69" s="343"/>
      <c r="HA69" s="343"/>
      <c r="HB69" s="343"/>
      <c r="HC69" s="343"/>
      <c r="HD69" s="343"/>
      <c r="HE69" s="343"/>
      <c r="HF69" s="343"/>
      <c r="HG69" s="343"/>
      <c r="HH69" s="343"/>
      <c r="HI69" s="343"/>
      <c r="HJ69" s="343"/>
      <c r="HK69" s="343"/>
      <c r="HL69" s="343"/>
      <c r="HM69" s="343"/>
      <c r="HN69" s="343"/>
      <c r="HO69" s="343"/>
      <c r="HP69" s="343"/>
      <c r="HQ69" s="343"/>
      <c r="HR69" s="343"/>
      <c r="HS69" s="343"/>
      <c r="HT69" s="343"/>
      <c r="HU69" s="343"/>
      <c r="HV69" s="343"/>
      <c r="HW69" s="343"/>
      <c r="HX69" s="343"/>
      <c r="HY69" s="343"/>
      <c r="HZ69" s="343"/>
      <c r="IA69" s="343"/>
      <c r="IB69" s="343"/>
      <c r="IC69" s="343"/>
      <c r="ID69" s="343"/>
      <c r="IE69" s="343"/>
      <c r="IF69" s="343"/>
      <c r="IG69" s="343"/>
      <c r="IH69" s="343"/>
      <c r="II69" s="343"/>
      <c r="IJ69" s="343"/>
      <c r="IK69" s="343"/>
      <c r="IL69" s="343"/>
      <c r="IM69" s="343"/>
      <c r="IN69" s="343"/>
      <c r="IO69" s="343"/>
      <c r="IP69" s="343"/>
      <c r="IQ69" s="343"/>
      <c r="IR69" s="343"/>
      <c r="IS69" s="343"/>
      <c r="IT69" s="343"/>
      <c r="IU69" s="343"/>
      <c r="IV69" s="343"/>
      <c r="IW69" s="343"/>
      <c r="IX69" s="343"/>
      <c r="IY69" s="343"/>
      <c r="IZ69" s="343"/>
      <c r="JA69" s="343"/>
      <c r="JB69" s="343"/>
      <c r="JC69" s="343"/>
      <c r="JD69" s="343"/>
      <c r="JE69" s="343"/>
      <c r="JF69" s="343"/>
      <c r="JG69" s="343"/>
      <c r="JH69" s="343"/>
      <c r="JI69" s="343"/>
      <c r="JJ69" s="343"/>
      <c r="JK69" s="343"/>
      <c r="JL69" s="343"/>
      <c r="JM69" s="343"/>
      <c r="JN69" s="343"/>
      <c r="JO69" s="343"/>
      <c r="JP69" s="343"/>
      <c r="JQ69" s="343"/>
      <c r="JR69" s="343"/>
      <c r="JS69" s="343"/>
      <c r="JT69" s="343"/>
      <c r="JU69" s="343"/>
      <c r="JV69" s="343"/>
      <c r="JW69" s="343"/>
      <c r="JX69" s="343"/>
      <c r="JY69" s="343"/>
      <c r="JZ69" s="343"/>
      <c r="KA69" s="343"/>
      <c r="KB69" s="343"/>
      <c r="KC69" s="343"/>
      <c r="KD69" s="343"/>
      <c r="KE69" s="343"/>
      <c r="KF69" s="343"/>
      <c r="KG69" s="343"/>
      <c r="KH69" s="343"/>
      <c r="KI69" s="343"/>
      <c r="KJ69" s="343"/>
      <c r="KK69" s="343"/>
      <c r="KL69" s="343"/>
      <c r="KM69" s="343"/>
      <c r="KN69" s="343"/>
      <c r="KO69" s="343"/>
      <c r="KP69" s="343"/>
      <c r="KQ69" s="343"/>
      <c r="KR69" s="343"/>
      <c r="KS69" s="343"/>
      <c r="KT69" s="343"/>
      <c r="KU69" s="343"/>
      <c r="KV69" s="343"/>
      <c r="KW69" s="343"/>
      <c r="KX69" s="343"/>
      <c r="KY69" s="343"/>
      <c r="KZ69" s="343"/>
      <c r="LA69" s="343"/>
      <c r="LB69" s="343"/>
      <c r="LC69" s="343"/>
      <c r="LD69" s="343"/>
      <c r="LE69" s="343"/>
      <c r="LF69" s="343"/>
      <c r="LG69" s="343"/>
      <c r="LH69" s="343"/>
      <c r="LI69" s="343"/>
      <c r="LJ69" s="343"/>
      <c r="LK69" s="343"/>
      <c r="LL69" s="343"/>
      <c r="LM69" s="343"/>
      <c r="LN69" s="343"/>
      <c r="LO69" s="343"/>
      <c r="LP69" s="343"/>
      <c r="LQ69" s="343"/>
      <c r="LR69" s="343"/>
      <c r="LS69" s="343"/>
      <c r="LT69" s="343"/>
      <c r="LU69" s="343"/>
      <c r="LV69" s="343"/>
      <c r="LW69" s="343"/>
      <c r="LX69" s="343"/>
      <c r="LY69" s="343"/>
      <c r="LZ69" s="343"/>
      <c r="MA69" s="343"/>
      <c r="MB69" s="343"/>
      <c r="MC69" s="343"/>
      <c r="MD69" s="343"/>
      <c r="ME69" s="343"/>
      <c r="MF69" s="343"/>
      <c r="MG69" s="343"/>
      <c r="MH69" s="343"/>
      <c r="MI69" s="343"/>
      <c r="MJ69" s="343"/>
      <c r="MK69" s="343"/>
      <c r="ML69" s="343"/>
      <c r="MM69" s="343"/>
      <c r="MN69" s="343"/>
      <c r="MO69" s="343"/>
      <c r="MP69" s="343"/>
      <c r="MQ69" s="343"/>
      <c r="MR69" s="343"/>
      <c r="MS69" s="343"/>
      <c r="MT69" s="343"/>
      <c r="MU69" s="343"/>
      <c r="MV69" s="343"/>
      <c r="MW69" s="343"/>
      <c r="MX69" s="343"/>
      <c r="MY69" s="343"/>
      <c r="MZ69" s="343"/>
      <c r="NA69" s="343"/>
      <c r="NB69" s="343"/>
      <c r="NC69" s="343"/>
      <c r="ND69" s="343"/>
      <c r="NE69" s="343"/>
      <c r="NF69" s="343"/>
      <c r="NG69" s="343"/>
      <c r="NH69" s="343"/>
      <c r="NI69" s="343"/>
      <c r="NJ69" s="343"/>
      <c r="NK69" s="343"/>
      <c r="NL69" s="343"/>
      <c r="NM69" s="343"/>
      <c r="NN69" s="343"/>
      <c r="NO69" s="343"/>
      <c r="NP69" s="343"/>
      <c r="NQ69" s="343"/>
      <c r="NR69" s="343"/>
      <c r="NS69" s="343"/>
      <c r="NT69" s="343"/>
      <c r="NU69" s="343"/>
      <c r="NV69" s="343"/>
      <c r="NW69" s="343"/>
      <c r="NX69" s="343"/>
      <c r="NY69" s="343"/>
      <c r="NZ69" s="343"/>
      <c r="OA69" s="343"/>
      <c r="OB69" s="343"/>
      <c r="OC69" s="343"/>
      <c r="OD69" s="343"/>
      <c r="OE69" s="343"/>
      <c r="OF69" s="343"/>
      <c r="OG69" s="343"/>
      <c r="OH69" s="343"/>
      <c r="OI69" s="343"/>
      <c r="OJ69" s="343"/>
      <c r="OK69" s="343"/>
      <c r="OL69" s="343"/>
      <c r="OM69" s="343"/>
      <c r="ON69" s="343"/>
      <c r="OO69" s="343"/>
      <c r="OP69" s="343"/>
      <c r="OQ69" s="343"/>
      <c r="OR69" s="343"/>
      <c r="OS69" s="343"/>
      <c r="OT69" s="343"/>
      <c r="OU69" s="343"/>
      <c r="OV69" s="343"/>
      <c r="OW69" s="343"/>
      <c r="OX69" s="343"/>
      <c r="OY69" s="343"/>
      <c r="OZ69" s="343"/>
      <c r="PA69" s="343"/>
      <c r="PB69" s="343"/>
      <c r="PC69" s="343"/>
      <c r="PD69" s="343"/>
      <c r="PE69" s="343"/>
      <c r="PF69" s="343"/>
      <c r="PG69" s="343"/>
      <c r="PH69" s="343"/>
      <c r="PI69" s="343"/>
      <c r="PJ69" s="343"/>
      <c r="PK69" s="343"/>
      <c r="PL69" s="343"/>
      <c r="PM69" s="343"/>
      <c r="PN69" s="343"/>
      <c r="PO69" s="343"/>
      <c r="PP69" s="343"/>
      <c r="PQ69" s="343"/>
      <c r="PR69" s="343"/>
      <c r="PS69" s="343"/>
      <c r="PT69" s="343"/>
      <c r="PU69" s="343"/>
      <c r="PV69" s="343"/>
      <c r="PW69" s="343"/>
      <c r="PX69" s="343"/>
      <c r="PY69" s="343"/>
      <c r="PZ69" s="343"/>
      <c r="QA69" s="343"/>
      <c r="QB69" s="343"/>
      <c r="QC69" s="343"/>
      <c r="QD69" s="343"/>
      <c r="QE69" s="343"/>
      <c r="QF69" s="343"/>
      <c r="QG69" s="343"/>
      <c r="QH69" s="343"/>
      <c r="QI69" s="343"/>
      <c r="QJ69" s="343"/>
      <c r="QK69" s="343"/>
      <c r="QL69" s="343"/>
      <c r="QM69" s="343"/>
      <c r="QN69" s="343"/>
      <c r="QO69" s="343"/>
      <c r="QP69" s="343"/>
      <c r="QQ69" s="343"/>
      <c r="QR69" s="343"/>
      <c r="QS69" s="343"/>
      <c r="QT69" s="343"/>
      <c r="QU69" s="343"/>
      <c r="QV69" s="343"/>
      <c r="QW69" s="343"/>
      <c r="QX69" s="343"/>
      <c r="QY69" s="343"/>
      <c r="QZ69" s="343"/>
      <c r="RA69" s="343"/>
      <c r="RB69" s="343"/>
      <c r="RC69" s="343"/>
      <c r="RD69" s="343"/>
      <c r="RE69" s="343"/>
      <c r="RF69" s="343"/>
      <c r="RG69" s="343"/>
      <c r="RH69" s="343"/>
      <c r="RI69" s="343"/>
      <c r="RJ69" s="343"/>
      <c r="RK69" s="343"/>
      <c r="RL69" s="343"/>
      <c r="RM69" s="343"/>
      <c r="RN69" s="343"/>
      <c r="RO69" s="343"/>
      <c r="RP69" s="343"/>
      <c r="RQ69" s="343"/>
      <c r="RR69" s="343"/>
      <c r="RS69" s="343"/>
      <c r="RT69" s="343"/>
      <c r="RU69" s="343"/>
      <c r="RV69" s="343"/>
      <c r="RW69" s="343"/>
      <c r="RX69" s="343"/>
      <c r="RY69" s="343"/>
      <c r="RZ69" s="343"/>
      <c r="SA69" s="343"/>
      <c r="SB69" s="343"/>
      <c r="SC69" s="343"/>
      <c r="SD69" s="343"/>
      <c r="SE69" s="343"/>
      <c r="SF69" s="343"/>
      <c r="SG69" s="343"/>
      <c r="SH69" s="343"/>
      <c r="SI69" s="343"/>
      <c r="SJ69" s="343"/>
      <c r="SK69" s="343"/>
      <c r="SL69" s="343"/>
      <c r="SM69" s="343"/>
      <c r="SN69" s="343"/>
      <c r="SO69" s="343"/>
      <c r="SP69" s="343"/>
      <c r="SQ69" s="343"/>
      <c r="SR69" s="343"/>
      <c r="SS69" s="343"/>
      <c r="ST69" s="343"/>
      <c r="SU69" s="343"/>
      <c r="SV69" s="343"/>
      <c r="SW69" s="343"/>
      <c r="SX69" s="343"/>
      <c r="SY69" s="343"/>
      <c r="SZ69" s="343"/>
      <c r="TA69" s="343"/>
      <c r="TB69" s="343"/>
      <c r="TC69" s="343"/>
      <c r="TD69" s="343"/>
      <c r="TE69" s="343"/>
      <c r="TF69" s="343"/>
      <c r="TG69" s="343"/>
      <c r="TH69" s="343"/>
      <c r="TI69" s="343"/>
      <c r="TJ69" s="343"/>
      <c r="TK69" s="343"/>
      <c r="TL69" s="343"/>
      <c r="TM69" s="343"/>
      <c r="TN69" s="343"/>
      <c r="TO69" s="343"/>
      <c r="TP69" s="343"/>
      <c r="TQ69" s="343"/>
      <c r="TR69" s="343"/>
      <c r="TS69" s="343"/>
      <c r="TT69" s="343"/>
      <c r="TU69" s="343"/>
      <c r="TV69" s="343"/>
      <c r="TW69" s="343"/>
      <c r="TX69" s="343"/>
      <c r="TY69" s="343"/>
      <c r="TZ69" s="343"/>
      <c r="UA69" s="343"/>
      <c r="UB69" s="343"/>
      <c r="UC69" s="343"/>
      <c r="UD69" s="343"/>
      <c r="UE69" s="343"/>
      <c r="UF69" s="343"/>
      <c r="UG69" s="343"/>
      <c r="UH69" s="343"/>
      <c r="UI69" s="343"/>
      <c r="UJ69" s="343"/>
      <c r="UK69" s="343"/>
      <c r="UL69" s="343"/>
      <c r="UM69" s="343"/>
      <c r="UN69" s="343"/>
      <c r="UO69" s="343"/>
      <c r="UP69" s="343"/>
      <c r="UQ69" s="343"/>
      <c r="UR69" s="343"/>
      <c r="US69" s="343"/>
      <c r="UT69" s="343"/>
      <c r="UU69" s="343"/>
      <c r="UV69" s="343"/>
      <c r="UW69" s="343"/>
      <c r="UX69" s="343"/>
      <c r="UY69" s="343"/>
      <c r="UZ69" s="343"/>
      <c r="VA69" s="343"/>
      <c r="VB69" s="343"/>
      <c r="VC69" s="343"/>
      <c r="VD69" s="343"/>
      <c r="VE69" s="343"/>
      <c r="VF69" s="343"/>
      <c r="VG69" s="343"/>
      <c r="VH69" s="343"/>
      <c r="VI69" s="343"/>
      <c r="VJ69" s="343"/>
      <c r="VK69" s="343"/>
      <c r="VL69" s="343"/>
      <c r="VM69" s="343"/>
      <c r="VN69" s="343"/>
      <c r="VO69" s="343"/>
      <c r="VP69" s="343"/>
      <c r="VQ69" s="343"/>
      <c r="VR69" s="343"/>
      <c r="VS69" s="343"/>
      <c r="VT69" s="343"/>
      <c r="VU69" s="343"/>
      <c r="VV69" s="343"/>
      <c r="VW69" s="343"/>
      <c r="VX69" s="343"/>
      <c r="VY69" s="343"/>
      <c r="VZ69" s="343"/>
      <c r="WA69" s="343"/>
      <c r="WB69" s="343"/>
      <c r="WC69" s="343"/>
      <c r="WD69" s="343"/>
      <c r="WE69" s="343"/>
      <c r="WF69" s="343"/>
      <c r="WG69" s="343"/>
      <c r="WH69" s="343"/>
      <c r="WI69" s="343"/>
      <c r="WJ69" s="343"/>
      <c r="WK69" s="343"/>
      <c r="WL69" s="343"/>
      <c r="WM69" s="343"/>
      <c r="WN69" s="343"/>
      <c r="WO69" s="343"/>
      <c r="WP69" s="343"/>
      <c r="WQ69" s="343"/>
      <c r="WR69" s="343"/>
      <c r="WS69" s="343"/>
      <c r="WT69" s="343"/>
      <c r="WU69" s="343"/>
      <c r="WV69" s="343"/>
      <c r="WW69" s="343"/>
      <c r="WX69" s="343"/>
      <c r="WY69" s="343"/>
      <c r="WZ69" s="343"/>
      <c r="XA69" s="343"/>
      <c r="XB69" s="343"/>
      <c r="XC69" s="343"/>
      <c r="XD69" s="343"/>
      <c r="XE69" s="343"/>
      <c r="XF69" s="343"/>
      <c r="XG69" s="343"/>
      <c r="XH69" s="343"/>
      <c r="XI69" s="343"/>
      <c r="XJ69" s="343"/>
      <c r="XK69" s="343"/>
      <c r="XL69" s="343"/>
      <c r="XM69" s="343"/>
      <c r="XN69" s="343"/>
      <c r="XO69" s="343"/>
      <c r="XP69" s="343"/>
      <c r="XQ69" s="343"/>
      <c r="XR69" s="343"/>
      <c r="XS69" s="343"/>
      <c r="XT69" s="343"/>
      <c r="XU69" s="343"/>
      <c r="XV69" s="343"/>
      <c r="XW69" s="343"/>
      <c r="XX69" s="343"/>
      <c r="XY69" s="343"/>
      <c r="XZ69" s="343"/>
      <c r="YA69" s="343"/>
      <c r="YB69" s="343"/>
      <c r="YC69" s="343"/>
      <c r="YD69" s="343"/>
      <c r="YE69" s="343"/>
      <c r="YF69" s="343"/>
      <c r="YG69" s="343"/>
      <c r="YH69" s="343"/>
      <c r="YI69" s="343"/>
      <c r="YJ69" s="343"/>
      <c r="YK69" s="343"/>
      <c r="YL69" s="343"/>
      <c r="YM69" s="343"/>
      <c r="YN69" s="343"/>
      <c r="YO69" s="343"/>
      <c r="YP69" s="343"/>
      <c r="YQ69" s="343"/>
      <c r="YR69" s="343"/>
      <c r="YS69" s="343"/>
      <c r="YT69" s="343"/>
      <c r="YU69" s="343"/>
      <c r="YV69" s="343"/>
      <c r="YW69" s="343"/>
      <c r="YX69" s="343"/>
      <c r="YY69" s="343"/>
      <c r="YZ69" s="343"/>
      <c r="ZA69" s="343"/>
      <c r="ZB69" s="343"/>
      <c r="ZC69" s="343"/>
      <c r="ZD69" s="343"/>
      <c r="ZE69" s="343"/>
      <c r="ZF69" s="343"/>
      <c r="ZG69" s="343"/>
      <c r="ZH69" s="343"/>
      <c r="ZI69" s="343"/>
      <c r="ZJ69" s="343"/>
      <c r="ZK69" s="343"/>
      <c r="ZL69" s="343"/>
      <c r="ZM69" s="343"/>
      <c r="ZN69" s="343"/>
      <c r="ZO69" s="343"/>
      <c r="ZP69" s="343"/>
      <c r="ZQ69" s="343"/>
      <c r="ZR69" s="343"/>
      <c r="ZS69" s="343"/>
      <c r="ZT69" s="343"/>
      <c r="ZU69" s="343"/>
      <c r="ZV69" s="343"/>
      <c r="ZW69" s="343"/>
      <c r="ZX69" s="343"/>
      <c r="ZY69" s="343"/>
      <c r="ZZ69" s="343"/>
      <c r="AAA69" s="343"/>
      <c r="AAB69" s="343"/>
      <c r="AAC69" s="343"/>
      <c r="AAD69" s="343"/>
      <c r="AAE69" s="343"/>
      <c r="AAF69" s="343"/>
      <c r="AAG69" s="343"/>
      <c r="AAH69" s="343"/>
      <c r="AAI69" s="343"/>
      <c r="AAJ69" s="343"/>
      <c r="AAK69" s="343"/>
      <c r="AAL69" s="343"/>
      <c r="AAM69" s="343"/>
      <c r="AAN69" s="343"/>
      <c r="AAO69" s="343"/>
      <c r="AAP69" s="343"/>
      <c r="AAQ69" s="343"/>
      <c r="AAR69" s="343"/>
      <c r="AAS69" s="343"/>
      <c r="AAT69" s="343"/>
      <c r="AAU69" s="343"/>
      <c r="AAV69" s="343"/>
      <c r="AAW69" s="343"/>
      <c r="AAX69" s="343"/>
      <c r="AAY69" s="343"/>
      <c r="AAZ69" s="343"/>
      <c r="ABA69" s="343"/>
      <c r="ABB69" s="343"/>
      <c r="ABC69" s="343"/>
      <c r="ABD69" s="343"/>
      <c r="ABE69" s="343"/>
      <c r="ABF69" s="343"/>
      <c r="ABG69" s="343"/>
      <c r="ABH69" s="343"/>
      <c r="ABI69" s="343"/>
      <c r="ABJ69" s="343"/>
      <c r="ABK69" s="343"/>
      <c r="ABL69" s="343"/>
      <c r="ABM69" s="343"/>
      <c r="ABN69" s="343"/>
      <c r="ABO69" s="343"/>
      <c r="ABP69" s="343"/>
      <c r="ABQ69" s="343"/>
      <c r="ABR69" s="343"/>
      <c r="ABS69" s="343"/>
      <c r="ABT69" s="343"/>
      <c r="ABU69" s="343"/>
      <c r="ABV69" s="343"/>
      <c r="ABW69" s="343"/>
      <c r="ABX69" s="343"/>
      <c r="ABY69" s="343"/>
      <c r="ABZ69" s="343"/>
      <c r="ACA69" s="343"/>
      <c r="ACB69" s="343"/>
      <c r="ACC69" s="343"/>
      <c r="ACD69" s="343"/>
      <c r="ACE69" s="343"/>
      <c r="ACF69" s="343"/>
      <c r="ACG69" s="343"/>
      <c r="ACH69" s="343"/>
      <c r="ACI69" s="343"/>
      <c r="ACJ69" s="343"/>
      <c r="ACK69" s="343"/>
      <c r="ACL69" s="343"/>
      <c r="ACM69" s="343"/>
      <c r="ACN69" s="343"/>
      <c r="ACO69" s="343"/>
      <c r="ACP69" s="343"/>
      <c r="ACQ69" s="343"/>
      <c r="ACR69" s="343"/>
      <c r="ACS69" s="343"/>
      <c r="ACT69" s="343"/>
      <c r="ACU69" s="343"/>
      <c r="ACV69" s="343"/>
      <c r="ACW69" s="343"/>
      <c r="ACX69" s="343"/>
      <c r="ACY69" s="343"/>
      <c r="ACZ69" s="343"/>
      <c r="ADA69" s="343"/>
      <c r="ADB69" s="343"/>
      <c r="ADC69" s="343"/>
      <c r="ADD69" s="343"/>
      <c r="ADE69" s="343"/>
      <c r="ADF69" s="343"/>
      <c r="ADG69" s="343"/>
      <c r="ADH69" s="343"/>
      <c r="ADI69" s="343"/>
      <c r="ADJ69" s="343"/>
      <c r="ADK69" s="343"/>
      <c r="ADL69" s="343"/>
      <c r="ADM69" s="343"/>
      <c r="ADN69" s="343"/>
      <c r="ADO69" s="343"/>
      <c r="ADP69" s="343"/>
      <c r="ADQ69" s="343"/>
      <c r="ADR69" s="343"/>
      <c r="ADS69" s="343"/>
      <c r="ADT69" s="343"/>
      <c r="ADU69" s="343"/>
      <c r="ADV69" s="343"/>
      <c r="ADW69" s="343"/>
      <c r="ADX69" s="343"/>
      <c r="ADY69" s="343"/>
      <c r="ADZ69" s="343"/>
      <c r="AEA69" s="343"/>
      <c r="AEB69" s="343"/>
      <c r="AEC69" s="343"/>
      <c r="AED69" s="343"/>
      <c r="AEE69" s="343"/>
      <c r="AEF69" s="343"/>
      <c r="AEG69" s="343"/>
      <c r="AEH69" s="343"/>
      <c r="AEI69" s="343"/>
      <c r="AEJ69" s="343"/>
      <c r="AEK69" s="343"/>
      <c r="AEL69" s="343"/>
      <c r="AEM69" s="343"/>
      <c r="AEN69" s="343"/>
      <c r="AEO69" s="343"/>
      <c r="AEP69" s="343"/>
      <c r="AEQ69" s="343"/>
      <c r="AER69" s="343"/>
      <c r="AES69" s="343"/>
      <c r="AET69" s="343"/>
      <c r="AEU69" s="343"/>
      <c r="AEV69" s="343"/>
      <c r="AEW69" s="343"/>
      <c r="AEX69" s="343"/>
      <c r="AEY69" s="343"/>
      <c r="AEZ69" s="343"/>
      <c r="AFA69" s="343"/>
      <c r="AFB69" s="343"/>
      <c r="AFC69" s="343"/>
      <c r="AFD69" s="343"/>
      <c r="AFE69" s="343"/>
      <c r="AFF69" s="343"/>
      <c r="AFG69" s="343"/>
      <c r="AFH69" s="343"/>
      <c r="AFI69" s="343"/>
      <c r="AFJ69" s="343"/>
      <c r="AFK69" s="343"/>
      <c r="AFL69" s="343"/>
      <c r="AFM69" s="343"/>
      <c r="AFN69" s="343"/>
      <c r="AFO69" s="343"/>
      <c r="AFP69" s="343"/>
      <c r="AFQ69" s="343"/>
      <c r="AFR69" s="343"/>
      <c r="AFS69" s="343"/>
      <c r="AFT69" s="343"/>
      <c r="AFU69" s="343"/>
      <c r="AFV69" s="343"/>
      <c r="AFW69" s="343"/>
      <c r="AFX69" s="343"/>
      <c r="AFY69" s="343"/>
      <c r="AFZ69" s="343"/>
      <c r="AGA69" s="343"/>
      <c r="AGB69" s="343"/>
      <c r="AGC69" s="343"/>
      <c r="AGD69" s="343"/>
      <c r="AGE69" s="343"/>
      <c r="AGF69" s="343"/>
      <c r="AGG69" s="343"/>
      <c r="AGH69" s="343"/>
      <c r="AGI69" s="343"/>
      <c r="AGJ69" s="343"/>
      <c r="AGK69" s="343"/>
      <c r="AGL69" s="343"/>
      <c r="AGM69" s="343"/>
      <c r="AGN69" s="343"/>
      <c r="AGO69" s="343"/>
      <c r="AGP69" s="343"/>
      <c r="AGQ69" s="343"/>
      <c r="AGR69" s="343"/>
      <c r="AGS69" s="343"/>
      <c r="AGT69" s="343"/>
      <c r="AGU69" s="343"/>
      <c r="AGV69" s="343"/>
      <c r="AGW69" s="343"/>
      <c r="AGX69" s="343"/>
      <c r="AGY69" s="343"/>
      <c r="AGZ69" s="343"/>
      <c r="AHA69" s="343"/>
      <c r="AHB69" s="343"/>
      <c r="AHC69" s="343"/>
      <c r="AHD69" s="343"/>
      <c r="AHE69" s="343"/>
      <c r="AHF69" s="343"/>
      <c r="AHG69" s="343"/>
      <c r="AHH69" s="343"/>
      <c r="AHI69" s="343"/>
      <c r="AHJ69" s="343"/>
      <c r="AHK69" s="343"/>
      <c r="AHL69" s="343"/>
      <c r="AHM69" s="343"/>
      <c r="AHN69" s="343"/>
      <c r="AHO69" s="343"/>
      <c r="AHP69" s="343"/>
      <c r="AHQ69" s="343"/>
      <c r="AHR69" s="343"/>
      <c r="AHS69" s="343"/>
      <c r="AHT69" s="343"/>
      <c r="AHU69" s="343"/>
      <c r="AHV69" s="343"/>
      <c r="AHW69" s="343"/>
      <c r="AHX69" s="343"/>
      <c r="AHY69" s="343"/>
      <c r="AHZ69" s="343"/>
      <c r="AIA69" s="343"/>
      <c r="AIB69" s="343"/>
      <c r="AIC69" s="343"/>
      <c r="AID69" s="343"/>
      <c r="AIE69" s="343"/>
      <c r="AIF69" s="343"/>
      <c r="AIG69" s="343"/>
      <c r="AIH69" s="343"/>
      <c r="AII69" s="343"/>
      <c r="AIJ69" s="343"/>
      <c r="AIK69" s="343"/>
      <c r="AIL69" s="343"/>
      <c r="AIM69" s="343"/>
      <c r="AIN69" s="343"/>
      <c r="AIO69" s="343"/>
      <c r="AIP69" s="343"/>
      <c r="AIQ69" s="343"/>
      <c r="AIR69" s="343"/>
      <c r="AIS69" s="343"/>
      <c r="AIT69" s="343"/>
      <c r="AIU69" s="343"/>
      <c r="AIV69" s="343"/>
      <c r="AIW69" s="343"/>
      <c r="AIX69" s="343"/>
      <c r="AIY69" s="343"/>
      <c r="AIZ69" s="343"/>
      <c r="AJA69" s="343"/>
      <c r="AJB69" s="343"/>
      <c r="AJC69" s="343"/>
      <c r="AJD69" s="343"/>
      <c r="AJE69" s="343"/>
      <c r="AJF69" s="343"/>
      <c r="AJG69" s="343"/>
      <c r="AJH69" s="343"/>
      <c r="AJI69" s="343"/>
      <c r="AJJ69" s="343"/>
      <c r="AJK69" s="343"/>
      <c r="AJL69" s="343"/>
      <c r="AJM69" s="343"/>
      <c r="AJN69" s="343"/>
      <c r="AJO69" s="343"/>
      <c r="AJP69" s="343"/>
      <c r="AJQ69" s="343"/>
      <c r="AJR69" s="343"/>
      <c r="AJS69" s="343"/>
      <c r="AJT69" s="343"/>
      <c r="AJU69" s="343"/>
      <c r="AJV69" s="343"/>
      <c r="AJW69" s="343"/>
      <c r="AJX69" s="343"/>
      <c r="AJY69" s="343"/>
      <c r="AJZ69" s="343"/>
      <c r="AKA69" s="343"/>
      <c r="AKB69" s="343"/>
      <c r="AKC69" s="343"/>
      <c r="AKD69" s="343"/>
      <c r="AKE69" s="343"/>
      <c r="AKF69" s="343"/>
      <c r="AKG69" s="343"/>
      <c r="AKH69" s="343"/>
      <c r="AKI69" s="343"/>
      <c r="AKJ69" s="343"/>
      <c r="AKK69" s="343"/>
      <c r="AKL69" s="343"/>
      <c r="AKM69" s="343"/>
      <c r="AKN69" s="343"/>
      <c r="AKO69" s="343"/>
      <c r="AKP69" s="343"/>
      <c r="AKQ69" s="343"/>
      <c r="AKR69" s="343"/>
      <c r="AKS69" s="343"/>
      <c r="AKT69" s="343"/>
      <c r="AKU69" s="343"/>
      <c r="AKV69" s="343"/>
      <c r="AKW69" s="343"/>
      <c r="AKX69" s="343"/>
      <c r="AKY69" s="343"/>
      <c r="AKZ69" s="343"/>
      <c r="ALA69" s="343"/>
      <c r="ALB69" s="343"/>
      <c r="ALC69" s="343"/>
      <c r="ALD69" s="343"/>
      <c r="ALE69" s="343"/>
      <c r="ALF69" s="343"/>
      <c r="ALG69" s="343"/>
      <c r="ALH69" s="343"/>
      <c r="ALI69" s="343"/>
      <c r="ALJ69" s="343"/>
      <c r="ALK69" s="343"/>
      <c r="ALL69" s="343"/>
      <c r="ALM69" s="343"/>
      <c r="ALN69" s="343"/>
      <c r="ALO69" s="343"/>
      <c r="ALP69" s="343"/>
      <c r="ALQ69" s="343"/>
      <c r="ALR69" s="343"/>
      <c r="ALS69" s="343"/>
      <c r="ALT69" s="343"/>
      <c r="ALU69" s="343"/>
      <c r="ALV69" s="343"/>
      <c r="ALW69" s="343"/>
      <c r="ALX69" s="343"/>
      <c r="ALY69" s="343"/>
      <c r="ALZ69" s="343"/>
      <c r="AMA69" s="343"/>
      <c r="AMB69" s="343"/>
      <c r="AMC69" s="343"/>
      <c r="AMD69" s="343"/>
      <c r="AME69" s="343"/>
      <c r="AMF69" s="343"/>
      <c r="AMG69" s="343"/>
      <c r="AMH69" s="343"/>
      <c r="AMI69" s="343"/>
      <c r="AMJ69" s="343"/>
      <c r="AMK69" s="343"/>
    </row>
    <row r="70" spans="1:1025" s="351" customFormat="1" ht="38.25" hidden="1" customHeight="1" thickBot="1">
      <c r="A70" s="248"/>
      <c r="B70" s="248"/>
      <c r="C70" s="248"/>
      <c r="D70" s="353" t="s">
        <v>41</v>
      </c>
      <c r="E70" s="346" t="s">
        <v>217</v>
      </c>
      <c r="F70" s="346" t="s">
        <v>218</v>
      </c>
      <c r="G70" s="346">
        <v>4</v>
      </c>
      <c r="H70" s="346">
        <v>4</v>
      </c>
      <c r="I70" s="354">
        <f t="shared" si="6"/>
        <v>100</v>
      </c>
      <c r="J70" s="340">
        <f>I70</f>
        <v>100</v>
      </c>
      <c r="K70" s="248"/>
      <c r="L70" s="355" t="s">
        <v>27</v>
      </c>
      <c r="M70" s="341">
        <f>(J67+I70)/2</f>
        <v>100</v>
      </c>
      <c r="N70" s="350"/>
      <c r="O70" s="350"/>
      <c r="P70" s="350"/>
      <c r="Q70" s="343"/>
      <c r="R70" s="343"/>
      <c r="S70" s="343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3"/>
      <c r="AL70" s="343"/>
      <c r="AM70" s="343"/>
      <c r="AN70" s="343"/>
      <c r="AO70" s="343"/>
      <c r="AP70" s="343"/>
      <c r="AQ70" s="343"/>
      <c r="AR70" s="343"/>
      <c r="AS70" s="343"/>
      <c r="AT70" s="343"/>
      <c r="AU70" s="343"/>
      <c r="AV70" s="343"/>
      <c r="AW70" s="343"/>
      <c r="AX70" s="343"/>
      <c r="AY70" s="343"/>
      <c r="AZ70" s="343"/>
      <c r="BA70" s="343"/>
      <c r="BB70" s="343"/>
      <c r="BC70" s="343"/>
      <c r="BD70" s="343"/>
      <c r="BE70" s="343"/>
      <c r="BF70" s="343"/>
      <c r="BG70" s="343"/>
      <c r="BH70" s="343"/>
      <c r="BI70" s="343"/>
      <c r="BJ70" s="343"/>
      <c r="BK70" s="343"/>
      <c r="BL70" s="343"/>
      <c r="BM70" s="343"/>
      <c r="BN70" s="343"/>
      <c r="BO70" s="343"/>
      <c r="BP70" s="343"/>
      <c r="BQ70" s="343"/>
      <c r="BR70" s="343"/>
      <c r="BS70" s="343"/>
      <c r="BT70" s="343"/>
      <c r="BU70" s="343"/>
      <c r="BV70" s="343"/>
      <c r="BW70" s="343"/>
      <c r="BX70" s="343"/>
      <c r="BY70" s="343"/>
      <c r="BZ70" s="343"/>
      <c r="CA70" s="343"/>
      <c r="CB70" s="343"/>
      <c r="CC70" s="343"/>
      <c r="CD70" s="343"/>
      <c r="CE70" s="343"/>
      <c r="CF70" s="343"/>
      <c r="CG70" s="343"/>
      <c r="CH70" s="343"/>
      <c r="CI70" s="343"/>
      <c r="CJ70" s="343"/>
      <c r="CK70" s="343"/>
      <c r="CL70" s="343"/>
      <c r="CM70" s="343"/>
      <c r="CN70" s="343"/>
      <c r="CO70" s="343"/>
      <c r="CP70" s="343"/>
      <c r="CQ70" s="343"/>
      <c r="CR70" s="343"/>
      <c r="CS70" s="343"/>
      <c r="CT70" s="343"/>
      <c r="CU70" s="343"/>
      <c r="CV70" s="343"/>
      <c r="CW70" s="343"/>
      <c r="CX70" s="343"/>
      <c r="CY70" s="343"/>
      <c r="CZ70" s="343"/>
      <c r="DA70" s="343"/>
      <c r="DB70" s="343"/>
      <c r="DC70" s="343"/>
      <c r="DD70" s="343"/>
      <c r="DE70" s="343"/>
      <c r="DF70" s="343"/>
      <c r="DG70" s="343"/>
      <c r="DH70" s="343"/>
      <c r="DI70" s="343"/>
      <c r="DJ70" s="343"/>
      <c r="DK70" s="343"/>
      <c r="DL70" s="343"/>
      <c r="DM70" s="350"/>
      <c r="DN70" s="350"/>
      <c r="DO70" s="350"/>
      <c r="DP70" s="350"/>
      <c r="DQ70" s="350"/>
      <c r="DR70" s="350"/>
      <c r="DS70" s="350"/>
      <c r="DT70" s="350"/>
      <c r="DU70" s="350"/>
      <c r="DV70" s="350"/>
      <c r="DW70" s="350"/>
      <c r="DX70" s="350"/>
      <c r="DY70" s="350"/>
      <c r="DZ70" s="350"/>
      <c r="EA70" s="350"/>
      <c r="EB70" s="350"/>
      <c r="EC70" s="350"/>
      <c r="ED70" s="350"/>
      <c r="EE70" s="350"/>
      <c r="EF70" s="350"/>
      <c r="EG70" s="350"/>
      <c r="EH70" s="350"/>
      <c r="EI70" s="350"/>
      <c r="EJ70" s="350"/>
      <c r="EK70" s="350"/>
      <c r="EL70" s="350"/>
      <c r="EM70" s="350"/>
      <c r="EN70" s="350"/>
      <c r="EO70" s="350"/>
      <c r="EP70" s="350"/>
      <c r="EQ70" s="350"/>
      <c r="ER70" s="350"/>
      <c r="ES70" s="350"/>
      <c r="ET70" s="350"/>
      <c r="EU70" s="350"/>
      <c r="EV70" s="350"/>
      <c r="EW70" s="350"/>
      <c r="EX70" s="350"/>
      <c r="EY70" s="350"/>
      <c r="EZ70" s="350"/>
      <c r="FA70" s="350"/>
      <c r="FB70" s="350"/>
      <c r="FC70" s="350"/>
      <c r="FD70" s="350"/>
      <c r="FE70" s="350"/>
      <c r="FF70" s="350"/>
      <c r="FG70" s="350"/>
      <c r="FH70" s="350"/>
      <c r="FI70" s="350"/>
      <c r="FJ70" s="350"/>
      <c r="FK70" s="350"/>
      <c r="FL70" s="350"/>
      <c r="FM70" s="350"/>
      <c r="FN70" s="350"/>
      <c r="FO70" s="350"/>
      <c r="FP70" s="350"/>
      <c r="FQ70" s="350"/>
      <c r="FR70" s="350"/>
      <c r="FS70" s="350"/>
      <c r="FT70" s="350"/>
      <c r="FU70" s="350"/>
      <c r="FV70" s="350"/>
      <c r="FW70" s="350"/>
      <c r="FX70" s="350"/>
      <c r="FY70" s="350"/>
      <c r="FZ70" s="350"/>
      <c r="GA70" s="350"/>
      <c r="GB70" s="350"/>
      <c r="GC70" s="350"/>
      <c r="GD70" s="350"/>
      <c r="GE70" s="350"/>
      <c r="GF70" s="350"/>
      <c r="GG70" s="350"/>
      <c r="GH70" s="350"/>
      <c r="GI70" s="350"/>
      <c r="GJ70" s="350"/>
      <c r="GK70" s="350"/>
      <c r="GL70" s="350"/>
      <c r="GM70" s="350"/>
      <c r="GN70" s="350"/>
      <c r="GO70" s="350"/>
      <c r="GP70" s="350"/>
      <c r="GQ70" s="350"/>
      <c r="GR70" s="350"/>
      <c r="GS70" s="350"/>
      <c r="GT70" s="350"/>
      <c r="GU70" s="350"/>
      <c r="GV70" s="350"/>
      <c r="GW70" s="350"/>
      <c r="GX70" s="350"/>
      <c r="GY70" s="350"/>
      <c r="GZ70" s="350"/>
      <c r="HA70" s="350"/>
      <c r="HB70" s="350"/>
      <c r="HC70" s="350"/>
      <c r="HD70" s="350"/>
      <c r="HE70" s="350"/>
      <c r="HF70" s="350"/>
      <c r="HG70" s="350"/>
      <c r="HH70" s="350"/>
      <c r="HI70" s="350"/>
      <c r="HJ70" s="350"/>
      <c r="HK70" s="350"/>
      <c r="HL70" s="350"/>
      <c r="HM70" s="350"/>
      <c r="HN70" s="350"/>
      <c r="HO70" s="350"/>
      <c r="HP70" s="350"/>
      <c r="HQ70" s="350"/>
      <c r="HR70" s="350"/>
      <c r="HS70" s="350"/>
      <c r="HT70" s="350"/>
      <c r="HU70" s="350"/>
      <c r="HV70" s="350"/>
      <c r="HW70" s="350"/>
      <c r="HX70" s="350"/>
      <c r="HY70" s="350"/>
      <c r="HZ70" s="350"/>
      <c r="IA70" s="350"/>
      <c r="IB70" s="350"/>
      <c r="IC70" s="350"/>
      <c r="ID70" s="350"/>
      <c r="IE70" s="350"/>
      <c r="IF70" s="350"/>
      <c r="IG70" s="350"/>
      <c r="IH70" s="350"/>
      <c r="II70" s="350"/>
      <c r="IJ70" s="350"/>
      <c r="IK70" s="350"/>
      <c r="IL70" s="350"/>
      <c r="IM70" s="350"/>
      <c r="IN70" s="350"/>
      <c r="IO70" s="350"/>
      <c r="IP70" s="350"/>
      <c r="IQ70" s="350"/>
      <c r="IR70" s="350"/>
      <c r="IS70" s="350"/>
      <c r="IT70" s="350"/>
      <c r="IU70" s="350"/>
      <c r="IV70" s="350"/>
      <c r="IW70" s="350"/>
      <c r="IX70" s="350"/>
      <c r="IY70" s="350"/>
      <c r="IZ70" s="350"/>
      <c r="JA70" s="350"/>
      <c r="JB70" s="350"/>
      <c r="JC70" s="350"/>
      <c r="JD70" s="350"/>
      <c r="JE70" s="350"/>
      <c r="JF70" s="350"/>
      <c r="JG70" s="350"/>
      <c r="JH70" s="350"/>
      <c r="JI70" s="350"/>
      <c r="JJ70" s="350"/>
      <c r="JK70" s="350"/>
      <c r="JL70" s="350"/>
      <c r="JM70" s="350"/>
      <c r="JN70" s="350"/>
      <c r="JO70" s="350"/>
      <c r="JP70" s="350"/>
      <c r="JQ70" s="350"/>
      <c r="JR70" s="350"/>
      <c r="JS70" s="350"/>
      <c r="JT70" s="350"/>
      <c r="JU70" s="350"/>
      <c r="JV70" s="350"/>
      <c r="JW70" s="350"/>
      <c r="JX70" s="350"/>
      <c r="JY70" s="350"/>
      <c r="JZ70" s="350"/>
      <c r="KA70" s="350"/>
      <c r="KB70" s="350"/>
      <c r="KC70" s="350"/>
      <c r="KD70" s="350"/>
      <c r="KE70" s="350"/>
      <c r="KF70" s="350"/>
      <c r="KG70" s="350"/>
      <c r="KH70" s="350"/>
      <c r="KI70" s="350"/>
      <c r="KJ70" s="350"/>
      <c r="KK70" s="350"/>
      <c r="KL70" s="350"/>
      <c r="KM70" s="350"/>
      <c r="KN70" s="350"/>
      <c r="KO70" s="350"/>
      <c r="KP70" s="350"/>
      <c r="KQ70" s="350"/>
      <c r="KR70" s="350"/>
      <c r="KS70" s="350"/>
      <c r="KT70" s="350"/>
      <c r="KU70" s="350"/>
      <c r="KV70" s="350"/>
      <c r="KW70" s="350"/>
      <c r="KX70" s="350"/>
      <c r="KY70" s="350"/>
      <c r="KZ70" s="350"/>
      <c r="LA70" s="350"/>
      <c r="LB70" s="350"/>
      <c r="LC70" s="350"/>
      <c r="LD70" s="350"/>
      <c r="LE70" s="350"/>
      <c r="LF70" s="350"/>
      <c r="LG70" s="350"/>
      <c r="LH70" s="350"/>
      <c r="LI70" s="350"/>
      <c r="LJ70" s="350"/>
      <c r="LK70" s="350"/>
      <c r="LL70" s="350"/>
      <c r="LM70" s="350"/>
      <c r="LN70" s="350"/>
      <c r="LO70" s="350"/>
      <c r="LP70" s="350"/>
      <c r="LQ70" s="350"/>
      <c r="LR70" s="350"/>
      <c r="LS70" s="350"/>
      <c r="LT70" s="350"/>
      <c r="LU70" s="350"/>
      <c r="LV70" s="350"/>
      <c r="LW70" s="350"/>
      <c r="LX70" s="350"/>
      <c r="LY70" s="350"/>
      <c r="LZ70" s="350"/>
      <c r="MA70" s="350"/>
      <c r="MB70" s="350"/>
      <c r="MC70" s="350"/>
      <c r="MD70" s="350"/>
      <c r="ME70" s="350"/>
      <c r="MF70" s="350"/>
      <c r="MG70" s="350"/>
      <c r="MH70" s="350"/>
      <c r="MI70" s="350"/>
      <c r="MJ70" s="350"/>
      <c r="MK70" s="350"/>
      <c r="ML70" s="350"/>
      <c r="MM70" s="350"/>
      <c r="MN70" s="350"/>
      <c r="MO70" s="350"/>
      <c r="MP70" s="350"/>
      <c r="MQ70" s="350"/>
      <c r="MR70" s="350"/>
      <c r="MS70" s="350"/>
      <c r="MT70" s="350"/>
      <c r="MU70" s="350"/>
      <c r="MV70" s="350"/>
      <c r="MW70" s="350"/>
      <c r="MX70" s="350"/>
      <c r="MY70" s="350"/>
      <c r="MZ70" s="350"/>
      <c r="NA70" s="350"/>
      <c r="NB70" s="350"/>
      <c r="NC70" s="350"/>
      <c r="ND70" s="350"/>
      <c r="NE70" s="350"/>
      <c r="NF70" s="350"/>
      <c r="NG70" s="350"/>
      <c r="NH70" s="350"/>
      <c r="NI70" s="350"/>
      <c r="NJ70" s="350"/>
      <c r="NK70" s="350"/>
      <c r="NL70" s="350"/>
      <c r="NM70" s="350"/>
      <c r="NN70" s="350"/>
      <c r="NO70" s="350"/>
      <c r="NP70" s="350"/>
      <c r="NQ70" s="350"/>
      <c r="NR70" s="350"/>
      <c r="NS70" s="350"/>
      <c r="NT70" s="350"/>
      <c r="NU70" s="350"/>
      <c r="NV70" s="350"/>
      <c r="NW70" s="350"/>
      <c r="NX70" s="350"/>
      <c r="NY70" s="350"/>
      <c r="NZ70" s="350"/>
      <c r="OA70" s="350"/>
      <c r="OB70" s="350"/>
      <c r="OC70" s="350"/>
      <c r="OD70" s="350"/>
      <c r="OE70" s="350"/>
      <c r="OF70" s="350"/>
      <c r="OG70" s="350"/>
      <c r="OH70" s="350"/>
      <c r="OI70" s="350"/>
      <c r="OJ70" s="350"/>
      <c r="OK70" s="350"/>
      <c r="OL70" s="350"/>
      <c r="OM70" s="350"/>
      <c r="ON70" s="350"/>
      <c r="OO70" s="350"/>
      <c r="OP70" s="350"/>
      <c r="OQ70" s="350"/>
      <c r="OR70" s="350"/>
      <c r="OS70" s="350"/>
      <c r="OT70" s="350"/>
      <c r="OU70" s="350"/>
      <c r="OV70" s="350"/>
      <c r="OW70" s="350"/>
      <c r="OX70" s="350"/>
      <c r="OY70" s="350"/>
      <c r="OZ70" s="350"/>
      <c r="PA70" s="350"/>
      <c r="PB70" s="350"/>
      <c r="PC70" s="350"/>
      <c r="PD70" s="350"/>
      <c r="PE70" s="350"/>
      <c r="PF70" s="350"/>
      <c r="PG70" s="350"/>
      <c r="PH70" s="350"/>
      <c r="PI70" s="350"/>
      <c r="PJ70" s="350"/>
      <c r="PK70" s="350"/>
      <c r="PL70" s="350"/>
      <c r="PM70" s="350"/>
      <c r="PN70" s="350"/>
      <c r="PO70" s="350"/>
      <c r="PP70" s="350"/>
      <c r="PQ70" s="350"/>
      <c r="PR70" s="350"/>
      <c r="PS70" s="350"/>
      <c r="PT70" s="350"/>
      <c r="PU70" s="350"/>
      <c r="PV70" s="350"/>
      <c r="PW70" s="350"/>
      <c r="PX70" s="350"/>
      <c r="PY70" s="350"/>
      <c r="PZ70" s="350"/>
      <c r="QA70" s="350"/>
      <c r="QB70" s="350"/>
      <c r="QC70" s="350"/>
      <c r="QD70" s="350"/>
      <c r="QE70" s="350"/>
      <c r="QF70" s="350"/>
      <c r="QG70" s="350"/>
      <c r="QH70" s="350"/>
      <c r="QI70" s="350"/>
      <c r="QJ70" s="350"/>
      <c r="QK70" s="350"/>
      <c r="QL70" s="350"/>
      <c r="QM70" s="350"/>
      <c r="QN70" s="350"/>
      <c r="QO70" s="350"/>
      <c r="QP70" s="350"/>
      <c r="QQ70" s="350"/>
      <c r="QR70" s="350"/>
      <c r="QS70" s="350"/>
      <c r="QT70" s="350"/>
      <c r="QU70" s="350"/>
      <c r="QV70" s="350"/>
      <c r="QW70" s="350"/>
      <c r="QX70" s="350"/>
      <c r="QY70" s="350"/>
      <c r="QZ70" s="350"/>
      <c r="RA70" s="350"/>
      <c r="RB70" s="350"/>
      <c r="RC70" s="350"/>
      <c r="RD70" s="350"/>
      <c r="RE70" s="350"/>
      <c r="RF70" s="350"/>
      <c r="RG70" s="350"/>
      <c r="RH70" s="350"/>
      <c r="RI70" s="350"/>
      <c r="RJ70" s="350"/>
      <c r="RK70" s="350"/>
      <c r="RL70" s="350"/>
      <c r="RM70" s="350"/>
      <c r="RN70" s="350"/>
      <c r="RO70" s="350"/>
      <c r="RP70" s="350"/>
      <c r="RQ70" s="350"/>
      <c r="RR70" s="350"/>
      <c r="RS70" s="350"/>
      <c r="RT70" s="350"/>
      <c r="RU70" s="350"/>
      <c r="RV70" s="350"/>
      <c r="RW70" s="350"/>
      <c r="RX70" s="350"/>
      <c r="RY70" s="350"/>
      <c r="RZ70" s="350"/>
      <c r="SA70" s="350"/>
      <c r="SB70" s="350"/>
      <c r="SC70" s="350"/>
      <c r="SD70" s="350"/>
      <c r="SE70" s="350"/>
      <c r="SF70" s="350"/>
      <c r="SG70" s="350"/>
      <c r="SH70" s="350"/>
      <c r="SI70" s="350"/>
      <c r="SJ70" s="350"/>
      <c r="SK70" s="350"/>
      <c r="SL70" s="350"/>
      <c r="SM70" s="350"/>
      <c r="SN70" s="350"/>
      <c r="SO70" s="350"/>
      <c r="SP70" s="350"/>
      <c r="SQ70" s="350"/>
      <c r="SR70" s="350"/>
      <c r="SS70" s="350"/>
      <c r="ST70" s="350"/>
      <c r="SU70" s="350"/>
      <c r="SV70" s="350"/>
      <c r="SW70" s="350"/>
      <c r="SX70" s="350"/>
      <c r="SY70" s="350"/>
      <c r="SZ70" s="350"/>
      <c r="TA70" s="350"/>
      <c r="TB70" s="350"/>
      <c r="TC70" s="350"/>
      <c r="TD70" s="350"/>
      <c r="TE70" s="350"/>
      <c r="TF70" s="350"/>
      <c r="TG70" s="350"/>
      <c r="TH70" s="350"/>
      <c r="TI70" s="350"/>
      <c r="TJ70" s="350"/>
      <c r="TK70" s="350"/>
      <c r="TL70" s="350"/>
      <c r="TM70" s="350"/>
      <c r="TN70" s="350"/>
      <c r="TO70" s="350"/>
      <c r="TP70" s="350"/>
      <c r="TQ70" s="350"/>
      <c r="TR70" s="350"/>
      <c r="TS70" s="350"/>
      <c r="TT70" s="350"/>
      <c r="TU70" s="350"/>
      <c r="TV70" s="350"/>
      <c r="TW70" s="350"/>
      <c r="TX70" s="350"/>
      <c r="TY70" s="350"/>
      <c r="TZ70" s="350"/>
      <c r="UA70" s="350"/>
      <c r="UB70" s="350"/>
      <c r="UC70" s="350"/>
      <c r="UD70" s="350"/>
      <c r="UE70" s="350"/>
      <c r="UF70" s="350"/>
      <c r="UG70" s="350"/>
      <c r="UH70" s="350"/>
      <c r="UI70" s="350"/>
      <c r="UJ70" s="350"/>
      <c r="UK70" s="350"/>
      <c r="UL70" s="350"/>
      <c r="UM70" s="350"/>
      <c r="UN70" s="350"/>
      <c r="UO70" s="350"/>
      <c r="UP70" s="350"/>
      <c r="UQ70" s="350"/>
      <c r="UR70" s="350"/>
      <c r="US70" s="350"/>
      <c r="UT70" s="350"/>
      <c r="UU70" s="350"/>
      <c r="UV70" s="350"/>
      <c r="UW70" s="350"/>
      <c r="UX70" s="350"/>
      <c r="UY70" s="350"/>
      <c r="UZ70" s="350"/>
      <c r="VA70" s="350"/>
      <c r="VB70" s="350"/>
      <c r="VC70" s="350"/>
      <c r="VD70" s="350"/>
      <c r="VE70" s="350"/>
      <c r="VF70" s="350"/>
      <c r="VG70" s="350"/>
      <c r="VH70" s="350"/>
      <c r="VI70" s="350"/>
      <c r="VJ70" s="350"/>
      <c r="VK70" s="350"/>
      <c r="VL70" s="350"/>
      <c r="VM70" s="350"/>
      <c r="VN70" s="350"/>
      <c r="VO70" s="350"/>
      <c r="VP70" s="350"/>
      <c r="VQ70" s="350"/>
      <c r="VR70" s="350"/>
      <c r="VS70" s="350"/>
      <c r="VT70" s="350"/>
      <c r="VU70" s="350"/>
      <c r="VV70" s="350"/>
      <c r="VW70" s="350"/>
      <c r="VX70" s="350"/>
      <c r="VY70" s="350"/>
      <c r="VZ70" s="350"/>
      <c r="WA70" s="350"/>
      <c r="WB70" s="350"/>
      <c r="WC70" s="350"/>
      <c r="WD70" s="350"/>
      <c r="WE70" s="350"/>
      <c r="WF70" s="350"/>
      <c r="WG70" s="350"/>
      <c r="WH70" s="350"/>
      <c r="WI70" s="350"/>
      <c r="WJ70" s="350"/>
      <c r="WK70" s="350"/>
      <c r="WL70" s="350"/>
      <c r="WM70" s="350"/>
      <c r="WN70" s="350"/>
      <c r="WO70" s="350"/>
      <c r="WP70" s="350"/>
      <c r="WQ70" s="350"/>
      <c r="WR70" s="350"/>
      <c r="WS70" s="350"/>
      <c r="WT70" s="350"/>
      <c r="WU70" s="350"/>
      <c r="WV70" s="350"/>
      <c r="WW70" s="350"/>
      <c r="WX70" s="350"/>
      <c r="WY70" s="350"/>
      <c r="WZ70" s="350"/>
      <c r="XA70" s="350"/>
      <c r="XB70" s="350"/>
      <c r="XC70" s="350"/>
      <c r="XD70" s="350"/>
      <c r="XE70" s="350"/>
      <c r="XF70" s="350"/>
      <c r="XG70" s="350"/>
      <c r="XH70" s="350"/>
      <c r="XI70" s="350"/>
      <c r="XJ70" s="350"/>
      <c r="XK70" s="350"/>
      <c r="XL70" s="350"/>
      <c r="XM70" s="350"/>
      <c r="XN70" s="350"/>
      <c r="XO70" s="350"/>
      <c r="XP70" s="350"/>
      <c r="XQ70" s="350"/>
      <c r="XR70" s="350"/>
      <c r="XS70" s="350"/>
      <c r="XT70" s="350"/>
      <c r="XU70" s="350"/>
      <c r="XV70" s="350"/>
      <c r="XW70" s="350"/>
      <c r="XX70" s="350"/>
      <c r="XY70" s="350"/>
      <c r="XZ70" s="350"/>
      <c r="YA70" s="350"/>
      <c r="YB70" s="350"/>
      <c r="YC70" s="350"/>
      <c r="YD70" s="350"/>
      <c r="YE70" s="350"/>
      <c r="YF70" s="350"/>
      <c r="YG70" s="350"/>
      <c r="YH70" s="350"/>
      <c r="YI70" s="350"/>
      <c r="YJ70" s="350"/>
      <c r="YK70" s="350"/>
      <c r="YL70" s="350"/>
      <c r="YM70" s="350"/>
      <c r="YN70" s="350"/>
      <c r="YO70" s="350"/>
      <c r="YP70" s="350"/>
      <c r="YQ70" s="350"/>
      <c r="YR70" s="350"/>
      <c r="YS70" s="350"/>
      <c r="YT70" s="350"/>
      <c r="YU70" s="350"/>
      <c r="YV70" s="350"/>
      <c r="YW70" s="350"/>
      <c r="YX70" s="350"/>
      <c r="YY70" s="350"/>
      <c r="YZ70" s="350"/>
      <c r="ZA70" s="350"/>
      <c r="ZB70" s="350"/>
      <c r="ZC70" s="350"/>
      <c r="ZD70" s="350"/>
      <c r="ZE70" s="350"/>
      <c r="ZF70" s="350"/>
      <c r="ZG70" s="350"/>
      <c r="ZH70" s="350"/>
      <c r="ZI70" s="350"/>
      <c r="ZJ70" s="350"/>
      <c r="ZK70" s="350"/>
      <c r="ZL70" s="350"/>
      <c r="ZM70" s="350"/>
      <c r="ZN70" s="350"/>
      <c r="ZO70" s="350"/>
      <c r="ZP70" s="350"/>
      <c r="ZQ70" s="350"/>
      <c r="ZR70" s="350"/>
      <c r="ZS70" s="350"/>
      <c r="ZT70" s="350"/>
      <c r="ZU70" s="350"/>
      <c r="ZV70" s="350"/>
      <c r="ZW70" s="350"/>
      <c r="ZX70" s="350"/>
      <c r="ZY70" s="350"/>
      <c r="ZZ70" s="350"/>
      <c r="AAA70" s="350"/>
      <c r="AAB70" s="350"/>
      <c r="AAC70" s="350"/>
      <c r="AAD70" s="350"/>
      <c r="AAE70" s="350"/>
      <c r="AAF70" s="350"/>
      <c r="AAG70" s="350"/>
      <c r="AAH70" s="350"/>
      <c r="AAI70" s="350"/>
      <c r="AAJ70" s="350"/>
      <c r="AAK70" s="350"/>
      <c r="AAL70" s="350"/>
      <c r="AAM70" s="350"/>
      <c r="AAN70" s="350"/>
      <c r="AAO70" s="350"/>
      <c r="AAP70" s="350"/>
      <c r="AAQ70" s="350"/>
      <c r="AAR70" s="350"/>
      <c r="AAS70" s="350"/>
      <c r="AAT70" s="350"/>
      <c r="AAU70" s="350"/>
      <c r="AAV70" s="350"/>
      <c r="AAW70" s="350"/>
      <c r="AAX70" s="350"/>
      <c r="AAY70" s="350"/>
      <c r="AAZ70" s="350"/>
      <c r="ABA70" s="350"/>
      <c r="ABB70" s="350"/>
      <c r="ABC70" s="350"/>
      <c r="ABD70" s="350"/>
      <c r="ABE70" s="350"/>
      <c r="ABF70" s="350"/>
      <c r="ABG70" s="350"/>
      <c r="ABH70" s="350"/>
      <c r="ABI70" s="350"/>
      <c r="ABJ70" s="350"/>
      <c r="ABK70" s="350"/>
      <c r="ABL70" s="350"/>
      <c r="ABM70" s="350"/>
      <c r="ABN70" s="350"/>
      <c r="ABO70" s="350"/>
      <c r="ABP70" s="350"/>
      <c r="ABQ70" s="350"/>
      <c r="ABR70" s="350"/>
      <c r="ABS70" s="350"/>
      <c r="ABT70" s="350"/>
      <c r="ABU70" s="350"/>
      <c r="ABV70" s="350"/>
      <c r="ABW70" s="350"/>
      <c r="ABX70" s="350"/>
      <c r="ABY70" s="350"/>
      <c r="ABZ70" s="350"/>
      <c r="ACA70" s="350"/>
      <c r="ACB70" s="350"/>
      <c r="ACC70" s="350"/>
      <c r="ACD70" s="350"/>
      <c r="ACE70" s="350"/>
      <c r="ACF70" s="350"/>
      <c r="ACG70" s="350"/>
      <c r="ACH70" s="350"/>
      <c r="ACI70" s="350"/>
      <c r="ACJ70" s="350"/>
      <c r="ACK70" s="350"/>
      <c r="ACL70" s="350"/>
      <c r="ACM70" s="350"/>
      <c r="ACN70" s="350"/>
      <c r="ACO70" s="350"/>
      <c r="ACP70" s="350"/>
      <c r="ACQ70" s="350"/>
      <c r="ACR70" s="350"/>
      <c r="ACS70" s="350"/>
      <c r="ACT70" s="350"/>
      <c r="ACU70" s="350"/>
      <c r="ACV70" s="350"/>
      <c r="ACW70" s="350"/>
      <c r="ACX70" s="350"/>
      <c r="ACY70" s="350"/>
      <c r="ACZ70" s="350"/>
      <c r="ADA70" s="350"/>
      <c r="ADB70" s="350"/>
      <c r="ADC70" s="350"/>
      <c r="ADD70" s="350"/>
      <c r="ADE70" s="350"/>
      <c r="ADF70" s="350"/>
      <c r="ADG70" s="350"/>
      <c r="ADH70" s="350"/>
      <c r="ADI70" s="350"/>
      <c r="ADJ70" s="350"/>
      <c r="ADK70" s="350"/>
      <c r="ADL70" s="350"/>
      <c r="ADM70" s="350"/>
      <c r="ADN70" s="350"/>
      <c r="ADO70" s="350"/>
      <c r="ADP70" s="350"/>
      <c r="ADQ70" s="350"/>
      <c r="ADR70" s="350"/>
      <c r="ADS70" s="350"/>
      <c r="ADT70" s="350"/>
      <c r="ADU70" s="350"/>
      <c r="ADV70" s="350"/>
      <c r="ADW70" s="350"/>
      <c r="ADX70" s="350"/>
      <c r="ADY70" s="350"/>
      <c r="ADZ70" s="350"/>
      <c r="AEA70" s="350"/>
      <c r="AEB70" s="350"/>
      <c r="AEC70" s="350"/>
      <c r="AED70" s="350"/>
      <c r="AEE70" s="350"/>
      <c r="AEF70" s="350"/>
      <c r="AEG70" s="350"/>
      <c r="AEH70" s="350"/>
      <c r="AEI70" s="350"/>
      <c r="AEJ70" s="350"/>
      <c r="AEK70" s="350"/>
      <c r="AEL70" s="350"/>
      <c r="AEM70" s="350"/>
      <c r="AEN70" s="350"/>
      <c r="AEO70" s="350"/>
      <c r="AEP70" s="350"/>
      <c r="AEQ70" s="350"/>
      <c r="AER70" s="350"/>
      <c r="AES70" s="350"/>
      <c r="AET70" s="350"/>
      <c r="AEU70" s="350"/>
      <c r="AEV70" s="350"/>
      <c r="AEW70" s="350"/>
      <c r="AEX70" s="350"/>
      <c r="AEY70" s="350"/>
      <c r="AEZ70" s="350"/>
      <c r="AFA70" s="350"/>
      <c r="AFB70" s="350"/>
      <c r="AFC70" s="350"/>
      <c r="AFD70" s="350"/>
      <c r="AFE70" s="350"/>
      <c r="AFF70" s="350"/>
      <c r="AFG70" s="350"/>
      <c r="AFH70" s="350"/>
      <c r="AFI70" s="350"/>
      <c r="AFJ70" s="350"/>
      <c r="AFK70" s="350"/>
      <c r="AFL70" s="350"/>
      <c r="AFM70" s="350"/>
      <c r="AFN70" s="350"/>
      <c r="AFO70" s="350"/>
      <c r="AFP70" s="350"/>
      <c r="AFQ70" s="350"/>
      <c r="AFR70" s="350"/>
      <c r="AFS70" s="350"/>
      <c r="AFT70" s="350"/>
      <c r="AFU70" s="350"/>
      <c r="AFV70" s="350"/>
      <c r="AFW70" s="350"/>
      <c r="AFX70" s="350"/>
      <c r="AFY70" s="350"/>
      <c r="AFZ70" s="350"/>
      <c r="AGA70" s="350"/>
      <c r="AGB70" s="350"/>
      <c r="AGC70" s="350"/>
      <c r="AGD70" s="350"/>
      <c r="AGE70" s="350"/>
      <c r="AGF70" s="350"/>
      <c r="AGG70" s="350"/>
      <c r="AGH70" s="350"/>
      <c r="AGI70" s="350"/>
      <c r="AGJ70" s="350"/>
      <c r="AGK70" s="350"/>
      <c r="AGL70" s="350"/>
      <c r="AGM70" s="350"/>
      <c r="AGN70" s="350"/>
      <c r="AGO70" s="350"/>
      <c r="AGP70" s="350"/>
      <c r="AGQ70" s="350"/>
      <c r="AGR70" s="350"/>
      <c r="AGS70" s="350"/>
      <c r="AGT70" s="350"/>
      <c r="AGU70" s="350"/>
      <c r="AGV70" s="350"/>
      <c r="AGW70" s="350"/>
      <c r="AGX70" s="350"/>
      <c r="AGY70" s="350"/>
      <c r="AGZ70" s="350"/>
      <c r="AHA70" s="350"/>
      <c r="AHB70" s="350"/>
      <c r="AHC70" s="350"/>
      <c r="AHD70" s="350"/>
      <c r="AHE70" s="350"/>
      <c r="AHF70" s="350"/>
      <c r="AHG70" s="350"/>
      <c r="AHH70" s="350"/>
      <c r="AHI70" s="350"/>
      <c r="AHJ70" s="350"/>
      <c r="AHK70" s="350"/>
      <c r="AHL70" s="350"/>
      <c r="AHM70" s="350"/>
      <c r="AHN70" s="350"/>
      <c r="AHO70" s="350"/>
      <c r="AHP70" s="350"/>
      <c r="AHQ70" s="350"/>
      <c r="AHR70" s="350"/>
      <c r="AHS70" s="350"/>
      <c r="AHT70" s="350"/>
      <c r="AHU70" s="350"/>
      <c r="AHV70" s="350"/>
      <c r="AHW70" s="350"/>
      <c r="AHX70" s="350"/>
      <c r="AHY70" s="350"/>
      <c r="AHZ70" s="350"/>
      <c r="AIA70" s="350"/>
      <c r="AIB70" s="350"/>
      <c r="AIC70" s="350"/>
      <c r="AID70" s="350"/>
      <c r="AIE70" s="350"/>
      <c r="AIF70" s="350"/>
      <c r="AIG70" s="350"/>
      <c r="AIH70" s="350"/>
      <c r="AII70" s="350"/>
      <c r="AIJ70" s="350"/>
      <c r="AIK70" s="350"/>
      <c r="AIL70" s="350"/>
      <c r="AIM70" s="350"/>
      <c r="AIN70" s="350"/>
      <c r="AIO70" s="350"/>
      <c r="AIP70" s="350"/>
      <c r="AIQ70" s="350"/>
      <c r="AIR70" s="350"/>
      <c r="AIS70" s="350"/>
      <c r="AIT70" s="350"/>
      <c r="AIU70" s="350"/>
      <c r="AIV70" s="350"/>
      <c r="AIW70" s="350"/>
      <c r="AIX70" s="350"/>
      <c r="AIY70" s="350"/>
      <c r="AIZ70" s="350"/>
      <c r="AJA70" s="350"/>
      <c r="AJB70" s="350"/>
      <c r="AJC70" s="350"/>
      <c r="AJD70" s="350"/>
      <c r="AJE70" s="350"/>
      <c r="AJF70" s="350"/>
      <c r="AJG70" s="350"/>
      <c r="AJH70" s="350"/>
      <c r="AJI70" s="350"/>
      <c r="AJJ70" s="350"/>
      <c r="AJK70" s="350"/>
      <c r="AJL70" s="350"/>
      <c r="AJM70" s="350"/>
      <c r="AJN70" s="350"/>
      <c r="AJO70" s="350"/>
      <c r="AJP70" s="350"/>
      <c r="AJQ70" s="350"/>
      <c r="AJR70" s="350"/>
      <c r="AJS70" s="350"/>
      <c r="AJT70" s="350"/>
      <c r="AJU70" s="350"/>
      <c r="AJV70" s="350"/>
      <c r="AJW70" s="350"/>
      <c r="AJX70" s="350"/>
      <c r="AJY70" s="350"/>
      <c r="AJZ70" s="350"/>
      <c r="AKA70" s="350"/>
      <c r="AKB70" s="350"/>
      <c r="AKC70" s="350"/>
      <c r="AKD70" s="350"/>
      <c r="AKE70" s="350"/>
      <c r="AKF70" s="350"/>
      <c r="AKG70" s="350"/>
      <c r="AKH70" s="350"/>
      <c r="AKI70" s="350"/>
      <c r="AKJ70" s="350"/>
      <c r="AKK70" s="350"/>
      <c r="AKL70" s="350"/>
      <c r="AKM70" s="350"/>
      <c r="AKN70" s="350"/>
      <c r="AKO70" s="350"/>
      <c r="AKP70" s="350"/>
      <c r="AKQ70" s="350"/>
      <c r="AKR70" s="350"/>
      <c r="AKS70" s="350"/>
      <c r="AKT70" s="350"/>
      <c r="AKU70" s="350"/>
      <c r="AKV70" s="350"/>
      <c r="AKW70" s="350"/>
      <c r="AKX70" s="350"/>
      <c r="AKY70" s="350"/>
      <c r="AKZ70" s="350"/>
      <c r="ALA70" s="350"/>
      <c r="ALB70" s="350"/>
      <c r="ALC70" s="350"/>
      <c r="ALD70" s="350"/>
      <c r="ALE70" s="350"/>
      <c r="ALF70" s="350"/>
      <c r="ALG70" s="350"/>
      <c r="ALH70" s="350"/>
      <c r="ALI70" s="350"/>
      <c r="ALJ70" s="350"/>
      <c r="ALK70" s="350"/>
      <c r="ALL70" s="350"/>
      <c r="ALM70" s="350"/>
      <c r="ALN70" s="350"/>
      <c r="ALO70" s="350"/>
      <c r="ALP70" s="350"/>
      <c r="ALQ70" s="350"/>
      <c r="ALR70" s="350"/>
      <c r="ALS70" s="350"/>
      <c r="ALT70" s="350"/>
      <c r="ALU70" s="350"/>
      <c r="ALV70" s="350"/>
      <c r="ALW70" s="350"/>
      <c r="ALX70" s="350"/>
      <c r="ALY70" s="350"/>
      <c r="ALZ70" s="350"/>
      <c r="AMA70" s="350"/>
      <c r="AMB70" s="350"/>
      <c r="AMC70" s="350"/>
      <c r="AMD70" s="350"/>
      <c r="AME70" s="350"/>
      <c r="AMF70" s="350"/>
      <c r="AMG70" s="350"/>
      <c r="AMH70" s="350"/>
      <c r="AMI70" s="350"/>
      <c r="AMJ70" s="350"/>
      <c r="AMK70" s="350"/>
    </row>
    <row r="71" spans="1:1025" s="352" customFormat="1" ht="58.9" hidden="1" customHeight="1" thickBot="1">
      <c r="A71" s="248"/>
      <c r="B71" s="248"/>
      <c r="C71" s="248"/>
      <c r="D71" s="323" t="s">
        <v>41</v>
      </c>
      <c r="E71" s="247" t="s">
        <v>221</v>
      </c>
      <c r="F71" s="247" t="s">
        <v>218</v>
      </c>
      <c r="G71" s="247">
        <v>1</v>
      </c>
      <c r="H71" s="247">
        <v>1</v>
      </c>
      <c r="I71" s="356">
        <f t="shared" ref="I71" si="7">H71/G71*100</f>
        <v>100</v>
      </c>
      <c r="J71" s="463">
        <f>I71</f>
        <v>100</v>
      </c>
      <c r="K71" s="248"/>
      <c r="L71" s="247" t="s">
        <v>27</v>
      </c>
      <c r="M71" s="357">
        <f>(J71+J90)/2</f>
        <v>100</v>
      </c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43"/>
      <c r="AI71" s="343"/>
      <c r="AJ71" s="343"/>
      <c r="AK71" s="343"/>
      <c r="AL71" s="343"/>
      <c r="AM71" s="343"/>
      <c r="AN71" s="343"/>
      <c r="AO71" s="343"/>
      <c r="AP71" s="343"/>
      <c r="AQ71" s="343"/>
      <c r="AR71" s="343"/>
      <c r="AS71" s="343"/>
      <c r="AT71" s="343"/>
      <c r="AU71" s="343"/>
      <c r="AV71" s="343"/>
      <c r="AW71" s="343"/>
      <c r="AX71" s="343"/>
      <c r="AY71" s="343"/>
      <c r="AZ71" s="343"/>
      <c r="BA71" s="343"/>
      <c r="BB71" s="343"/>
      <c r="BC71" s="343"/>
      <c r="BD71" s="343"/>
      <c r="BE71" s="343"/>
      <c r="BF71" s="343"/>
      <c r="BG71" s="343"/>
      <c r="BH71" s="343"/>
      <c r="BI71" s="343"/>
      <c r="BJ71" s="343"/>
      <c r="BK71" s="343"/>
      <c r="BL71" s="343"/>
      <c r="BM71" s="343"/>
      <c r="BN71" s="343"/>
      <c r="BO71" s="343"/>
      <c r="BP71" s="343"/>
      <c r="BQ71" s="343"/>
      <c r="BR71" s="343"/>
      <c r="BS71" s="343"/>
      <c r="BT71" s="343"/>
      <c r="BU71" s="343"/>
      <c r="BV71" s="343"/>
      <c r="BW71" s="343"/>
      <c r="BX71" s="343"/>
      <c r="BY71" s="343"/>
      <c r="BZ71" s="343"/>
      <c r="CA71" s="343"/>
      <c r="CB71" s="343"/>
      <c r="CC71" s="343"/>
      <c r="CD71" s="343"/>
      <c r="CE71" s="343"/>
      <c r="CF71" s="343"/>
      <c r="CG71" s="343"/>
      <c r="CH71" s="343"/>
      <c r="CI71" s="343"/>
      <c r="CJ71" s="343"/>
      <c r="CK71" s="343"/>
      <c r="CL71" s="343"/>
      <c r="CM71" s="343"/>
      <c r="CN71" s="343"/>
      <c r="CO71" s="343"/>
      <c r="CP71" s="343"/>
      <c r="CQ71" s="343"/>
      <c r="CR71" s="343"/>
      <c r="CS71" s="343"/>
      <c r="CT71" s="343"/>
      <c r="CU71" s="343"/>
      <c r="CV71" s="343"/>
      <c r="CW71" s="343"/>
      <c r="CX71" s="343"/>
      <c r="CY71" s="343"/>
      <c r="CZ71" s="343"/>
      <c r="DA71" s="343"/>
      <c r="DB71" s="343"/>
      <c r="DC71" s="343"/>
      <c r="DD71" s="343"/>
      <c r="DE71" s="343"/>
      <c r="DF71" s="343"/>
      <c r="DG71" s="343"/>
      <c r="DH71" s="343"/>
      <c r="DI71" s="343"/>
      <c r="DJ71" s="343"/>
      <c r="DK71" s="343"/>
      <c r="DL71" s="343"/>
      <c r="DM71" s="343"/>
      <c r="DN71" s="343"/>
      <c r="DO71" s="343"/>
      <c r="DP71" s="343"/>
      <c r="DQ71" s="343"/>
      <c r="DR71" s="343"/>
      <c r="DS71" s="343"/>
      <c r="DT71" s="343"/>
      <c r="DU71" s="343"/>
      <c r="DV71" s="343"/>
      <c r="DW71" s="343"/>
      <c r="DX71" s="343"/>
      <c r="DY71" s="343"/>
      <c r="DZ71" s="343"/>
      <c r="EA71" s="343"/>
      <c r="EB71" s="343"/>
      <c r="EC71" s="343"/>
      <c r="ED71" s="343"/>
      <c r="EE71" s="343"/>
      <c r="EF71" s="343"/>
      <c r="EG71" s="343"/>
      <c r="EH71" s="343"/>
      <c r="EI71" s="343"/>
      <c r="EJ71" s="343"/>
      <c r="EK71" s="343"/>
      <c r="EL71" s="343"/>
      <c r="EM71" s="343"/>
      <c r="EN71" s="343"/>
      <c r="EO71" s="343"/>
      <c r="EP71" s="343"/>
      <c r="EQ71" s="343"/>
      <c r="ER71" s="343"/>
      <c r="ES71" s="343"/>
      <c r="ET71" s="343"/>
      <c r="EU71" s="343"/>
      <c r="EV71" s="343"/>
      <c r="EW71" s="343"/>
      <c r="EX71" s="343"/>
      <c r="EY71" s="343"/>
      <c r="EZ71" s="343"/>
      <c r="FA71" s="343"/>
      <c r="FB71" s="343"/>
      <c r="FC71" s="343"/>
      <c r="FD71" s="343"/>
      <c r="FE71" s="343"/>
      <c r="FF71" s="343"/>
      <c r="FG71" s="343"/>
      <c r="FH71" s="343"/>
      <c r="FI71" s="343"/>
      <c r="FJ71" s="343"/>
      <c r="FK71" s="343"/>
      <c r="FL71" s="343"/>
      <c r="FM71" s="343"/>
      <c r="FN71" s="343"/>
      <c r="FO71" s="343"/>
      <c r="FP71" s="343"/>
      <c r="FQ71" s="343"/>
      <c r="FR71" s="343"/>
      <c r="FS71" s="343"/>
      <c r="FT71" s="343"/>
      <c r="FU71" s="343"/>
      <c r="FV71" s="343"/>
      <c r="FW71" s="343"/>
      <c r="FX71" s="343"/>
      <c r="FY71" s="343"/>
      <c r="FZ71" s="343"/>
      <c r="GA71" s="343"/>
      <c r="GB71" s="343"/>
      <c r="GC71" s="343"/>
      <c r="GD71" s="343"/>
      <c r="GE71" s="343"/>
      <c r="GF71" s="343"/>
      <c r="GG71" s="343"/>
      <c r="GH71" s="343"/>
      <c r="GI71" s="343"/>
      <c r="GJ71" s="343"/>
      <c r="GK71" s="343"/>
      <c r="GL71" s="343"/>
      <c r="GM71" s="343"/>
      <c r="GN71" s="343"/>
      <c r="GO71" s="343"/>
      <c r="GP71" s="343"/>
      <c r="GQ71" s="343"/>
      <c r="GR71" s="343"/>
      <c r="GS71" s="343"/>
      <c r="GT71" s="343"/>
      <c r="GU71" s="343"/>
      <c r="GV71" s="343"/>
      <c r="GW71" s="343"/>
      <c r="GX71" s="343"/>
      <c r="GY71" s="343"/>
      <c r="GZ71" s="343"/>
      <c r="HA71" s="343"/>
      <c r="HB71" s="343"/>
      <c r="HC71" s="343"/>
      <c r="HD71" s="343"/>
      <c r="HE71" s="343"/>
      <c r="HF71" s="343"/>
      <c r="HG71" s="343"/>
      <c r="HH71" s="343"/>
      <c r="HI71" s="343"/>
      <c r="HJ71" s="343"/>
      <c r="HK71" s="343"/>
      <c r="HL71" s="343"/>
      <c r="HM71" s="343"/>
      <c r="HN71" s="343"/>
      <c r="HO71" s="343"/>
      <c r="HP71" s="343"/>
      <c r="HQ71" s="343"/>
      <c r="HR71" s="343"/>
      <c r="HS71" s="343"/>
      <c r="HT71" s="343"/>
      <c r="HU71" s="343"/>
      <c r="HV71" s="343"/>
      <c r="HW71" s="343"/>
      <c r="HX71" s="343"/>
      <c r="HY71" s="343"/>
      <c r="HZ71" s="343"/>
      <c r="IA71" s="343"/>
      <c r="IB71" s="343"/>
      <c r="IC71" s="343"/>
      <c r="ID71" s="343"/>
      <c r="IE71" s="343"/>
      <c r="IF71" s="343"/>
      <c r="IG71" s="343"/>
      <c r="IH71" s="343"/>
      <c r="II71" s="343"/>
      <c r="IJ71" s="343"/>
      <c r="IK71" s="343"/>
      <c r="IL71" s="343"/>
      <c r="IM71" s="343"/>
      <c r="IN71" s="343"/>
      <c r="IO71" s="343"/>
      <c r="IP71" s="343"/>
      <c r="IQ71" s="343"/>
      <c r="IR71" s="343"/>
      <c r="IS71" s="343"/>
      <c r="IT71" s="343"/>
      <c r="IU71" s="343"/>
      <c r="IV71" s="343"/>
      <c r="IW71" s="343"/>
      <c r="IX71" s="343"/>
      <c r="IY71" s="343"/>
      <c r="IZ71" s="343"/>
      <c r="JA71" s="343"/>
      <c r="JB71" s="343"/>
      <c r="JC71" s="343"/>
      <c r="JD71" s="343"/>
      <c r="JE71" s="343"/>
      <c r="JF71" s="343"/>
      <c r="JG71" s="343"/>
      <c r="JH71" s="343"/>
      <c r="JI71" s="343"/>
      <c r="JJ71" s="343"/>
      <c r="JK71" s="343"/>
      <c r="JL71" s="343"/>
      <c r="JM71" s="343"/>
      <c r="JN71" s="343"/>
      <c r="JO71" s="343"/>
      <c r="JP71" s="343"/>
      <c r="JQ71" s="343"/>
      <c r="JR71" s="343"/>
      <c r="JS71" s="343"/>
      <c r="JT71" s="343"/>
      <c r="JU71" s="343"/>
      <c r="JV71" s="343"/>
      <c r="JW71" s="343"/>
      <c r="JX71" s="343"/>
      <c r="JY71" s="343"/>
      <c r="JZ71" s="343"/>
      <c r="KA71" s="343"/>
      <c r="KB71" s="343"/>
      <c r="KC71" s="343"/>
      <c r="KD71" s="343"/>
      <c r="KE71" s="343"/>
      <c r="KF71" s="343"/>
      <c r="KG71" s="343"/>
      <c r="KH71" s="343"/>
      <c r="KI71" s="343"/>
      <c r="KJ71" s="343"/>
      <c r="KK71" s="343"/>
      <c r="KL71" s="343"/>
      <c r="KM71" s="343"/>
      <c r="KN71" s="343"/>
      <c r="KO71" s="343"/>
      <c r="KP71" s="343"/>
      <c r="KQ71" s="343"/>
      <c r="KR71" s="343"/>
      <c r="KS71" s="343"/>
      <c r="KT71" s="343"/>
      <c r="KU71" s="343"/>
      <c r="KV71" s="343"/>
      <c r="KW71" s="343"/>
      <c r="KX71" s="343"/>
      <c r="KY71" s="343"/>
      <c r="KZ71" s="343"/>
      <c r="LA71" s="343"/>
      <c r="LB71" s="343"/>
      <c r="LC71" s="343"/>
      <c r="LD71" s="343"/>
      <c r="LE71" s="343"/>
      <c r="LF71" s="343"/>
      <c r="LG71" s="343"/>
      <c r="LH71" s="343"/>
      <c r="LI71" s="343"/>
      <c r="LJ71" s="343"/>
      <c r="LK71" s="343"/>
      <c r="LL71" s="343"/>
      <c r="LM71" s="343"/>
      <c r="LN71" s="343"/>
      <c r="LO71" s="343"/>
      <c r="LP71" s="343"/>
      <c r="LQ71" s="343"/>
      <c r="LR71" s="343"/>
      <c r="LS71" s="343"/>
      <c r="LT71" s="343"/>
      <c r="LU71" s="343"/>
      <c r="LV71" s="343"/>
      <c r="LW71" s="343"/>
      <c r="LX71" s="343"/>
      <c r="LY71" s="343"/>
      <c r="LZ71" s="343"/>
      <c r="MA71" s="343"/>
      <c r="MB71" s="343"/>
      <c r="MC71" s="343"/>
      <c r="MD71" s="343"/>
      <c r="ME71" s="343"/>
      <c r="MF71" s="343"/>
      <c r="MG71" s="343"/>
      <c r="MH71" s="343"/>
      <c r="MI71" s="343"/>
      <c r="MJ71" s="343"/>
      <c r="MK71" s="343"/>
      <c r="ML71" s="343"/>
      <c r="MM71" s="343"/>
      <c r="MN71" s="343"/>
      <c r="MO71" s="343"/>
      <c r="MP71" s="343"/>
      <c r="MQ71" s="343"/>
      <c r="MR71" s="343"/>
      <c r="MS71" s="343"/>
      <c r="MT71" s="343"/>
      <c r="MU71" s="343"/>
      <c r="MV71" s="343"/>
      <c r="MW71" s="343"/>
      <c r="MX71" s="343"/>
      <c r="MY71" s="343"/>
      <c r="MZ71" s="343"/>
      <c r="NA71" s="343"/>
      <c r="NB71" s="343"/>
      <c r="NC71" s="343"/>
      <c r="ND71" s="343"/>
      <c r="NE71" s="343"/>
      <c r="NF71" s="343"/>
      <c r="NG71" s="343"/>
      <c r="NH71" s="343"/>
      <c r="NI71" s="343"/>
      <c r="NJ71" s="343"/>
      <c r="NK71" s="343"/>
      <c r="NL71" s="343"/>
      <c r="NM71" s="343"/>
      <c r="NN71" s="343"/>
      <c r="NO71" s="343"/>
      <c r="NP71" s="343"/>
      <c r="NQ71" s="343"/>
      <c r="NR71" s="343"/>
      <c r="NS71" s="343"/>
      <c r="NT71" s="343"/>
      <c r="NU71" s="343"/>
      <c r="NV71" s="343"/>
      <c r="NW71" s="343"/>
      <c r="NX71" s="343"/>
      <c r="NY71" s="343"/>
      <c r="NZ71" s="343"/>
      <c r="OA71" s="343"/>
      <c r="OB71" s="343"/>
      <c r="OC71" s="343"/>
      <c r="OD71" s="343"/>
      <c r="OE71" s="343"/>
      <c r="OF71" s="343"/>
      <c r="OG71" s="343"/>
      <c r="OH71" s="343"/>
      <c r="OI71" s="343"/>
      <c r="OJ71" s="343"/>
      <c r="OK71" s="343"/>
      <c r="OL71" s="343"/>
      <c r="OM71" s="343"/>
      <c r="ON71" s="343"/>
      <c r="OO71" s="343"/>
      <c r="OP71" s="343"/>
      <c r="OQ71" s="343"/>
      <c r="OR71" s="343"/>
      <c r="OS71" s="343"/>
      <c r="OT71" s="343"/>
      <c r="OU71" s="343"/>
      <c r="OV71" s="343"/>
      <c r="OW71" s="343"/>
      <c r="OX71" s="343"/>
      <c r="OY71" s="343"/>
      <c r="OZ71" s="343"/>
      <c r="PA71" s="343"/>
      <c r="PB71" s="343"/>
      <c r="PC71" s="343"/>
      <c r="PD71" s="343"/>
      <c r="PE71" s="343"/>
      <c r="PF71" s="343"/>
      <c r="PG71" s="343"/>
      <c r="PH71" s="343"/>
      <c r="PI71" s="343"/>
      <c r="PJ71" s="343"/>
      <c r="PK71" s="343"/>
      <c r="PL71" s="343"/>
      <c r="PM71" s="343"/>
      <c r="PN71" s="343"/>
      <c r="PO71" s="343"/>
      <c r="PP71" s="343"/>
      <c r="PQ71" s="343"/>
      <c r="PR71" s="343"/>
      <c r="PS71" s="343"/>
      <c r="PT71" s="343"/>
      <c r="PU71" s="343"/>
      <c r="PV71" s="343"/>
      <c r="PW71" s="343"/>
      <c r="PX71" s="343"/>
      <c r="PY71" s="343"/>
      <c r="PZ71" s="343"/>
      <c r="QA71" s="343"/>
      <c r="QB71" s="343"/>
      <c r="QC71" s="343"/>
      <c r="QD71" s="343"/>
      <c r="QE71" s="343"/>
      <c r="QF71" s="343"/>
      <c r="QG71" s="343"/>
      <c r="QH71" s="343"/>
      <c r="QI71" s="343"/>
      <c r="QJ71" s="343"/>
      <c r="QK71" s="343"/>
      <c r="QL71" s="343"/>
      <c r="QM71" s="343"/>
      <c r="QN71" s="343"/>
      <c r="QO71" s="343"/>
      <c r="QP71" s="343"/>
      <c r="QQ71" s="343"/>
      <c r="QR71" s="343"/>
      <c r="QS71" s="343"/>
      <c r="QT71" s="343"/>
      <c r="QU71" s="343"/>
      <c r="QV71" s="343"/>
      <c r="QW71" s="343"/>
      <c r="QX71" s="343"/>
      <c r="QY71" s="343"/>
      <c r="QZ71" s="343"/>
      <c r="RA71" s="343"/>
      <c r="RB71" s="343"/>
      <c r="RC71" s="343"/>
      <c r="RD71" s="343"/>
      <c r="RE71" s="343"/>
      <c r="RF71" s="343"/>
      <c r="RG71" s="343"/>
      <c r="RH71" s="343"/>
      <c r="RI71" s="343"/>
      <c r="RJ71" s="343"/>
      <c r="RK71" s="343"/>
      <c r="RL71" s="343"/>
      <c r="RM71" s="343"/>
      <c r="RN71" s="343"/>
      <c r="RO71" s="343"/>
      <c r="RP71" s="343"/>
      <c r="RQ71" s="343"/>
      <c r="RR71" s="343"/>
      <c r="RS71" s="343"/>
      <c r="RT71" s="343"/>
      <c r="RU71" s="343"/>
      <c r="RV71" s="343"/>
      <c r="RW71" s="343"/>
      <c r="RX71" s="343"/>
      <c r="RY71" s="343"/>
      <c r="RZ71" s="343"/>
      <c r="SA71" s="343"/>
      <c r="SB71" s="343"/>
      <c r="SC71" s="343"/>
      <c r="SD71" s="343"/>
      <c r="SE71" s="343"/>
      <c r="SF71" s="343"/>
      <c r="SG71" s="343"/>
      <c r="SH71" s="343"/>
      <c r="SI71" s="343"/>
      <c r="SJ71" s="343"/>
      <c r="SK71" s="343"/>
      <c r="SL71" s="343"/>
      <c r="SM71" s="343"/>
      <c r="SN71" s="343"/>
      <c r="SO71" s="343"/>
      <c r="SP71" s="343"/>
      <c r="SQ71" s="343"/>
      <c r="SR71" s="343"/>
      <c r="SS71" s="343"/>
      <c r="ST71" s="343"/>
      <c r="SU71" s="343"/>
      <c r="SV71" s="343"/>
      <c r="SW71" s="343"/>
      <c r="SX71" s="343"/>
      <c r="SY71" s="343"/>
      <c r="SZ71" s="343"/>
      <c r="TA71" s="343"/>
      <c r="TB71" s="343"/>
      <c r="TC71" s="343"/>
      <c r="TD71" s="343"/>
      <c r="TE71" s="343"/>
      <c r="TF71" s="343"/>
      <c r="TG71" s="343"/>
      <c r="TH71" s="343"/>
      <c r="TI71" s="343"/>
      <c r="TJ71" s="343"/>
      <c r="TK71" s="343"/>
      <c r="TL71" s="343"/>
      <c r="TM71" s="343"/>
      <c r="TN71" s="343"/>
      <c r="TO71" s="343"/>
      <c r="TP71" s="343"/>
      <c r="TQ71" s="343"/>
      <c r="TR71" s="343"/>
      <c r="TS71" s="343"/>
      <c r="TT71" s="343"/>
      <c r="TU71" s="343"/>
      <c r="TV71" s="343"/>
      <c r="TW71" s="343"/>
      <c r="TX71" s="343"/>
      <c r="TY71" s="343"/>
      <c r="TZ71" s="343"/>
      <c r="UA71" s="343"/>
      <c r="UB71" s="343"/>
      <c r="UC71" s="343"/>
      <c r="UD71" s="343"/>
      <c r="UE71" s="343"/>
      <c r="UF71" s="343"/>
      <c r="UG71" s="343"/>
      <c r="UH71" s="343"/>
      <c r="UI71" s="343"/>
      <c r="UJ71" s="343"/>
      <c r="UK71" s="343"/>
      <c r="UL71" s="343"/>
      <c r="UM71" s="343"/>
      <c r="UN71" s="343"/>
      <c r="UO71" s="343"/>
      <c r="UP71" s="343"/>
      <c r="UQ71" s="343"/>
      <c r="UR71" s="343"/>
      <c r="US71" s="343"/>
      <c r="UT71" s="343"/>
      <c r="UU71" s="343"/>
      <c r="UV71" s="343"/>
      <c r="UW71" s="343"/>
      <c r="UX71" s="343"/>
      <c r="UY71" s="343"/>
      <c r="UZ71" s="343"/>
      <c r="VA71" s="343"/>
      <c r="VB71" s="343"/>
      <c r="VC71" s="343"/>
      <c r="VD71" s="343"/>
      <c r="VE71" s="343"/>
      <c r="VF71" s="343"/>
      <c r="VG71" s="343"/>
      <c r="VH71" s="343"/>
      <c r="VI71" s="343"/>
      <c r="VJ71" s="343"/>
      <c r="VK71" s="343"/>
      <c r="VL71" s="343"/>
      <c r="VM71" s="343"/>
      <c r="VN71" s="343"/>
      <c r="VO71" s="343"/>
      <c r="VP71" s="343"/>
      <c r="VQ71" s="343"/>
      <c r="VR71" s="343"/>
      <c r="VS71" s="343"/>
      <c r="VT71" s="343"/>
      <c r="VU71" s="343"/>
      <c r="VV71" s="343"/>
      <c r="VW71" s="343"/>
      <c r="VX71" s="343"/>
      <c r="VY71" s="343"/>
      <c r="VZ71" s="343"/>
      <c r="WA71" s="343"/>
      <c r="WB71" s="343"/>
      <c r="WC71" s="343"/>
      <c r="WD71" s="343"/>
      <c r="WE71" s="343"/>
      <c r="WF71" s="343"/>
      <c r="WG71" s="343"/>
      <c r="WH71" s="343"/>
      <c r="WI71" s="343"/>
      <c r="WJ71" s="343"/>
      <c r="WK71" s="343"/>
      <c r="WL71" s="343"/>
      <c r="WM71" s="343"/>
      <c r="WN71" s="343"/>
      <c r="WO71" s="343"/>
      <c r="WP71" s="343"/>
      <c r="WQ71" s="343"/>
      <c r="WR71" s="343"/>
      <c r="WS71" s="343"/>
      <c r="WT71" s="343"/>
      <c r="WU71" s="343"/>
      <c r="WV71" s="343"/>
      <c r="WW71" s="343"/>
      <c r="WX71" s="343"/>
      <c r="WY71" s="343"/>
      <c r="WZ71" s="343"/>
      <c r="XA71" s="343"/>
      <c r="XB71" s="343"/>
      <c r="XC71" s="343"/>
      <c r="XD71" s="343"/>
      <c r="XE71" s="343"/>
      <c r="XF71" s="343"/>
      <c r="XG71" s="343"/>
      <c r="XH71" s="343"/>
      <c r="XI71" s="343"/>
      <c r="XJ71" s="343"/>
      <c r="XK71" s="343"/>
      <c r="XL71" s="343"/>
      <c r="XM71" s="343"/>
      <c r="XN71" s="343"/>
      <c r="XO71" s="343"/>
      <c r="XP71" s="343"/>
      <c r="XQ71" s="343"/>
      <c r="XR71" s="343"/>
      <c r="XS71" s="343"/>
      <c r="XT71" s="343"/>
      <c r="XU71" s="343"/>
      <c r="XV71" s="343"/>
      <c r="XW71" s="343"/>
      <c r="XX71" s="343"/>
      <c r="XY71" s="343"/>
      <c r="XZ71" s="343"/>
      <c r="YA71" s="343"/>
      <c r="YB71" s="343"/>
      <c r="YC71" s="343"/>
      <c r="YD71" s="343"/>
      <c r="YE71" s="343"/>
      <c r="YF71" s="343"/>
      <c r="YG71" s="343"/>
      <c r="YH71" s="343"/>
      <c r="YI71" s="343"/>
      <c r="YJ71" s="343"/>
      <c r="YK71" s="343"/>
      <c r="YL71" s="343"/>
      <c r="YM71" s="343"/>
      <c r="YN71" s="343"/>
      <c r="YO71" s="343"/>
      <c r="YP71" s="343"/>
      <c r="YQ71" s="343"/>
      <c r="YR71" s="343"/>
      <c r="YS71" s="343"/>
      <c r="YT71" s="343"/>
      <c r="YU71" s="343"/>
      <c r="YV71" s="343"/>
      <c r="YW71" s="343"/>
      <c r="YX71" s="343"/>
      <c r="YY71" s="343"/>
      <c r="YZ71" s="343"/>
      <c r="ZA71" s="343"/>
      <c r="ZB71" s="343"/>
      <c r="ZC71" s="343"/>
      <c r="ZD71" s="343"/>
      <c r="ZE71" s="343"/>
      <c r="ZF71" s="343"/>
      <c r="ZG71" s="343"/>
      <c r="ZH71" s="343"/>
      <c r="ZI71" s="343"/>
      <c r="ZJ71" s="343"/>
      <c r="ZK71" s="343"/>
      <c r="ZL71" s="343"/>
      <c r="ZM71" s="343"/>
      <c r="ZN71" s="343"/>
      <c r="ZO71" s="343"/>
      <c r="ZP71" s="343"/>
      <c r="ZQ71" s="343"/>
      <c r="ZR71" s="343"/>
      <c r="ZS71" s="343"/>
      <c r="ZT71" s="343"/>
      <c r="ZU71" s="343"/>
      <c r="ZV71" s="343"/>
      <c r="ZW71" s="343"/>
      <c r="ZX71" s="343"/>
      <c r="ZY71" s="343"/>
      <c r="ZZ71" s="343"/>
      <c r="AAA71" s="343"/>
      <c r="AAB71" s="343"/>
      <c r="AAC71" s="343"/>
      <c r="AAD71" s="343"/>
      <c r="AAE71" s="343"/>
      <c r="AAF71" s="343"/>
      <c r="AAG71" s="343"/>
      <c r="AAH71" s="343"/>
      <c r="AAI71" s="343"/>
      <c r="AAJ71" s="343"/>
      <c r="AAK71" s="343"/>
      <c r="AAL71" s="343"/>
      <c r="AAM71" s="343"/>
      <c r="AAN71" s="343"/>
      <c r="AAO71" s="343"/>
      <c r="AAP71" s="343"/>
      <c r="AAQ71" s="343"/>
      <c r="AAR71" s="343"/>
      <c r="AAS71" s="343"/>
      <c r="AAT71" s="343"/>
      <c r="AAU71" s="343"/>
      <c r="AAV71" s="343"/>
      <c r="AAW71" s="343"/>
      <c r="AAX71" s="343"/>
      <c r="AAY71" s="343"/>
      <c r="AAZ71" s="343"/>
      <c r="ABA71" s="343"/>
      <c r="ABB71" s="343"/>
      <c r="ABC71" s="343"/>
      <c r="ABD71" s="343"/>
      <c r="ABE71" s="343"/>
      <c r="ABF71" s="343"/>
      <c r="ABG71" s="343"/>
      <c r="ABH71" s="343"/>
      <c r="ABI71" s="343"/>
      <c r="ABJ71" s="343"/>
      <c r="ABK71" s="343"/>
      <c r="ABL71" s="343"/>
      <c r="ABM71" s="343"/>
      <c r="ABN71" s="343"/>
      <c r="ABO71" s="343"/>
      <c r="ABP71" s="343"/>
      <c r="ABQ71" s="343"/>
      <c r="ABR71" s="343"/>
      <c r="ABS71" s="343"/>
      <c r="ABT71" s="343"/>
      <c r="ABU71" s="343"/>
      <c r="ABV71" s="343"/>
      <c r="ABW71" s="343"/>
      <c r="ABX71" s="343"/>
      <c r="ABY71" s="343"/>
      <c r="ABZ71" s="343"/>
      <c r="ACA71" s="343"/>
      <c r="ACB71" s="343"/>
      <c r="ACC71" s="343"/>
      <c r="ACD71" s="343"/>
      <c r="ACE71" s="343"/>
      <c r="ACF71" s="343"/>
      <c r="ACG71" s="343"/>
      <c r="ACH71" s="343"/>
      <c r="ACI71" s="343"/>
      <c r="ACJ71" s="343"/>
      <c r="ACK71" s="343"/>
      <c r="ACL71" s="343"/>
      <c r="ACM71" s="343"/>
      <c r="ACN71" s="343"/>
      <c r="ACO71" s="343"/>
      <c r="ACP71" s="343"/>
      <c r="ACQ71" s="343"/>
      <c r="ACR71" s="343"/>
      <c r="ACS71" s="343"/>
      <c r="ACT71" s="343"/>
      <c r="ACU71" s="343"/>
      <c r="ACV71" s="343"/>
      <c r="ACW71" s="343"/>
      <c r="ACX71" s="343"/>
      <c r="ACY71" s="343"/>
      <c r="ACZ71" s="343"/>
      <c r="ADA71" s="343"/>
      <c r="ADB71" s="343"/>
      <c r="ADC71" s="343"/>
      <c r="ADD71" s="343"/>
      <c r="ADE71" s="343"/>
      <c r="ADF71" s="343"/>
      <c r="ADG71" s="343"/>
      <c r="ADH71" s="343"/>
      <c r="ADI71" s="343"/>
      <c r="ADJ71" s="343"/>
      <c r="ADK71" s="343"/>
      <c r="ADL71" s="343"/>
      <c r="ADM71" s="343"/>
      <c r="ADN71" s="343"/>
      <c r="ADO71" s="343"/>
      <c r="ADP71" s="343"/>
      <c r="ADQ71" s="343"/>
      <c r="ADR71" s="343"/>
      <c r="ADS71" s="343"/>
      <c r="ADT71" s="343"/>
      <c r="ADU71" s="343"/>
      <c r="ADV71" s="343"/>
      <c r="ADW71" s="343"/>
      <c r="ADX71" s="343"/>
      <c r="ADY71" s="343"/>
      <c r="ADZ71" s="343"/>
      <c r="AEA71" s="343"/>
      <c r="AEB71" s="343"/>
      <c r="AEC71" s="343"/>
      <c r="AED71" s="343"/>
      <c r="AEE71" s="343"/>
      <c r="AEF71" s="343"/>
      <c r="AEG71" s="343"/>
      <c r="AEH71" s="343"/>
      <c r="AEI71" s="343"/>
      <c r="AEJ71" s="343"/>
      <c r="AEK71" s="343"/>
      <c r="AEL71" s="343"/>
      <c r="AEM71" s="343"/>
      <c r="AEN71" s="343"/>
      <c r="AEO71" s="343"/>
      <c r="AEP71" s="343"/>
      <c r="AEQ71" s="343"/>
      <c r="AER71" s="343"/>
      <c r="AES71" s="343"/>
      <c r="AET71" s="343"/>
      <c r="AEU71" s="343"/>
      <c r="AEV71" s="343"/>
      <c r="AEW71" s="343"/>
      <c r="AEX71" s="343"/>
      <c r="AEY71" s="343"/>
      <c r="AEZ71" s="343"/>
      <c r="AFA71" s="343"/>
      <c r="AFB71" s="343"/>
      <c r="AFC71" s="343"/>
      <c r="AFD71" s="343"/>
      <c r="AFE71" s="343"/>
      <c r="AFF71" s="343"/>
      <c r="AFG71" s="343"/>
      <c r="AFH71" s="343"/>
      <c r="AFI71" s="343"/>
      <c r="AFJ71" s="343"/>
      <c r="AFK71" s="343"/>
      <c r="AFL71" s="343"/>
      <c r="AFM71" s="343"/>
      <c r="AFN71" s="343"/>
      <c r="AFO71" s="343"/>
      <c r="AFP71" s="343"/>
      <c r="AFQ71" s="343"/>
      <c r="AFR71" s="343"/>
      <c r="AFS71" s="343"/>
      <c r="AFT71" s="343"/>
      <c r="AFU71" s="343"/>
      <c r="AFV71" s="343"/>
      <c r="AFW71" s="343"/>
      <c r="AFX71" s="343"/>
      <c r="AFY71" s="343"/>
      <c r="AFZ71" s="343"/>
      <c r="AGA71" s="343"/>
      <c r="AGB71" s="343"/>
      <c r="AGC71" s="343"/>
      <c r="AGD71" s="343"/>
      <c r="AGE71" s="343"/>
      <c r="AGF71" s="343"/>
      <c r="AGG71" s="343"/>
      <c r="AGH71" s="343"/>
      <c r="AGI71" s="343"/>
      <c r="AGJ71" s="343"/>
      <c r="AGK71" s="343"/>
      <c r="AGL71" s="343"/>
      <c r="AGM71" s="343"/>
      <c r="AGN71" s="343"/>
      <c r="AGO71" s="343"/>
      <c r="AGP71" s="343"/>
      <c r="AGQ71" s="343"/>
      <c r="AGR71" s="343"/>
      <c r="AGS71" s="343"/>
      <c r="AGT71" s="343"/>
      <c r="AGU71" s="343"/>
      <c r="AGV71" s="343"/>
      <c r="AGW71" s="343"/>
      <c r="AGX71" s="343"/>
      <c r="AGY71" s="343"/>
      <c r="AGZ71" s="343"/>
      <c r="AHA71" s="343"/>
      <c r="AHB71" s="343"/>
      <c r="AHC71" s="343"/>
      <c r="AHD71" s="343"/>
      <c r="AHE71" s="343"/>
      <c r="AHF71" s="343"/>
      <c r="AHG71" s="343"/>
      <c r="AHH71" s="343"/>
      <c r="AHI71" s="343"/>
      <c r="AHJ71" s="343"/>
      <c r="AHK71" s="343"/>
      <c r="AHL71" s="343"/>
      <c r="AHM71" s="343"/>
      <c r="AHN71" s="343"/>
      <c r="AHO71" s="343"/>
      <c r="AHP71" s="343"/>
      <c r="AHQ71" s="343"/>
      <c r="AHR71" s="343"/>
      <c r="AHS71" s="343"/>
      <c r="AHT71" s="343"/>
      <c r="AHU71" s="343"/>
      <c r="AHV71" s="343"/>
      <c r="AHW71" s="343"/>
      <c r="AHX71" s="343"/>
      <c r="AHY71" s="343"/>
      <c r="AHZ71" s="343"/>
      <c r="AIA71" s="343"/>
      <c r="AIB71" s="343"/>
      <c r="AIC71" s="343"/>
      <c r="AID71" s="343"/>
      <c r="AIE71" s="343"/>
      <c r="AIF71" s="343"/>
      <c r="AIG71" s="343"/>
      <c r="AIH71" s="343"/>
      <c r="AII71" s="343"/>
      <c r="AIJ71" s="343"/>
      <c r="AIK71" s="343"/>
      <c r="AIL71" s="343"/>
      <c r="AIM71" s="343"/>
      <c r="AIN71" s="343"/>
      <c r="AIO71" s="343"/>
      <c r="AIP71" s="343"/>
      <c r="AIQ71" s="343"/>
      <c r="AIR71" s="343"/>
      <c r="AIS71" s="343"/>
      <c r="AIT71" s="343"/>
      <c r="AIU71" s="343"/>
      <c r="AIV71" s="343"/>
      <c r="AIW71" s="343"/>
      <c r="AIX71" s="343"/>
      <c r="AIY71" s="343"/>
      <c r="AIZ71" s="343"/>
      <c r="AJA71" s="343"/>
      <c r="AJB71" s="343"/>
      <c r="AJC71" s="343"/>
      <c r="AJD71" s="343"/>
      <c r="AJE71" s="343"/>
      <c r="AJF71" s="343"/>
      <c r="AJG71" s="343"/>
      <c r="AJH71" s="343"/>
      <c r="AJI71" s="343"/>
      <c r="AJJ71" s="343"/>
      <c r="AJK71" s="343"/>
      <c r="AJL71" s="343"/>
      <c r="AJM71" s="343"/>
      <c r="AJN71" s="343"/>
      <c r="AJO71" s="343"/>
      <c r="AJP71" s="343"/>
      <c r="AJQ71" s="343"/>
      <c r="AJR71" s="343"/>
      <c r="AJS71" s="343"/>
      <c r="AJT71" s="343"/>
      <c r="AJU71" s="343"/>
      <c r="AJV71" s="343"/>
      <c r="AJW71" s="343"/>
      <c r="AJX71" s="343"/>
      <c r="AJY71" s="343"/>
      <c r="AJZ71" s="343"/>
      <c r="AKA71" s="343"/>
      <c r="AKB71" s="343"/>
      <c r="AKC71" s="343"/>
      <c r="AKD71" s="343"/>
      <c r="AKE71" s="343"/>
      <c r="AKF71" s="343"/>
      <c r="AKG71" s="343"/>
      <c r="AKH71" s="343"/>
      <c r="AKI71" s="343"/>
      <c r="AKJ71" s="343"/>
      <c r="AKK71" s="343"/>
      <c r="AKL71" s="343"/>
      <c r="AKM71" s="343"/>
      <c r="AKN71" s="343"/>
      <c r="AKO71" s="343"/>
      <c r="AKP71" s="343"/>
      <c r="AKQ71" s="343"/>
      <c r="AKR71" s="343"/>
      <c r="AKS71" s="343"/>
      <c r="AKT71" s="343"/>
      <c r="AKU71" s="343"/>
      <c r="AKV71" s="343"/>
      <c r="AKW71" s="343"/>
      <c r="AKX71" s="343"/>
      <c r="AKY71" s="343"/>
      <c r="AKZ71" s="343"/>
      <c r="ALA71" s="343"/>
      <c r="ALB71" s="343"/>
      <c r="ALC71" s="343"/>
      <c r="ALD71" s="343"/>
      <c r="ALE71" s="343"/>
      <c r="ALF71" s="343"/>
      <c r="ALG71" s="343"/>
      <c r="ALH71" s="343"/>
      <c r="ALI71" s="343"/>
      <c r="ALJ71" s="343"/>
      <c r="ALK71" s="343"/>
      <c r="ALL71" s="343"/>
      <c r="ALM71" s="343"/>
      <c r="ALN71" s="343"/>
      <c r="ALO71" s="343"/>
      <c r="ALP71" s="343"/>
      <c r="ALQ71" s="343"/>
      <c r="ALR71" s="343"/>
      <c r="ALS71" s="343"/>
      <c r="ALT71" s="343"/>
      <c r="ALU71" s="343"/>
      <c r="ALV71" s="343"/>
      <c r="ALW71" s="343"/>
      <c r="ALX71" s="343"/>
      <c r="ALY71" s="343"/>
      <c r="ALZ71" s="343"/>
      <c r="AMA71" s="343"/>
      <c r="AMB71" s="343"/>
      <c r="AMC71" s="343"/>
      <c r="AMD71" s="343"/>
      <c r="AME71" s="343"/>
      <c r="AMF71" s="343"/>
      <c r="AMG71" s="343"/>
      <c r="AMH71" s="343"/>
      <c r="AMI71" s="343"/>
      <c r="AMJ71" s="343"/>
      <c r="AMK71" s="343"/>
    </row>
    <row r="72" spans="1:1025" s="361" customFormat="1" ht="105" customHeight="1" thickBot="1">
      <c r="A72" s="324" t="s">
        <v>204</v>
      </c>
      <c r="B72" s="462" t="s">
        <v>280</v>
      </c>
      <c r="C72" s="462" t="s">
        <v>213</v>
      </c>
      <c r="D72" s="462" t="s">
        <v>281</v>
      </c>
      <c r="E72" s="243" t="s">
        <v>282</v>
      </c>
      <c r="F72" s="465" t="s">
        <v>26</v>
      </c>
      <c r="G72" s="465">
        <v>100</v>
      </c>
      <c r="H72" s="465">
        <v>100</v>
      </c>
      <c r="I72" s="421">
        <f>H72/G72*100</f>
        <v>100</v>
      </c>
      <c r="J72" s="636">
        <v>100</v>
      </c>
      <c r="K72" s="420"/>
      <c r="L72" s="465" t="s">
        <v>27</v>
      </c>
      <c r="M72" s="639">
        <f>(J72+J90)/2</f>
        <v>100</v>
      </c>
      <c r="N72" s="358"/>
      <c r="O72" s="358"/>
      <c r="P72" s="359"/>
      <c r="Q72" s="343"/>
      <c r="R72" s="343"/>
      <c r="S72" s="343"/>
      <c r="T72" s="343"/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  <c r="AH72" s="343"/>
      <c r="AI72" s="343"/>
      <c r="AJ72" s="343"/>
      <c r="AK72" s="343"/>
      <c r="AL72" s="343"/>
      <c r="AM72" s="343"/>
      <c r="AN72" s="343"/>
      <c r="AO72" s="343"/>
      <c r="AP72" s="343"/>
      <c r="AQ72" s="343"/>
      <c r="AR72" s="343"/>
      <c r="AS72" s="343"/>
      <c r="AT72" s="343"/>
      <c r="AU72" s="343"/>
      <c r="AV72" s="343"/>
      <c r="AW72" s="343"/>
      <c r="AX72" s="343"/>
      <c r="AY72" s="343"/>
      <c r="AZ72" s="343"/>
      <c r="BA72" s="343"/>
      <c r="BB72" s="343"/>
      <c r="BC72" s="343"/>
      <c r="BD72" s="343"/>
      <c r="BE72" s="343"/>
      <c r="BF72" s="343"/>
      <c r="BG72" s="343"/>
      <c r="BH72" s="343"/>
      <c r="BI72" s="343"/>
      <c r="BJ72" s="343"/>
      <c r="BK72" s="343"/>
      <c r="BL72" s="343"/>
      <c r="BM72" s="343"/>
      <c r="BN72" s="343"/>
      <c r="BO72" s="343"/>
      <c r="BP72" s="343"/>
      <c r="BQ72" s="343"/>
      <c r="BR72" s="343"/>
      <c r="BS72" s="343"/>
      <c r="BT72" s="343"/>
      <c r="BU72" s="343"/>
      <c r="BV72" s="343"/>
      <c r="BW72" s="343"/>
      <c r="BX72" s="343"/>
      <c r="BY72" s="343"/>
      <c r="BZ72" s="343"/>
      <c r="CA72" s="343"/>
      <c r="CB72" s="343"/>
      <c r="CC72" s="343"/>
      <c r="CD72" s="343"/>
      <c r="CE72" s="343"/>
      <c r="CF72" s="343"/>
      <c r="CG72" s="343"/>
      <c r="CH72" s="343"/>
      <c r="CI72" s="343"/>
      <c r="CJ72" s="343"/>
      <c r="CK72" s="343"/>
      <c r="CL72" s="343"/>
      <c r="CM72" s="343"/>
      <c r="CN72" s="343"/>
      <c r="CO72" s="343"/>
      <c r="CP72" s="343"/>
      <c r="CQ72" s="343"/>
      <c r="CR72" s="343"/>
      <c r="CS72" s="343"/>
      <c r="CT72" s="343"/>
      <c r="CU72" s="343"/>
      <c r="CV72" s="343"/>
      <c r="CW72" s="343"/>
      <c r="CX72" s="343"/>
      <c r="CY72" s="343"/>
      <c r="CZ72" s="343"/>
      <c r="DA72" s="343"/>
      <c r="DB72" s="343"/>
      <c r="DC72" s="343"/>
      <c r="DD72" s="343"/>
      <c r="DE72" s="343"/>
      <c r="DF72" s="343"/>
      <c r="DG72" s="343"/>
      <c r="DH72" s="343"/>
      <c r="DI72" s="343"/>
      <c r="DJ72" s="343"/>
      <c r="DK72" s="343"/>
      <c r="DL72" s="343"/>
      <c r="DM72" s="360"/>
      <c r="DN72" s="358"/>
      <c r="DO72" s="358"/>
      <c r="DP72" s="358"/>
      <c r="DQ72" s="358"/>
      <c r="DR72" s="358"/>
      <c r="DS72" s="358"/>
      <c r="DT72" s="358"/>
      <c r="DU72" s="358"/>
      <c r="DV72" s="358"/>
      <c r="DW72" s="358"/>
      <c r="DX72" s="358"/>
      <c r="DY72" s="358"/>
      <c r="DZ72" s="358"/>
      <c r="EA72" s="358"/>
      <c r="EB72" s="358"/>
      <c r="EC72" s="358"/>
      <c r="ED72" s="358"/>
      <c r="EE72" s="358"/>
      <c r="EF72" s="358"/>
      <c r="EG72" s="358"/>
      <c r="EH72" s="358"/>
      <c r="EI72" s="358"/>
      <c r="EJ72" s="358"/>
      <c r="EK72" s="358"/>
      <c r="EL72" s="358"/>
      <c r="EM72" s="358"/>
      <c r="EN72" s="358"/>
      <c r="EO72" s="358"/>
      <c r="EP72" s="358"/>
      <c r="EQ72" s="358"/>
      <c r="ER72" s="358"/>
      <c r="ES72" s="358"/>
      <c r="ET72" s="358"/>
      <c r="EU72" s="358"/>
      <c r="EV72" s="358"/>
      <c r="EW72" s="358"/>
      <c r="EX72" s="358"/>
      <c r="EY72" s="358"/>
      <c r="EZ72" s="358"/>
      <c r="FA72" s="358"/>
      <c r="FB72" s="358"/>
      <c r="FC72" s="358"/>
      <c r="FD72" s="358"/>
      <c r="FE72" s="358"/>
      <c r="FF72" s="358"/>
      <c r="FG72" s="358"/>
      <c r="FH72" s="358"/>
      <c r="FI72" s="358"/>
      <c r="FJ72" s="358"/>
      <c r="FK72" s="358"/>
      <c r="FL72" s="358"/>
      <c r="FM72" s="358"/>
      <c r="FN72" s="358"/>
      <c r="FO72" s="358"/>
      <c r="FP72" s="358"/>
      <c r="FQ72" s="358"/>
      <c r="FR72" s="358"/>
      <c r="FS72" s="358"/>
      <c r="FT72" s="358"/>
      <c r="FU72" s="358"/>
      <c r="FV72" s="358"/>
      <c r="FW72" s="358"/>
      <c r="FX72" s="358"/>
      <c r="FY72" s="358"/>
      <c r="FZ72" s="358"/>
      <c r="GA72" s="358"/>
      <c r="GB72" s="358"/>
      <c r="GC72" s="358"/>
      <c r="GD72" s="358"/>
      <c r="GE72" s="358"/>
      <c r="GF72" s="358"/>
      <c r="GG72" s="358"/>
      <c r="GH72" s="358"/>
      <c r="GI72" s="358"/>
      <c r="GJ72" s="358"/>
      <c r="GK72" s="358"/>
      <c r="GL72" s="358"/>
      <c r="GM72" s="358"/>
      <c r="GN72" s="358"/>
      <c r="GO72" s="358"/>
      <c r="GP72" s="358"/>
      <c r="GQ72" s="358"/>
      <c r="GR72" s="358"/>
      <c r="GS72" s="358"/>
      <c r="GT72" s="358"/>
      <c r="GU72" s="358"/>
      <c r="GV72" s="358"/>
      <c r="GW72" s="358"/>
      <c r="GX72" s="358"/>
      <c r="GY72" s="358"/>
      <c r="GZ72" s="358"/>
      <c r="HA72" s="358"/>
      <c r="HB72" s="358"/>
      <c r="HC72" s="358"/>
      <c r="HD72" s="358"/>
      <c r="HE72" s="358"/>
      <c r="HF72" s="358"/>
      <c r="HG72" s="358"/>
      <c r="HH72" s="358"/>
      <c r="HI72" s="358"/>
      <c r="HJ72" s="358"/>
      <c r="HK72" s="358"/>
      <c r="HL72" s="358"/>
      <c r="HM72" s="358"/>
      <c r="HN72" s="358"/>
      <c r="HO72" s="358"/>
      <c r="HP72" s="358"/>
      <c r="HQ72" s="358"/>
      <c r="HR72" s="358"/>
      <c r="HS72" s="358"/>
      <c r="HT72" s="358"/>
      <c r="HU72" s="358"/>
      <c r="HV72" s="358"/>
      <c r="HW72" s="358"/>
      <c r="HX72" s="358"/>
      <c r="HY72" s="358"/>
      <c r="HZ72" s="358"/>
      <c r="IA72" s="358"/>
      <c r="IB72" s="358"/>
      <c r="IC72" s="358"/>
      <c r="ID72" s="358"/>
      <c r="IE72" s="358"/>
      <c r="IF72" s="358"/>
      <c r="IG72" s="358"/>
      <c r="IH72" s="358"/>
      <c r="II72" s="358"/>
      <c r="IJ72" s="358"/>
      <c r="IK72" s="358"/>
      <c r="IL72" s="358"/>
      <c r="IM72" s="358"/>
      <c r="IN72" s="358"/>
      <c r="IO72" s="358"/>
      <c r="IP72" s="358"/>
      <c r="IQ72" s="358"/>
      <c r="IR72" s="358"/>
      <c r="IS72" s="358"/>
      <c r="IT72" s="358"/>
      <c r="IU72" s="358"/>
      <c r="IV72" s="358"/>
      <c r="IW72" s="358"/>
      <c r="IX72" s="358"/>
      <c r="IY72" s="358"/>
      <c r="IZ72" s="358"/>
      <c r="JA72" s="358"/>
      <c r="JB72" s="358"/>
      <c r="JC72" s="358"/>
      <c r="JD72" s="358"/>
      <c r="JE72" s="358"/>
      <c r="JF72" s="358"/>
      <c r="JG72" s="358"/>
      <c r="JH72" s="358"/>
      <c r="JI72" s="358"/>
      <c r="JJ72" s="358"/>
      <c r="JK72" s="358"/>
      <c r="JL72" s="358"/>
      <c r="JM72" s="358"/>
      <c r="JN72" s="358"/>
      <c r="JO72" s="358"/>
      <c r="JP72" s="358"/>
      <c r="JQ72" s="358"/>
      <c r="JR72" s="358"/>
      <c r="JS72" s="358"/>
      <c r="JT72" s="358"/>
      <c r="JU72" s="358"/>
      <c r="JV72" s="358"/>
      <c r="JW72" s="358"/>
      <c r="JX72" s="358"/>
      <c r="JY72" s="358"/>
      <c r="JZ72" s="358"/>
      <c r="KA72" s="358"/>
      <c r="KB72" s="358"/>
      <c r="KC72" s="358"/>
      <c r="KD72" s="358"/>
      <c r="KE72" s="358"/>
      <c r="KF72" s="358"/>
      <c r="KG72" s="358"/>
      <c r="KH72" s="358"/>
      <c r="KI72" s="358"/>
      <c r="KJ72" s="358"/>
      <c r="KK72" s="358"/>
      <c r="KL72" s="358"/>
      <c r="KM72" s="358"/>
      <c r="KN72" s="358"/>
      <c r="KO72" s="358"/>
      <c r="KP72" s="358"/>
      <c r="KQ72" s="358"/>
      <c r="KR72" s="358"/>
      <c r="KS72" s="358"/>
      <c r="KT72" s="358"/>
      <c r="KU72" s="358"/>
      <c r="KV72" s="358"/>
      <c r="KW72" s="358"/>
      <c r="KX72" s="358"/>
      <c r="KY72" s="358"/>
      <c r="KZ72" s="358"/>
      <c r="LA72" s="358"/>
      <c r="LB72" s="358"/>
      <c r="LC72" s="358"/>
      <c r="LD72" s="358"/>
      <c r="LE72" s="358"/>
      <c r="LF72" s="358"/>
      <c r="LG72" s="358"/>
      <c r="LH72" s="358"/>
      <c r="LI72" s="358"/>
      <c r="LJ72" s="358"/>
      <c r="LK72" s="358"/>
      <c r="LL72" s="358"/>
      <c r="LM72" s="358"/>
      <c r="LN72" s="358"/>
      <c r="LO72" s="358"/>
      <c r="LP72" s="358"/>
      <c r="LQ72" s="358"/>
      <c r="LR72" s="358"/>
      <c r="LS72" s="358"/>
      <c r="LT72" s="358"/>
      <c r="LU72" s="358"/>
      <c r="LV72" s="358"/>
      <c r="LW72" s="358"/>
      <c r="LX72" s="358"/>
      <c r="LY72" s="358"/>
      <c r="LZ72" s="358"/>
      <c r="MA72" s="358"/>
      <c r="MB72" s="358"/>
      <c r="MC72" s="358"/>
      <c r="MD72" s="358"/>
      <c r="ME72" s="358"/>
      <c r="MF72" s="358"/>
      <c r="MG72" s="358"/>
      <c r="MH72" s="358"/>
      <c r="MI72" s="358"/>
      <c r="MJ72" s="358"/>
      <c r="MK72" s="358"/>
      <c r="ML72" s="358"/>
      <c r="MM72" s="358"/>
      <c r="MN72" s="358"/>
      <c r="MO72" s="358"/>
      <c r="MP72" s="358"/>
      <c r="MQ72" s="358"/>
      <c r="MR72" s="358"/>
      <c r="MS72" s="358"/>
      <c r="MT72" s="358"/>
      <c r="MU72" s="358"/>
      <c r="MV72" s="358"/>
      <c r="MW72" s="358"/>
      <c r="MX72" s="358"/>
      <c r="MY72" s="358"/>
      <c r="MZ72" s="358"/>
      <c r="NA72" s="358"/>
      <c r="NB72" s="358"/>
      <c r="NC72" s="358"/>
      <c r="ND72" s="358"/>
      <c r="NE72" s="358"/>
      <c r="NF72" s="358"/>
      <c r="NG72" s="358"/>
      <c r="NH72" s="358"/>
      <c r="NI72" s="358"/>
      <c r="NJ72" s="358"/>
      <c r="NK72" s="358"/>
      <c r="NL72" s="358"/>
      <c r="NM72" s="358"/>
      <c r="NN72" s="358"/>
      <c r="NO72" s="358"/>
      <c r="NP72" s="358"/>
      <c r="NQ72" s="358"/>
      <c r="NR72" s="358"/>
      <c r="NS72" s="358"/>
      <c r="NT72" s="358"/>
      <c r="NU72" s="358"/>
      <c r="NV72" s="358"/>
      <c r="NW72" s="358"/>
      <c r="NX72" s="358"/>
      <c r="NY72" s="358"/>
      <c r="NZ72" s="358"/>
      <c r="OA72" s="358"/>
      <c r="OB72" s="358"/>
      <c r="OC72" s="358"/>
      <c r="OD72" s="358"/>
      <c r="OE72" s="358"/>
      <c r="OF72" s="358"/>
      <c r="OG72" s="358"/>
      <c r="OH72" s="358"/>
      <c r="OI72" s="358"/>
      <c r="OJ72" s="358"/>
      <c r="OK72" s="358"/>
      <c r="OL72" s="358"/>
      <c r="OM72" s="358"/>
      <c r="ON72" s="358"/>
      <c r="OO72" s="358"/>
      <c r="OP72" s="358"/>
      <c r="OQ72" s="358"/>
      <c r="OR72" s="358"/>
      <c r="OS72" s="358"/>
      <c r="OT72" s="358"/>
      <c r="OU72" s="358"/>
      <c r="OV72" s="358"/>
      <c r="OW72" s="358"/>
      <c r="OX72" s="358"/>
      <c r="OY72" s="358"/>
      <c r="OZ72" s="358"/>
      <c r="PA72" s="358"/>
      <c r="PB72" s="358"/>
      <c r="PC72" s="358"/>
      <c r="PD72" s="358"/>
      <c r="PE72" s="358"/>
      <c r="PF72" s="358"/>
      <c r="PG72" s="358"/>
      <c r="PH72" s="358"/>
      <c r="PI72" s="358"/>
      <c r="PJ72" s="358"/>
      <c r="PK72" s="358"/>
      <c r="PL72" s="358"/>
      <c r="PM72" s="358"/>
      <c r="PN72" s="358"/>
      <c r="PO72" s="358"/>
      <c r="PP72" s="358"/>
      <c r="PQ72" s="358"/>
      <c r="PR72" s="358"/>
      <c r="PS72" s="358"/>
      <c r="PT72" s="358"/>
      <c r="PU72" s="358"/>
      <c r="PV72" s="358"/>
      <c r="PW72" s="358"/>
      <c r="PX72" s="358"/>
      <c r="PY72" s="358"/>
      <c r="PZ72" s="358"/>
      <c r="QA72" s="358"/>
      <c r="QB72" s="358"/>
      <c r="QC72" s="358"/>
      <c r="QD72" s="358"/>
      <c r="QE72" s="358"/>
      <c r="QF72" s="358"/>
      <c r="QG72" s="358"/>
      <c r="QH72" s="358"/>
      <c r="QI72" s="358"/>
      <c r="QJ72" s="358"/>
      <c r="QK72" s="358"/>
      <c r="QL72" s="358"/>
      <c r="QM72" s="358"/>
      <c r="QN72" s="358"/>
      <c r="QO72" s="358"/>
      <c r="QP72" s="358"/>
      <c r="QQ72" s="358"/>
      <c r="QR72" s="358"/>
      <c r="QS72" s="358"/>
      <c r="QT72" s="358"/>
      <c r="QU72" s="358"/>
      <c r="QV72" s="358"/>
      <c r="QW72" s="358"/>
      <c r="QX72" s="358"/>
      <c r="QY72" s="358"/>
      <c r="QZ72" s="358"/>
      <c r="RA72" s="358"/>
      <c r="RB72" s="358"/>
      <c r="RC72" s="358"/>
      <c r="RD72" s="358"/>
      <c r="RE72" s="358"/>
      <c r="RF72" s="358"/>
      <c r="RG72" s="358"/>
      <c r="RH72" s="358"/>
      <c r="RI72" s="358"/>
      <c r="RJ72" s="358"/>
      <c r="RK72" s="358"/>
      <c r="RL72" s="358"/>
      <c r="RM72" s="358"/>
      <c r="RN72" s="358"/>
      <c r="RO72" s="358"/>
      <c r="RP72" s="358"/>
      <c r="RQ72" s="358"/>
      <c r="RR72" s="358"/>
      <c r="RS72" s="358"/>
      <c r="RT72" s="358"/>
      <c r="RU72" s="358"/>
      <c r="RV72" s="358"/>
      <c r="RW72" s="358"/>
      <c r="RX72" s="358"/>
      <c r="RY72" s="358"/>
      <c r="RZ72" s="358"/>
      <c r="SA72" s="358"/>
      <c r="SB72" s="358"/>
      <c r="SC72" s="358"/>
      <c r="SD72" s="358"/>
      <c r="SE72" s="358"/>
      <c r="SF72" s="358"/>
      <c r="SG72" s="358"/>
      <c r="SH72" s="358"/>
      <c r="SI72" s="358"/>
      <c r="SJ72" s="358"/>
      <c r="SK72" s="358"/>
      <c r="SL72" s="358"/>
      <c r="SM72" s="358"/>
      <c r="SN72" s="358"/>
      <c r="SO72" s="358"/>
      <c r="SP72" s="358"/>
      <c r="SQ72" s="358"/>
      <c r="SR72" s="358"/>
      <c r="SS72" s="358"/>
      <c r="ST72" s="358"/>
      <c r="SU72" s="358"/>
      <c r="SV72" s="358"/>
      <c r="SW72" s="358"/>
      <c r="SX72" s="358"/>
      <c r="SY72" s="358"/>
      <c r="SZ72" s="358"/>
      <c r="TA72" s="358"/>
      <c r="TB72" s="358"/>
      <c r="TC72" s="358"/>
      <c r="TD72" s="358"/>
      <c r="TE72" s="358"/>
      <c r="TF72" s="358"/>
      <c r="TG72" s="358"/>
      <c r="TH72" s="358"/>
      <c r="TI72" s="358"/>
      <c r="TJ72" s="358"/>
      <c r="TK72" s="358"/>
      <c r="TL72" s="358"/>
      <c r="TM72" s="358"/>
      <c r="TN72" s="358"/>
      <c r="TO72" s="358"/>
      <c r="TP72" s="358"/>
      <c r="TQ72" s="358"/>
      <c r="TR72" s="358"/>
      <c r="TS72" s="358"/>
      <c r="TT72" s="358"/>
      <c r="TU72" s="358"/>
      <c r="TV72" s="358"/>
      <c r="TW72" s="358"/>
      <c r="TX72" s="358"/>
      <c r="TY72" s="358"/>
      <c r="TZ72" s="358"/>
      <c r="UA72" s="358"/>
      <c r="UB72" s="358"/>
      <c r="UC72" s="358"/>
      <c r="UD72" s="358"/>
      <c r="UE72" s="358"/>
      <c r="UF72" s="358"/>
      <c r="UG72" s="358"/>
      <c r="UH72" s="358"/>
      <c r="UI72" s="358"/>
      <c r="UJ72" s="358"/>
      <c r="UK72" s="358"/>
      <c r="UL72" s="358"/>
      <c r="UM72" s="358"/>
      <c r="UN72" s="358"/>
      <c r="UO72" s="358"/>
      <c r="UP72" s="358"/>
      <c r="UQ72" s="358"/>
      <c r="UR72" s="358"/>
      <c r="US72" s="358"/>
      <c r="UT72" s="358"/>
      <c r="UU72" s="358"/>
      <c r="UV72" s="358"/>
      <c r="UW72" s="358"/>
      <c r="UX72" s="358"/>
      <c r="UY72" s="358"/>
      <c r="UZ72" s="358"/>
      <c r="VA72" s="358"/>
      <c r="VB72" s="358"/>
      <c r="VC72" s="358"/>
      <c r="VD72" s="358"/>
      <c r="VE72" s="358"/>
      <c r="VF72" s="358"/>
      <c r="VG72" s="358"/>
      <c r="VH72" s="358"/>
      <c r="VI72" s="358"/>
      <c r="VJ72" s="358"/>
      <c r="VK72" s="358"/>
      <c r="VL72" s="358"/>
      <c r="VM72" s="358"/>
      <c r="VN72" s="358"/>
      <c r="VO72" s="358"/>
      <c r="VP72" s="358"/>
      <c r="VQ72" s="358"/>
      <c r="VR72" s="358"/>
      <c r="VS72" s="358"/>
      <c r="VT72" s="358"/>
      <c r="VU72" s="358"/>
      <c r="VV72" s="358"/>
      <c r="VW72" s="358"/>
      <c r="VX72" s="358"/>
      <c r="VY72" s="358"/>
      <c r="VZ72" s="358"/>
      <c r="WA72" s="358"/>
      <c r="WB72" s="358"/>
      <c r="WC72" s="358"/>
      <c r="WD72" s="358"/>
      <c r="WE72" s="358"/>
      <c r="WF72" s="358"/>
      <c r="WG72" s="358"/>
      <c r="WH72" s="358"/>
      <c r="WI72" s="358"/>
      <c r="WJ72" s="358"/>
      <c r="WK72" s="358"/>
      <c r="WL72" s="358"/>
      <c r="WM72" s="358"/>
      <c r="WN72" s="358"/>
      <c r="WO72" s="358"/>
      <c r="WP72" s="358"/>
      <c r="WQ72" s="358"/>
      <c r="WR72" s="358"/>
      <c r="WS72" s="358"/>
      <c r="WT72" s="358"/>
      <c r="WU72" s="358"/>
      <c r="WV72" s="358"/>
      <c r="WW72" s="358"/>
      <c r="WX72" s="358"/>
      <c r="WY72" s="358"/>
      <c r="WZ72" s="358"/>
      <c r="XA72" s="358"/>
      <c r="XB72" s="358"/>
      <c r="XC72" s="358"/>
      <c r="XD72" s="358"/>
      <c r="XE72" s="358"/>
      <c r="XF72" s="358"/>
      <c r="XG72" s="358"/>
      <c r="XH72" s="358"/>
      <c r="XI72" s="358"/>
      <c r="XJ72" s="358"/>
      <c r="XK72" s="358"/>
      <c r="XL72" s="358"/>
      <c r="XM72" s="358"/>
      <c r="XN72" s="358"/>
      <c r="XO72" s="358"/>
      <c r="XP72" s="358"/>
      <c r="XQ72" s="358"/>
      <c r="XR72" s="358"/>
      <c r="XS72" s="358"/>
      <c r="XT72" s="358"/>
      <c r="XU72" s="358"/>
      <c r="XV72" s="358"/>
      <c r="XW72" s="358"/>
      <c r="XX72" s="358"/>
      <c r="XY72" s="358"/>
      <c r="XZ72" s="358"/>
      <c r="YA72" s="358"/>
      <c r="YB72" s="358"/>
      <c r="YC72" s="358"/>
      <c r="YD72" s="358"/>
      <c r="YE72" s="358"/>
      <c r="YF72" s="358"/>
      <c r="YG72" s="358"/>
      <c r="YH72" s="358"/>
      <c r="YI72" s="358"/>
      <c r="YJ72" s="358"/>
      <c r="YK72" s="358"/>
      <c r="YL72" s="358"/>
      <c r="YM72" s="358"/>
      <c r="YN72" s="358"/>
      <c r="YO72" s="358"/>
      <c r="YP72" s="358"/>
      <c r="YQ72" s="358"/>
      <c r="YR72" s="358"/>
      <c r="YS72" s="358"/>
      <c r="YT72" s="358"/>
      <c r="YU72" s="358"/>
      <c r="YV72" s="358"/>
      <c r="YW72" s="358"/>
      <c r="YX72" s="358"/>
      <c r="YY72" s="358"/>
      <c r="YZ72" s="358"/>
      <c r="ZA72" s="358"/>
      <c r="ZB72" s="358"/>
      <c r="ZC72" s="358"/>
      <c r="ZD72" s="358"/>
      <c r="ZE72" s="358"/>
      <c r="ZF72" s="358"/>
      <c r="ZG72" s="358"/>
      <c r="ZH72" s="358"/>
      <c r="ZI72" s="358"/>
      <c r="ZJ72" s="358"/>
      <c r="ZK72" s="358"/>
      <c r="ZL72" s="358"/>
      <c r="ZM72" s="358"/>
      <c r="ZN72" s="358"/>
      <c r="ZO72" s="358"/>
      <c r="ZP72" s="358"/>
      <c r="ZQ72" s="358"/>
      <c r="ZR72" s="358"/>
      <c r="ZS72" s="358"/>
      <c r="ZT72" s="358"/>
      <c r="ZU72" s="358"/>
      <c r="ZV72" s="358"/>
      <c r="ZW72" s="358"/>
      <c r="ZX72" s="358"/>
      <c r="ZY72" s="358"/>
      <c r="ZZ72" s="358"/>
      <c r="AAA72" s="358"/>
      <c r="AAB72" s="358"/>
      <c r="AAC72" s="358"/>
      <c r="AAD72" s="358"/>
      <c r="AAE72" s="358"/>
      <c r="AAF72" s="358"/>
      <c r="AAG72" s="358"/>
      <c r="AAH72" s="358"/>
      <c r="AAI72" s="358"/>
      <c r="AAJ72" s="358"/>
      <c r="AAK72" s="358"/>
      <c r="AAL72" s="358"/>
      <c r="AAM72" s="358"/>
      <c r="AAN72" s="358"/>
      <c r="AAO72" s="358"/>
      <c r="AAP72" s="358"/>
      <c r="AAQ72" s="358"/>
      <c r="AAR72" s="358"/>
      <c r="AAS72" s="358"/>
      <c r="AAT72" s="358"/>
      <c r="AAU72" s="358"/>
      <c r="AAV72" s="358"/>
      <c r="AAW72" s="358"/>
      <c r="AAX72" s="358"/>
      <c r="AAY72" s="358"/>
      <c r="AAZ72" s="358"/>
      <c r="ABA72" s="358"/>
      <c r="ABB72" s="358"/>
      <c r="ABC72" s="358"/>
      <c r="ABD72" s="358"/>
      <c r="ABE72" s="358"/>
      <c r="ABF72" s="358"/>
      <c r="ABG72" s="358"/>
      <c r="ABH72" s="358"/>
      <c r="ABI72" s="358"/>
      <c r="ABJ72" s="358"/>
      <c r="ABK72" s="358"/>
      <c r="ABL72" s="358"/>
      <c r="ABM72" s="358"/>
      <c r="ABN72" s="358"/>
      <c r="ABO72" s="358"/>
      <c r="ABP72" s="358"/>
      <c r="ABQ72" s="358"/>
      <c r="ABR72" s="358"/>
      <c r="ABS72" s="358"/>
      <c r="ABT72" s="358"/>
      <c r="ABU72" s="358"/>
      <c r="ABV72" s="358"/>
      <c r="ABW72" s="358"/>
      <c r="ABX72" s="358"/>
      <c r="ABY72" s="358"/>
      <c r="ABZ72" s="358"/>
      <c r="ACA72" s="358"/>
      <c r="ACB72" s="358"/>
      <c r="ACC72" s="358"/>
      <c r="ACD72" s="358"/>
      <c r="ACE72" s="358"/>
      <c r="ACF72" s="358"/>
      <c r="ACG72" s="358"/>
      <c r="ACH72" s="358"/>
      <c r="ACI72" s="358"/>
      <c r="ACJ72" s="358"/>
      <c r="ACK72" s="358"/>
      <c r="ACL72" s="358"/>
      <c r="ACM72" s="358"/>
      <c r="ACN72" s="358"/>
      <c r="ACO72" s="358"/>
      <c r="ACP72" s="358"/>
      <c r="ACQ72" s="358"/>
      <c r="ACR72" s="358"/>
      <c r="ACS72" s="358"/>
      <c r="ACT72" s="358"/>
      <c r="ACU72" s="358"/>
      <c r="ACV72" s="358"/>
      <c r="ACW72" s="358"/>
      <c r="ACX72" s="358"/>
      <c r="ACY72" s="358"/>
      <c r="ACZ72" s="358"/>
      <c r="ADA72" s="358"/>
      <c r="ADB72" s="358"/>
      <c r="ADC72" s="358"/>
      <c r="ADD72" s="358"/>
      <c r="ADE72" s="358"/>
      <c r="ADF72" s="358"/>
      <c r="ADG72" s="358"/>
      <c r="ADH72" s="358"/>
      <c r="ADI72" s="358"/>
      <c r="ADJ72" s="358"/>
      <c r="ADK72" s="358"/>
      <c r="ADL72" s="358"/>
      <c r="ADM72" s="358"/>
      <c r="ADN72" s="358"/>
      <c r="ADO72" s="358"/>
      <c r="ADP72" s="358"/>
      <c r="ADQ72" s="358"/>
      <c r="ADR72" s="358"/>
      <c r="ADS72" s="358"/>
      <c r="ADT72" s="358"/>
      <c r="ADU72" s="358"/>
      <c r="ADV72" s="358"/>
      <c r="ADW72" s="358"/>
      <c r="ADX72" s="358"/>
      <c r="ADY72" s="358"/>
      <c r="ADZ72" s="358"/>
      <c r="AEA72" s="358"/>
      <c r="AEB72" s="358"/>
      <c r="AEC72" s="358"/>
      <c r="AED72" s="358"/>
      <c r="AEE72" s="358"/>
      <c r="AEF72" s="358"/>
      <c r="AEG72" s="358"/>
      <c r="AEH72" s="358"/>
      <c r="AEI72" s="358"/>
      <c r="AEJ72" s="358"/>
      <c r="AEK72" s="358"/>
      <c r="AEL72" s="358"/>
      <c r="AEM72" s="358"/>
      <c r="AEN72" s="358"/>
      <c r="AEO72" s="358"/>
      <c r="AEP72" s="358"/>
      <c r="AEQ72" s="358"/>
      <c r="AER72" s="358"/>
      <c r="AES72" s="358"/>
      <c r="AET72" s="358"/>
      <c r="AEU72" s="358"/>
      <c r="AEV72" s="358"/>
      <c r="AEW72" s="358"/>
      <c r="AEX72" s="358"/>
      <c r="AEY72" s="358"/>
      <c r="AEZ72" s="358"/>
      <c r="AFA72" s="358"/>
      <c r="AFB72" s="358"/>
      <c r="AFC72" s="358"/>
      <c r="AFD72" s="358"/>
      <c r="AFE72" s="358"/>
      <c r="AFF72" s="358"/>
      <c r="AFG72" s="358"/>
      <c r="AFH72" s="358"/>
      <c r="AFI72" s="358"/>
      <c r="AFJ72" s="358"/>
      <c r="AFK72" s="358"/>
      <c r="AFL72" s="358"/>
      <c r="AFM72" s="358"/>
      <c r="AFN72" s="358"/>
      <c r="AFO72" s="358"/>
      <c r="AFP72" s="358"/>
      <c r="AFQ72" s="358"/>
      <c r="AFR72" s="358"/>
      <c r="AFS72" s="358"/>
      <c r="AFT72" s="358"/>
      <c r="AFU72" s="358"/>
      <c r="AFV72" s="358"/>
      <c r="AFW72" s="358"/>
      <c r="AFX72" s="358"/>
      <c r="AFY72" s="358"/>
      <c r="AFZ72" s="358"/>
      <c r="AGA72" s="358"/>
      <c r="AGB72" s="358"/>
      <c r="AGC72" s="358"/>
      <c r="AGD72" s="358"/>
      <c r="AGE72" s="358"/>
      <c r="AGF72" s="358"/>
      <c r="AGG72" s="358"/>
      <c r="AGH72" s="358"/>
      <c r="AGI72" s="358"/>
      <c r="AGJ72" s="358"/>
      <c r="AGK72" s="358"/>
      <c r="AGL72" s="358"/>
      <c r="AGM72" s="358"/>
      <c r="AGN72" s="358"/>
      <c r="AGO72" s="358"/>
      <c r="AGP72" s="358"/>
      <c r="AGQ72" s="358"/>
      <c r="AGR72" s="358"/>
      <c r="AGS72" s="358"/>
      <c r="AGT72" s="358"/>
      <c r="AGU72" s="358"/>
      <c r="AGV72" s="358"/>
      <c r="AGW72" s="358"/>
      <c r="AGX72" s="358"/>
      <c r="AGY72" s="358"/>
      <c r="AGZ72" s="358"/>
      <c r="AHA72" s="358"/>
      <c r="AHB72" s="358"/>
      <c r="AHC72" s="358"/>
      <c r="AHD72" s="358"/>
      <c r="AHE72" s="358"/>
      <c r="AHF72" s="358"/>
      <c r="AHG72" s="358"/>
      <c r="AHH72" s="358"/>
      <c r="AHI72" s="358"/>
      <c r="AHJ72" s="358"/>
      <c r="AHK72" s="358"/>
      <c r="AHL72" s="358"/>
      <c r="AHM72" s="358"/>
      <c r="AHN72" s="358"/>
      <c r="AHO72" s="358"/>
      <c r="AHP72" s="358"/>
      <c r="AHQ72" s="358"/>
      <c r="AHR72" s="358"/>
      <c r="AHS72" s="358"/>
      <c r="AHT72" s="358"/>
      <c r="AHU72" s="358"/>
      <c r="AHV72" s="358"/>
      <c r="AHW72" s="358"/>
      <c r="AHX72" s="358"/>
      <c r="AHY72" s="358"/>
      <c r="AHZ72" s="358"/>
      <c r="AIA72" s="358"/>
      <c r="AIB72" s="358"/>
      <c r="AIC72" s="358"/>
      <c r="AID72" s="358"/>
      <c r="AIE72" s="358"/>
      <c r="AIF72" s="358"/>
      <c r="AIG72" s="358"/>
      <c r="AIH72" s="358"/>
      <c r="AII72" s="358"/>
      <c r="AIJ72" s="358"/>
      <c r="AIK72" s="358"/>
      <c r="AIL72" s="358"/>
      <c r="AIM72" s="358"/>
      <c r="AIN72" s="358"/>
      <c r="AIO72" s="358"/>
      <c r="AIP72" s="358"/>
      <c r="AIQ72" s="358"/>
      <c r="AIR72" s="358"/>
      <c r="AIS72" s="358"/>
      <c r="AIT72" s="358"/>
      <c r="AIU72" s="358"/>
      <c r="AIV72" s="358"/>
      <c r="AIW72" s="358"/>
      <c r="AIX72" s="358"/>
      <c r="AIY72" s="358"/>
      <c r="AIZ72" s="358"/>
      <c r="AJA72" s="358"/>
      <c r="AJB72" s="358"/>
      <c r="AJC72" s="358"/>
      <c r="AJD72" s="358"/>
      <c r="AJE72" s="358"/>
      <c r="AJF72" s="358"/>
      <c r="AJG72" s="358"/>
      <c r="AJH72" s="358"/>
      <c r="AJI72" s="358"/>
      <c r="AJJ72" s="358"/>
      <c r="AJK72" s="358"/>
      <c r="AJL72" s="358"/>
      <c r="AJM72" s="358"/>
      <c r="AJN72" s="358"/>
      <c r="AJO72" s="358"/>
      <c r="AJP72" s="358"/>
      <c r="AJQ72" s="358"/>
      <c r="AJR72" s="358"/>
      <c r="AJS72" s="358"/>
      <c r="AJT72" s="358"/>
      <c r="AJU72" s="358"/>
      <c r="AJV72" s="358"/>
      <c r="AJW72" s="358"/>
      <c r="AJX72" s="358"/>
      <c r="AJY72" s="358"/>
      <c r="AJZ72" s="358"/>
      <c r="AKA72" s="358"/>
      <c r="AKB72" s="358"/>
      <c r="AKC72" s="358"/>
      <c r="AKD72" s="358"/>
      <c r="AKE72" s="358"/>
      <c r="AKF72" s="358"/>
      <c r="AKG72" s="358"/>
      <c r="AKH72" s="358"/>
      <c r="AKI72" s="358"/>
      <c r="AKJ72" s="358"/>
      <c r="AKK72" s="358"/>
      <c r="AKL72" s="358"/>
      <c r="AKM72" s="358"/>
      <c r="AKN72" s="358"/>
      <c r="AKO72" s="358"/>
      <c r="AKP72" s="358"/>
      <c r="AKQ72" s="358"/>
      <c r="AKR72" s="358"/>
      <c r="AKS72" s="358"/>
      <c r="AKT72" s="358"/>
      <c r="AKU72" s="358"/>
      <c r="AKV72" s="358"/>
      <c r="AKW72" s="358"/>
      <c r="AKX72" s="358"/>
      <c r="AKY72" s="358"/>
      <c r="AKZ72" s="358"/>
      <c r="ALA72" s="358"/>
      <c r="ALB72" s="358"/>
      <c r="ALC72" s="358"/>
      <c r="ALD72" s="358"/>
      <c r="ALE72" s="358"/>
      <c r="ALF72" s="358"/>
      <c r="ALG72" s="358"/>
      <c r="ALH72" s="358"/>
      <c r="ALI72" s="358"/>
      <c r="ALJ72" s="358"/>
      <c r="ALK72" s="358"/>
      <c r="ALL72" s="358"/>
      <c r="ALM72" s="358"/>
      <c r="ALN72" s="358"/>
      <c r="ALO72" s="358"/>
      <c r="ALP72" s="358"/>
      <c r="ALQ72" s="358"/>
      <c r="ALR72" s="358"/>
      <c r="ALS72" s="358"/>
      <c r="ALT72" s="358"/>
      <c r="ALU72" s="358"/>
      <c r="ALV72" s="358"/>
      <c r="ALW72" s="358"/>
      <c r="ALX72" s="358"/>
      <c r="ALY72" s="358"/>
      <c r="ALZ72" s="358"/>
      <c r="AMA72" s="358"/>
      <c r="AMB72" s="358"/>
      <c r="AMC72" s="358"/>
      <c r="AMD72" s="358"/>
      <c r="AME72" s="358"/>
      <c r="AMF72" s="358"/>
      <c r="AMG72" s="358"/>
      <c r="AMH72" s="358"/>
      <c r="AMI72" s="358"/>
      <c r="AMJ72" s="358"/>
      <c r="AMK72" s="358"/>
    </row>
    <row r="73" spans="1:1025" ht="118.9" customHeight="1" thickBot="1">
      <c r="A73" s="248"/>
      <c r="B73" s="248"/>
      <c r="C73" s="248"/>
      <c r="D73" s="248"/>
      <c r="E73" s="243" t="s">
        <v>283</v>
      </c>
      <c r="F73" s="243" t="s">
        <v>26</v>
      </c>
      <c r="G73" s="243">
        <v>100</v>
      </c>
      <c r="H73" s="243">
        <v>100</v>
      </c>
      <c r="I73" s="342">
        <f t="shared" ref="I73:I75" si="8">H73/G73*100</f>
        <v>100</v>
      </c>
      <c r="J73" s="637"/>
      <c r="K73" s="424"/>
      <c r="L73" s="243" t="s">
        <v>27</v>
      </c>
      <c r="M73" s="640"/>
      <c r="Q73" s="343"/>
      <c r="R73" s="343"/>
      <c r="S73" s="343"/>
      <c r="T73" s="343"/>
      <c r="U73" s="343"/>
      <c r="V73" s="343"/>
      <c r="W73" s="343"/>
      <c r="X73" s="343"/>
      <c r="Y73" s="343"/>
      <c r="Z73" s="343"/>
      <c r="AA73" s="343"/>
      <c r="AB73" s="343"/>
      <c r="AC73" s="343"/>
      <c r="AD73" s="343"/>
      <c r="AE73" s="343"/>
      <c r="AF73" s="343"/>
      <c r="AG73" s="343"/>
      <c r="AH73" s="343"/>
      <c r="AI73" s="343"/>
      <c r="AJ73" s="343"/>
      <c r="AK73" s="343"/>
      <c r="AL73" s="343"/>
      <c r="AM73" s="343"/>
      <c r="AN73" s="343"/>
      <c r="AO73" s="343"/>
      <c r="AP73" s="343"/>
      <c r="AQ73" s="343"/>
      <c r="AR73" s="343"/>
      <c r="AS73" s="343"/>
      <c r="AT73" s="343"/>
      <c r="AU73" s="343"/>
      <c r="AV73" s="343"/>
      <c r="AW73" s="343"/>
      <c r="AX73" s="343"/>
      <c r="AY73" s="343"/>
      <c r="AZ73" s="343"/>
      <c r="BA73" s="343"/>
      <c r="BB73" s="343"/>
      <c r="BC73" s="343"/>
      <c r="BD73" s="343"/>
      <c r="BE73" s="343"/>
      <c r="BF73" s="343"/>
      <c r="BG73" s="343"/>
      <c r="BH73" s="343"/>
      <c r="BI73" s="343"/>
      <c r="BJ73" s="343"/>
      <c r="BK73" s="343"/>
      <c r="BL73" s="343"/>
      <c r="BM73" s="343"/>
      <c r="BN73" s="343"/>
      <c r="BO73" s="343"/>
      <c r="BP73" s="343"/>
      <c r="BQ73" s="343"/>
      <c r="BR73" s="343"/>
      <c r="BS73" s="343"/>
      <c r="BT73" s="343"/>
      <c r="BU73" s="343"/>
      <c r="BV73" s="343"/>
      <c r="BW73" s="343"/>
      <c r="BX73" s="343"/>
      <c r="BY73" s="343"/>
      <c r="BZ73" s="343"/>
      <c r="CA73" s="343"/>
      <c r="CB73" s="343"/>
      <c r="CC73" s="343"/>
      <c r="CD73" s="343"/>
      <c r="CE73" s="343"/>
      <c r="CF73" s="343"/>
      <c r="CG73" s="343"/>
      <c r="CH73" s="343"/>
      <c r="CI73" s="343"/>
      <c r="CJ73" s="343"/>
      <c r="CK73" s="343"/>
      <c r="CL73" s="343"/>
      <c r="CM73" s="343"/>
      <c r="CN73" s="343"/>
      <c r="CO73" s="343"/>
      <c r="CP73" s="343"/>
      <c r="CQ73" s="343"/>
      <c r="CR73" s="343"/>
      <c r="CS73" s="343"/>
      <c r="CT73" s="343"/>
      <c r="CU73" s="343"/>
      <c r="CV73" s="343"/>
      <c r="CW73" s="343"/>
      <c r="CX73" s="343"/>
      <c r="CY73" s="343"/>
      <c r="CZ73" s="343"/>
      <c r="DA73" s="343"/>
      <c r="DB73" s="343"/>
      <c r="DC73" s="343"/>
      <c r="DD73" s="343"/>
      <c r="DE73" s="343"/>
      <c r="DF73" s="343"/>
      <c r="DG73" s="343"/>
      <c r="DH73" s="343"/>
      <c r="DI73" s="343"/>
      <c r="DJ73" s="343"/>
      <c r="DK73" s="343"/>
      <c r="DL73" s="343"/>
    </row>
    <row r="74" spans="1:1025" ht="124.15" hidden="1" customHeight="1" thickBot="1">
      <c r="A74" s="248"/>
      <c r="B74" s="248"/>
      <c r="C74" s="248"/>
      <c r="D74" s="344"/>
      <c r="E74" s="243" t="s">
        <v>216</v>
      </c>
      <c r="F74" s="242" t="s">
        <v>26</v>
      </c>
      <c r="G74" s="243">
        <v>100</v>
      </c>
      <c r="H74" s="243">
        <v>100</v>
      </c>
      <c r="I74" s="342">
        <f t="shared" si="8"/>
        <v>100</v>
      </c>
      <c r="J74" s="637"/>
      <c r="K74" s="424"/>
      <c r="L74" s="242" t="s">
        <v>27</v>
      </c>
      <c r="M74" s="640"/>
    </row>
    <row r="75" spans="1:1025" ht="38.25" customHeight="1" thickBot="1">
      <c r="A75" s="248"/>
      <c r="B75" s="248"/>
      <c r="C75" s="248"/>
      <c r="D75" s="460" t="s">
        <v>41</v>
      </c>
      <c r="E75" s="242" t="s">
        <v>284</v>
      </c>
      <c r="F75" s="242" t="s">
        <v>285</v>
      </c>
      <c r="G75" s="242">
        <v>4</v>
      </c>
      <c r="H75" s="242">
        <v>4</v>
      </c>
      <c r="I75" s="422">
        <f t="shared" si="8"/>
        <v>100</v>
      </c>
      <c r="J75" s="637"/>
      <c r="K75" s="424"/>
      <c r="L75" s="250" t="s">
        <v>27</v>
      </c>
      <c r="M75" s="640"/>
    </row>
    <row r="76" spans="1:1025" ht="54.75" hidden="1" customHeight="1" thickBot="1">
      <c r="A76" s="248"/>
      <c r="B76" s="248"/>
      <c r="C76" s="248"/>
      <c r="D76" s="460"/>
      <c r="E76" s="243" t="s">
        <v>277</v>
      </c>
      <c r="F76" s="242" t="s">
        <v>26</v>
      </c>
      <c r="G76" s="243">
        <v>0</v>
      </c>
      <c r="H76" s="243">
        <v>0</v>
      </c>
      <c r="I76" s="342">
        <v>0</v>
      </c>
      <c r="J76" s="637"/>
      <c r="K76" s="424"/>
      <c r="L76" s="242" t="s">
        <v>27</v>
      </c>
      <c r="M76" s="640"/>
    </row>
    <row r="77" spans="1:1025" ht="148.15" hidden="1" customHeight="1" thickBot="1">
      <c r="A77" s="248"/>
      <c r="B77" s="248"/>
      <c r="C77" s="248"/>
      <c r="D77" s="460"/>
      <c r="E77" s="243" t="s">
        <v>215</v>
      </c>
      <c r="F77" s="242" t="s">
        <v>26</v>
      </c>
      <c r="G77" s="243">
        <v>100</v>
      </c>
      <c r="H77" s="243">
        <v>100</v>
      </c>
      <c r="I77" s="342">
        <f t="shared" ref="I77:I81" si="9">H77/G77*100</f>
        <v>100</v>
      </c>
      <c r="J77" s="637"/>
      <c r="K77" s="424"/>
      <c r="L77" s="242" t="s">
        <v>27</v>
      </c>
      <c r="M77" s="640"/>
    </row>
    <row r="78" spans="1:1025" s="261" customFormat="1" ht="117" hidden="1" customHeight="1" thickBot="1">
      <c r="A78" s="248"/>
      <c r="B78" s="248"/>
      <c r="C78" s="248"/>
      <c r="D78" s="460"/>
      <c r="E78" s="243" t="s">
        <v>136</v>
      </c>
      <c r="F78" s="242" t="s">
        <v>26</v>
      </c>
      <c r="G78" s="243">
        <v>95</v>
      </c>
      <c r="H78" s="243">
        <v>95</v>
      </c>
      <c r="I78" s="342">
        <f t="shared" si="9"/>
        <v>100</v>
      </c>
      <c r="J78" s="637"/>
      <c r="K78" s="424"/>
      <c r="L78" s="242" t="s">
        <v>27</v>
      </c>
      <c r="M78" s="640"/>
    </row>
    <row r="79" spans="1:1025" s="261" customFormat="1" ht="38.25" hidden="1" customHeight="1" thickBot="1">
      <c r="A79" s="248"/>
      <c r="B79" s="248"/>
      <c r="C79" s="248"/>
      <c r="D79" s="460"/>
      <c r="E79" s="242" t="s">
        <v>35</v>
      </c>
      <c r="F79" s="242" t="s">
        <v>206</v>
      </c>
      <c r="G79" s="242">
        <v>19440</v>
      </c>
      <c r="H79" s="242">
        <v>6480</v>
      </c>
      <c r="I79" s="363">
        <f t="shared" si="9"/>
        <v>33.333333333333329</v>
      </c>
      <c r="J79" s="637"/>
      <c r="K79" s="424"/>
      <c r="L79" s="242" t="s">
        <v>27</v>
      </c>
      <c r="M79" s="640"/>
    </row>
    <row r="80" spans="1:1025" s="261" customFormat="1" ht="122.25" hidden="1" customHeight="1" thickBot="1">
      <c r="A80" s="248"/>
      <c r="B80" s="248"/>
      <c r="C80" s="248"/>
      <c r="D80" s="460"/>
      <c r="E80" s="243" t="s">
        <v>136</v>
      </c>
      <c r="F80" s="242" t="s">
        <v>26</v>
      </c>
      <c r="G80" s="243">
        <v>95</v>
      </c>
      <c r="H80" s="243">
        <v>95</v>
      </c>
      <c r="I80" s="342">
        <f t="shared" si="9"/>
        <v>100</v>
      </c>
      <c r="J80" s="637"/>
      <c r="K80" s="424"/>
      <c r="L80" s="242" t="s">
        <v>27</v>
      </c>
      <c r="M80" s="640"/>
    </row>
    <row r="81" spans="1:1025" s="261" customFormat="1" ht="38.25" hidden="1" customHeight="1" thickBot="1">
      <c r="A81" s="248"/>
      <c r="B81" s="248"/>
      <c r="C81" s="248"/>
      <c r="D81" s="460"/>
      <c r="E81" s="242" t="s">
        <v>35</v>
      </c>
      <c r="F81" s="242" t="s">
        <v>206</v>
      </c>
      <c r="G81" s="242">
        <v>7956</v>
      </c>
      <c r="H81" s="242">
        <v>2652</v>
      </c>
      <c r="I81" s="363">
        <f t="shared" si="9"/>
        <v>33.333333333333329</v>
      </c>
      <c r="J81" s="637"/>
      <c r="K81" s="424"/>
      <c r="L81" s="242" t="s">
        <v>27</v>
      </c>
      <c r="M81" s="640"/>
    </row>
    <row r="82" spans="1:1025" s="261" customFormat="1" ht="38.25" hidden="1" customHeight="1" thickBot="1">
      <c r="A82" s="248"/>
      <c r="B82" s="248"/>
      <c r="C82" s="248"/>
      <c r="D82" s="460"/>
      <c r="E82" s="243"/>
      <c r="F82" s="242"/>
      <c r="G82" s="243"/>
      <c r="H82" s="243"/>
      <c r="I82" s="342"/>
      <c r="J82" s="637"/>
      <c r="K82" s="424"/>
      <c r="L82" s="242"/>
      <c r="M82" s="640"/>
    </row>
    <row r="83" spans="1:1025" s="261" customFormat="1" ht="114.75" hidden="1" customHeight="1" thickBot="1">
      <c r="A83" s="248"/>
      <c r="B83" s="248"/>
      <c r="C83" s="248"/>
      <c r="D83" s="460"/>
      <c r="E83" s="243" t="s">
        <v>136</v>
      </c>
      <c r="F83" s="242" t="s">
        <v>26</v>
      </c>
      <c r="G83" s="243">
        <v>100</v>
      </c>
      <c r="H83" s="243">
        <v>100</v>
      </c>
      <c r="I83" s="342">
        <f t="shared" ref="I83:I89" si="10">H83/G83*100</f>
        <v>100</v>
      </c>
      <c r="J83" s="637"/>
      <c r="K83" s="424"/>
      <c r="L83" s="242" t="s">
        <v>27</v>
      </c>
      <c r="M83" s="640"/>
    </row>
    <row r="84" spans="1:1025" s="261" customFormat="1" ht="38.25" hidden="1" customHeight="1" thickBot="1">
      <c r="A84" s="248"/>
      <c r="B84" s="248"/>
      <c r="C84" s="248"/>
      <c r="D84" s="460"/>
      <c r="E84" s="242" t="s">
        <v>35</v>
      </c>
      <c r="F84" s="242" t="s">
        <v>206</v>
      </c>
      <c r="G84" s="242">
        <v>38016</v>
      </c>
      <c r="H84" s="242">
        <v>12672</v>
      </c>
      <c r="I84" s="363">
        <f t="shared" si="10"/>
        <v>33.333333333333329</v>
      </c>
      <c r="J84" s="637"/>
      <c r="K84" s="424"/>
      <c r="L84" s="242" t="s">
        <v>27</v>
      </c>
      <c r="M84" s="640"/>
    </row>
    <row r="85" spans="1:1025" s="261" customFormat="1" ht="129" hidden="1" customHeight="1" thickBot="1">
      <c r="A85" s="248"/>
      <c r="B85" s="248"/>
      <c r="C85" s="248"/>
      <c r="D85" s="460"/>
      <c r="E85" s="243" t="s">
        <v>136</v>
      </c>
      <c r="F85" s="242" t="s">
        <v>26</v>
      </c>
      <c r="G85" s="243">
        <v>100</v>
      </c>
      <c r="H85" s="243">
        <v>100</v>
      </c>
      <c r="I85" s="342">
        <f t="shared" si="10"/>
        <v>100</v>
      </c>
      <c r="J85" s="637"/>
      <c r="K85" s="424"/>
      <c r="L85" s="242" t="s">
        <v>27</v>
      </c>
      <c r="M85" s="640"/>
    </row>
    <row r="86" spans="1:1025" s="261" customFormat="1" ht="38.25" hidden="1" customHeight="1" thickBot="1">
      <c r="A86" s="248"/>
      <c r="B86" s="248"/>
      <c r="C86" s="248"/>
      <c r="D86" s="460"/>
      <c r="E86" s="242" t="s">
        <v>35</v>
      </c>
      <c r="F86" s="242" t="s">
        <v>206</v>
      </c>
      <c r="G86" s="242">
        <v>105336</v>
      </c>
      <c r="H86" s="242">
        <v>34328</v>
      </c>
      <c r="I86" s="363">
        <f t="shared" si="10"/>
        <v>32.589048378522065</v>
      </c>
      <c r="J86" s="637"/>
      <c r="K86" s="424"/>
      <c r="L86" s="242" t="s">
        <v>27</v>
      </c>
      <c r="M86" s="640"/>
    </row>
    <row r="87" spans="1:1025" s="261" customFormat="1" ht="114" hidden="1" customHeight="1" thickBot="1">
      <c r="A87" s="248"/>
      <c r="B87" s="248"/>
      <c r="C87" s="248"/>
      <c r="D87" s="460"/>
      <c r="E87" s="243" t="s">
        <v>136</v>
      </c>
      <c r="F87" s="242" t="s">
        <v>26</v>
      </c>
      <c r="G87" s="243">
        <v>100</v>
      </c>
      <c r="H87" s="243">
        <v>100</v>
      </c>
      <c r="I87" s="342">
        <f t="shared" si="10"/>
        <v>100</v>
      </c>
      <c r="J87" s="637"/>
      <c r="K87" s="424"/>
      <c r="L87" s="242" t="s">
        <v>27</v>
      </c>
      <c r="M87" s="640"/>
    </row>
    <row r="88" spans="1:1025" s="261" customFormat="1" ht="114" hidden="1" customHeight="1" thickBot="1">
      <c r="A88" s="248"/>
      <c r="B88" s="248"/>
      <c r="C88" s="248"/>
      <c r="D88" s="460"/>
      <c r="E88" s="243" t="s">
        <v>216</v>
      </c>
      <c r="F88" s="242" t="s">
        <v>26</v>
      </c>
      <c r="G88" s="243">
        <v>100</v>
      </c>
      <c r="H88" s="243">
        <v>100</v>
      </c>
      <c r="I88" s="342">
        <f t="shared" si="10"/>
        <v>100</v>
      </c>
      <c r="J88" s="637"/>
      <c r="K88" s="424"/>
      <c r="L88" s="242" t="s">
        <v>27</v>
      </c>
      <c r="M88" s="640"/>
    </row>
    <row r="89" spans="1:1025" s="261" customFormat="1" ht="48.75" customHeight="1" thickBot="1">
      <c r="A89" s="248"/>
      <c r="B89" s="248"/>
      <c r="C89" s="248"/>
      <c r="D89" s="460"/>
      <c r="E89" s="242" t="s">
        <v>286</v>
      </c>
      <c r="F89" s="242" t="s">
        <v>287</v>
      </c>
      <c r="G89" s="330">
        <v>4</v>
      </c>
      <c r="H89" s="331">
        <v>4</v>
      </c>
      <c r="I89" s="423">
        <f t="shared" si="10"/>
        <v>100</v>
      </c>
      <c r="J89" s="638"/>
      <c r="K89" s="424"/>
      <c r="L89" s="333" t="s">
        <v>27</v>
      </c>
      <c r="M89" s="640"/>
    </row>
    <row r="90" spans="1:1025" s="352" customFormat="1" ht="58.9" customHeight="1" thickBot="1">
      <c r="A90" s="362"/>
      <c r="B90" s="362"/>
      <c r="C90" s="362"/>
      <c r="D90" s="460" t="s">
        <v>251</v>
      </c>
      <c r="E90" s="242" t="s">
        <v>288</v>
      </c>
      <c r="F90" s="242" t="s">
        <v>218</v>
      </c>
      <c r="G90" s="242">
        <v>5</v>
      </c>
      <c r="H90" s="242">
        <v>5</v>
      </c>
      <c r="I90" s="363">
        <f t="shared" si="1"/>
        <v>100</v>
      </c>
      <c r="J90" s="464">
        <f>I90</f>
        <v>100</v>
      </c>
      <c r="K90" s="362"/>
      <c r="L90" s="242" t="s">
        <v>27</v>
      </c>
      <c r="M90" s="641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  <c r="AO90" s="343"/>
      <c r="AP90" s="343"/>
      <c r="AQ90" s="343"/>
      <c r="AR90" s="343"/>
      <c r="AS90" s="343"/>
      <c r="AT90" s="343"/>
      <c r="AU90" s="343"/>
      <c r="AV90" s="343"/>
      <c r="AW90" s="343"/>
      <c r="AX90" s="343"/>
      <c r="AY90" s="343"/>
      <c r="AZ90" s="343"/>
      <c r="BA90" s="343"/>
      <c r="BB90" s="343"/>
      <c r="BC90" s="343"/>
      <c r="BD90" s="343"/>
      <c r="BE90" s="343"/>
      <c r="BF90" s="343"/>
      <c r="BG90" s="343"/>
      <c r="BH90" s="343"/>
      <c r="BI90" s="343"/>
      <c r="BJ90" s="343"/>
      <c r="BK90" s="343"/>
      <c r="BL90" s="343"/>
      <c r="BM90" s="343"/>
      <c r="BN90" s="343"/>
      <c r="BO90" s="343"/>
      <c r="BP90" s="343"/>
      <c r="BQ90" s="343"/>
      <c r="BR90" s="343"/>
      <c r="BS90" s="343"/>
      <c r="BT90" s="343"/>
      <c r="BU90" s="343"/>
      <c r="BV90" s="343"/>
      <c r="BW90" s="343"/>
      <c r="BX90" s="343"/>
      <c r="BY90" s="343"/>
      <c r="BZ90" s="343"/>
      <c r="CA90" s="343"/>
      <c r="CB90" s="343"/>
      <c r="CC90" s="343"/>
      <c r="CD90" s="343"/>
      <c r="CE90" s="343"/>
      <c r="CF90" s="343"/>
      <c r="CG90" s="343"/>
      <c r="CH90" s="343"/>
      <c r="CI90" s="343"/>
      <c r="CJ90" s="343"/>
      <c r="CK90" s="343"/>
      <c r="CL90" s="343"/>
      <c r="CM90" s="343"/>
      <c r="CN90" s="343"/>
      <c r="CO90" s="343"/>
      <c r="CP90" s="343"/>
      <c r="CQ90" s="343"/>
      <c r="CR90" s="343"/>
      <c r="CS90" s="343"/>
      <c r="CT90" s="343"/>
      <c r="CU90" s="343"/>
      <c r="CV90" s="343"/>
      <c r="CW90" s="343"/>
      <c r="CX90" s="343"/>
      <c r="CY90" s="343"/>
      <c r="CZ90" s="343"/>
      <c r="DA90" s="343"/>
      <c r="DB90" s="343"/>
      <c r="DC90" s="343"/>
      <c r="DD90" s="343"/>
      <c r="DE90" s="343"/>
      <c r="DF90" s="343"/>
      <c r="DG90" s="343"/>
      <c r="DH90" s="343"/>
      <c r="DI90" s="343"/>
      <c r="DJ90" s="343"/>
      <c r="DK90" s="343"/>
      <c r="DL90" s="343"/>
      <c r="DM90" s="343"/>
      <c r="DN90" s="343"/>
      <c r="DO90" s="343"/>
      <c r="DP90" s="343"/>
      <c r="DQ90" s="343"/>
      <c r="DR90" s="343"/>
      <c r="DS90" s="343"/>
      <c r="DT90" s="343"/>
      <c r="DU90" s="343"/>
      <c r="DV90" s="343"/>
      <c r="DW90" s="343"/>
      <c r="DX90" s="343"/>
      <c r="DY90" s="343"/>
      <c r="DZ90" s="343"/>
      <c r="EA90" s="343"/>
      <c r="EB90" s="343"/>
      <c r="EC90" s="343"/>
      <c r="ED90" s="343"/>
      <c r="EE90" s="343"/>
      <c r="EF90" s="343"/>
      <c r="EG90" s="343"/>
      <c r="EH90" s="343"/>
      <c r="EI90" s="343"/>
      <c r="EJ90" s="343"/>
      <c r="EK90" s="343"/>
      <c r="EL90" s="343"/>
      <c r="EM90" s="343"/>
      <c r="EN90" s="343"/>
      <c r="EO90" s="343"/>
      <c r="EP90" s="343"/>
      <c r="EQ90" s="343"/>
      <c r="ER90" s="343"/>
      <c r="ES90" s="343"/>
      <c r="ET90" s="343"/>
      <c r="EU90" s="343"/>
      <c r="EV90" s="343"/>
      <c r="EW90" s="343"/>
      <c r="EX90" s="343"/>
      <c r="EY90" s="343"/>
      <c r="EZ90" s="343"/>
      <c r="FA90" s="343"/>
      <c r="FB90" s="343"/>
      <c r="FC90" s="343"/>
      <c r="FD90" s="343"/>
      <c r="FE90" s="343"/>
      <c r="FF90" s="343"/>
      <c r="FG90" s="343"/>
      <c r="FH90" s="343"/>
      <c r="FI90" s="343"/>
      <c r="FJ90" s="343"/>
      <c r="FK90" s="343"/>
      <c r="FL90" s="343"/>
      <c r="FM90" s="343"/>
      <c r="FN90" s="343"/>
      <c r="FO90" s="343"/>
      <c r="FP90" s="343"/>
      <c r="FQ90" s="343"/>
      <c r="FR90" s="343"/>
      <c r="FS90" s="343"/>
      <c r="FT90" s="343"/>
      <c r="FU90" s="343"/>
      <c r="FV90" s="343"/>
      <c r="FW90" s="343"/>
      <c r="FX90" s="343"/>
      <c r="FY90" s="343"/>
      <c r="FZ90" s="343"/>
      <c r="GA90" s="343"/>
      <c r="GB90" s="343"/>
      <c r="GC90" s="343"/>
      <c r="GD90" s="343"/>
      <c r="GE90" s="343"/>
      <c r="GF90" s="343"/>
      <c r="GG90" s="343"/>
      <c r="GH90" s="343"/>
      <c r="GI90" s="343"/>
      <c r="GJ90" s="343"/>
      <c r="GK90" s="343"/>
      <c r="GL90" s="343"/>
      <c r="GM90" s="343"/>
      <c r="GN90" s="343"/>
      <c r="GO90" s="343"/>
      <c r="GP90" s="343"/>
      <c r="GQ90" s="343"/>
      <c r="GR90" s="343"/>
      <c r="GS90" s="343"/>
      <c r="GT90" s="343"/>
      <c r="GU90" s="343"/>
      <c r="GV90" s="343"/>
      <c r="GW90" s="343"/>
      <c r="GX90" s="343"/>
      <c r="GY90" s="343"/>
      <c r="GZ90" s="343"/>
      <c r="HA90" s="343"/>
      <c r="HB90" s="343"/>
      <c r="HC90" s="343"/>
      <c r="HD90" s="343"/>
      <c r="HE90" s="343"/>
      <c r="HF90" s="343"/>
      <c r="HG90" s="343"/>
      <c r="HH90" s="343"/>
      <c r="HI90" s="343"/>
      <c r="HJ90" s="343"/>
      <c r="HK90" s="343"/>
      <c r="HL90" s="343"/>
      <c r="HM90" s="343"/>
      <c r="HN90" s="343"/>
      <c r="HO90" s="343"/>
      <c r="HP90" s="343"/>
      <c r="HQ90" s="343"/>
      <c r="HR90" s="343"/>
      <c r="HS90" s="343"/>
      <c r="HT90" s="343"/>
      <c r="HU90" s="343"/>
      <c r="HV90" s="343"/>
      <c r="HW90" s="343"/>
      <c r="HX90" s="343"/>
      <c r="HY90" s="343"/>
      <c r="HZ90" s="343"/>
      <c r="IA90" s="343"/>
      <c r="IB90" s="343"/>
      <c r="IC90" s="343"/>
      <c r="ID90" s="343"/>
      <c r="IE90" s="343"/>
      <c r="IF90" s="343"/>
      <c r="IG90" s="343"/>
      <c r="IH90" s="343"/>
      <c r="II90" s="343"/>
      <c r="IJ90" s="343"/>
      <c r="IK90" s="343"/>
      <c r="IL90" s="343"/>
      <c r="IM90" s="343"/>
      <c r="IN90" s="343"/>
      <c r="IO90" s="343"/>
      <c r="IP90" s="343"/>
      <c r="IQ90" s="343"/>
      <c r="IR90" s="343"/>
      <c r="IS90" s="343"/>
      <c r="IT90" s="343"/>
      <c r="IU90" s="343"/>
      <c r="IV90" s="343"/>
      <c r="IW90" s="343"/>
      <c r="IX90" s="343"/>
      <c r="IY90" s="343"/>
      <c r="IZ90" s="343"/>
      <c r="JA90" s="343"/>
      <c r="JB90" s="343"/>
      <c r="JC90" s="343"/>
      <c r="JD90" s="343"/>
      <c r="JE90" s="343"/>
      <c r="JF90" s="343"/>
      <c r="JG90" s="343"/>
      <c r="JH90" s="343"/>
      <c r="JI90" s="343"/>
      <c r="JJ90" s="343"/>
      <c r="JK90" s="343"/>
      <c r="JL90" s="343"/>
      <c r="JM90" s="343"/>
      <c r="JN90" s="343"/>
      <c r="JO90" s="343"/>
      <c r="JP90" s="343"/>
      <c r="JQ90" s="343"/>
      <c r="JR90" s="343"/>
      <c r="JS90" s="343"/>
      <c r="JT90" s="343"/>
      <c r="JU90" s="343"/>
      <c r="JV90" s="343"/>
      <c r="JW90" s="343"/>
      <c r="JX90" s="343"/>
      <c r="JY90" s="343"/>
      <c r="JZ90" s="343"/>
      <c r="KA90" s="343"/>
      <c r="KB90" s="343"/>
      <c r="KC90" s="343"/>
      <c r="KD90" s="343"/>
      <c r="KE90" s="343"/>
      <c r="KF90" s="343"/>
      <c r="KG90" s="343"/>
      <c r="KH90" s="343"/>
      <c r="KI90" s="343"/>
      <c r="KJ90" s="343"/>
      <c r="KK90" s="343"/>
      <c r="KL90" s="343"/>
      <c r="KM90" s="343"/>
      <c r="KN90" s="343"/>
      <c r="KO90" s="343"/>
      <c r="KP90" s="343"/>
      <c r="KQ90" s="343"/>
      <c r="KR90" s="343"/>
      <c r="KS90" s="343"/>
      <c r="KT90" s="343"/>
      <c r="KU90" s="343"/>
      <c r="KV90" s="343"/>
      <c r="KW90" s="343"/>
      <c r="KX90" s="343"/>
      <c r="KY90" s="343"/>
      <c r="KZ90" s="343"/>
      <c r="LA90" s="343"/>
      <c r="LB90" s="343"/>
      <c r="LC90" s="343"/>
      <c r="LD90" s="343"/>
      <c r="LE90" s="343"/>
      <c r="LF90" s="343"/>
      <c r="LG90" s="343"/>
      <c r="LH90" s="343"/>
      <c r="LI90" s="343"/>
      <c r="LJ90" s="343"/>
      <c r="LK90" s="343"/>
      <c r="LL90" s="343"/>
      <c r="LM90" s="343"/>
      <c r="LN90" s="343"/>
      <c r="LO90" s="343"/>
      <c r="LP90" s="343"/>
      <c r="LQ90" s="343"/>
      <c r="LR90" s="343"/>
      <c r="LS90" s="343"/>
      <c r="LT90" s="343"/>
      <c r="LU90" s="343"/>
      <c r="LV90" s="343"/>
      <c r="LW90" s="343"/>
      <c r="LX90" s="343"/>
      <c r="LY90" s="343"/>
      <c r="LZ90" s="343"/>
      <c r="MA90" s="343"/>
      <c r="MB90" s="343"/>
      <c r="MC90" s="343"/>
      <c r="MD90" s="343"/>
      <c r="ME90" s="343"/>
      <c r="MF90" s="343"/>
      <c r="MG90" s="343"/>
      <c r="MH90" s="343"/>
      <c r="MI90" s="343"/>
      <c r="MJ90" s="343"/>
      <c r="MK90" s="343"/>
      <c r="ML90" s="343"/>
      <c r="MM90" s="343"/>
      <c r="MN90" s="343"/>
      <c r="MO90" s="343"/>
      <c r="MP90" s="343"/>
      <c r="MQ90" s="343"/>
      <c r="MR90" s="343"/>
      <c r="MS90" s="343"/>
      <c r="MT90" s="343"/>
      <c r="MU90" s="343"/>
      <c r="MV90" s="343"/>
      <c r="MW90" s="343"/>
      <c r="MX90" s="343"/>
      <c r="MY90" s="343"/>
      <c r="MZ90" s="343"/>
      <c r="NA90" s="343"/>
      <c r="NB90" s="343"/>
      <c r="NC90" s="343"/>
      <c r="ND90" s="343"/>
      <c r="NE90" s="343"/>
      <c r="NF90" s="343"/>
      <c r="NG90" s="343"/>
      <c r="NH90" s="343"/>
      <c r="NI90" s="343"/>
      <c r="NJ90" s="343"/>
      <c r="NK90" s="343"/>
      <c r="NL90" s="343"/>
      <c r="NM90" s="343"/>
      <c r="NN90" s="343"/>
      <c r="NO90" s="343"/>
      <c r="NP90" s="343"/>
      <c r="NQ90" s="343"/>
      <c r="NR90" s="343"/>
      <c r="NS90" s="343"/>
      <c r="NT90" s="343"/>
      <c r="NU90" s="343"/>
      <c r="NV90" s="343"/>
      <c r="NW90" s="343"/>
      <c r="NX90" s="343"/>
      <c r="NY90" s="343"/>
      <c r="NZ90" s="343"/>
      <c r="OA90" s="343"/>
      <c r="OB90" s="343"/>
      <c r="OC90" s="343"/>
      <c r="OD90" s="343"/>
      <c r="OE90" s="343"/>
      <c r="OF90" s="343"/>
      <c r="OG90" s="343"/>
      <c r="OH90" s="343"/>
      <c r="OI90" s="343"/>
      <c r="OJ90" s="343"/>
      <c r="OK90" s="343"/>
      <c r="OL90" s="343"/>
      <c r="OM90" s="343"/>
      <c r="ON90" s="343"/>
      <c r="OO90" s="343"/>
      <c r="OP90" s="343"/>
      <c r="OQ90" s="343"/>
      <c r="OR90" s="343"/>
      <c r="OS90" s="343"/>
      <c r="OT90" s="343"/>
      <c r="OU90" s="343"/>
      <c r="OV90" s="343"/>
      <c r="OW90" s="343"/>
      <c r="OX90" s="343"/>
      <c r="OY90" s="343"/>
      <c r="OZ90" s="343"/>
      <c r="PA90" s="343"/>
      <c r="PB90" s="343"/>
      <c r="PC90" s="343"/>
      <c r="PD90" s="343"/>
      <c r="PE90" s="343"/>
      <c r="PF90" s="343"/>
      <c r="PG90" s="343"/>
      <c r="PH90" s="343"/>
      <c r="PI90" s="343"/>
      <c r="PJ90" s="343"/>
      <c r="PK90" s="343"/>
      <c r="PL90" s="343"/>
      <c r="PM90" s="343"/>
      <c r="PN90" s="343"/>
      <c r="PO90" s="343"/>
      <c r="PP90" s="343"/>
      <c r="PQ90" s="343"/>
      <c r="PR90" s="343"/>
      <c r="PS90" s="343"/>
      <c r="PT90" s="343"/>
      <c r="PU90" s="343"/>
      <c r="PV90" s="343"/>
      <c r="PW90" s="343"/>
      <c r="PX90" s="343"/>
      <c r="PY90" s="343"/>
      <c r="PZ90" s="343"/>
      <c r="QA90" s="343"/>
      <c r="QB90" s="343"/>
      <c r="QC90" s="343"/>
      <c r="QD90" s="343"/>
      <c r="QE90" s="343"/>
      <c r="QF90" s="343"/>
      <c r="QG90" s="343"/>
      <c r="QH90" s="343"/>
      <c r="QI90" s="343"/>
      <c r="QJ90" s="343"/>
      <c r="QK90" s="343"/>
      <c r="QL90" s="343"/>
      <c r="QM90" s="343"/>
      <c r="QN90" s="343"/>
      <c r="QO90" s="343"/>
      <c r="QP90" s="343"/>
      <c r="QQ90" s="343"/>
      <c r="QR90" s="343"/>
      <c r="QS90" s="343"/>
      <c r="QT90" s="343"/>
      <c r="QU90" s="343"/>
      <c r="QV90" s="343"/>
      <c r="QW90" s="343"/>
      <c r="QX90" s="343"/>
      <c r="QY90" s="343"/>
      <c r="QZ90" s="343"/>
      <c r="RA90" s="343"/>
      <c r="RB90" s="343"/>
      <c r="RC90" s="343"/>
      <c r="RD90" s="343"/>
      <c r="RE90" s="343"/>
      <c r="RF90" s="343"/>
      <c r="RG90" s="343"/>
      <c r="RH90" s="343"/>
      <c r="RI90" s="343"/>
      <c r="RJ90" s="343"/>
      <c r="RK90" s="343"/>
      <c r="RL90" s="343"/>
      <c r="RM90" s="343"/>
      <c r="RN90" s="343"/>
      <c r="RO90" s="343"/>
      <c r="RP90" s="343"/>
      <c r="RQ90" s="343"/>
      <c r="RR90" s="343"/>
      <c r="RS90" s="343"/>
      <c r="RT90" s="343"/>
      <c r="RU90" s="343"/>
      <c r="RV90" s="343"/>
      <c r="RW90" s="343"/>
      <c r="RX90" s="343"/>
      <c r="RY90" s="343"/>
      <c r="RZ90" s="343"/>
      <c r="SA90" s="343"/>
      <c r="SB90" s="343"/>
      <c r="SC90" s="343"/>
      <c r="SD90" s="343"/>
      <c r="SE90" s="343"/>
      <c r="SF90" s="343"/>
      <c r="SG90" s="343"/>
      <c r="SH90" s="343"/>
      <c r="SI90" s="343"/>
      <c r="SJ90" s="343"/>
      <c r="SK90" s="343"/>
      <c r="SL90" s="343"/>
      <c r="SM90" s="343"/>
      <c r="SN90" s="343"/>
      <c r="SO90" s="343"/>
      <c r="SP90" s="343"/>
      <c r="SQ90" s="343"/>
      <c r="SR90" s="343"/>
      <c r="SS90" s="343"/>
      <c r="ST90" s="343"/>
      <c r="SU90" s="343"/>
      <c r="SV90" s="343"/>
      <c r="SW90" s="343"/>
      <c r="SX90" s="343"/>
      <c r="SY90" s="343"/>
      <c r="SZ90" s="343"/>
      <c r="TA90" s="343"/>
      <c r="TB90" s="343"/>
      <c r="TC90" s="343"/>
      <c r="TD90" s="343"/>
      <c r="TE90" s="343"/>
      <c r="TF90" s="343"/>
      <c r="TG90" s="343"/>
      <c r="TH90" s="343"/>
      <c r="TI90" s="343"/>
      <c r="TJ90" s="343"/>
      <c r="TK90" s="343"/>
      <c r="TL90" s="343"/>
      <c r="TM90" s="343"/>
      <c r="TN90" s="343"/>
      <c r="TO90" s="343"/>
      <c r="TP90" s="343"/>
      <c r="TQ90" s="343"/>
      <c r="TR90" s="343"/>
      <c r="TS90" s="343"/>
      <c r="TT90" s="343"/>
      <c r="TU90" s="343"/>
      <c r="TV90" s="343"/>
      <c r="TW90" s="343"/>
      <c r="TX90" s="343"/>
      <c r="TY90" s="343"/>
      <c r="TZ90" s="343"/>
      <c r="UA90" s="343"/>
      <c r="UB90" s="343"/>
      <c r="UC90" s="343"/>
      <c r="UD90" s="343"/>
      <c r="UE90" s="343"/>
      <c r="UF90" s="343"/>
      <c r="UG90" s="343"/>
      <c r="UH90" s="343"/>
      <c r="UI90" s="343"/>
      <c r="UJ90" s="343"/>
      <c r="UK90" s="343"/>
      <c r="UL90" s="343"/>
      <c r="UM90" s="343"/>
      <c r="UN90" s="343"/>
      <c r="UO90" s="343"/>
      <c r="UP90" s="343"/>
      <c r="UQ90" s="343"/>
      <c r="UR90" s="343"/>
      <c r="US90" s="343"/>
      <c r="UT90" s="343"/>
      <c r="UU90" s="343"/>
      <c r="UV90" s="343"/>
      <c r="UW90" s="343"/>
      <c r="UX90" s="343"/>
      <c r="UY90" s="343"/>
      <c r="UZ90" s="343"/>
      <c r="VA90" s="343"/>
      <c r="VB90" s="343"/>
      <c r="VC90" s="343"/>
      <c r="VD90" s="343"/>
      <c r="VE90" s="343"/>
      <c r="VF90" s="343"/>
      <c r="VG90" s="343"/>
      <c r="VH90" s="343"/>
      <c r="VI90" s="343"/>
      <c r="VJ90" s="343"/>
      <c r="VK90" s="343"/>
      <c r="VL90" s="343"/>
      <c r="VM90" s="343"/>
      <c r="VN90" s="343"/>
      <c r="VO90" s="343"/>
      <c r="VP90" s="343"/>
      <c r="VQ90" s="343"/>
      <c r="VR90" s="343"/>
      <c r="VS90" s="343"/>
      <c r="VT90" s="343"/>
      <c r="VU90" s="343"/>
      <c r="VV90" s="343"/>
      <c r="VW90" s="343"/>
      <c r="VX90" s="343"/>
      <c r="VY90" s="343"/>
      <c r="VZ90" s="343"/>
      <c r="WA90" s="343"/>
      <c r="WB90" s="343"/>
      <c r="WC90" s="343"/>
      <c r="WD90" s="343"/>
      <c r="WE90" s="343"/>
      <c r="WF90" s="343"/>
      <c r="WG90" s="343"/>
      <c r="WH90" s="343"/>
      <c r="WI90" s="343"/>
      <c r="WJ90" s="343"/>
      <c r="WK90" s="343"/>
      <c r="WL90" s="343"/>
      <c r="WM90" s="343"/>
      <c r="WN90" s="343"/>
      <c r="WO90" s="343"/>
      <c r="WP90" s="343"/>
      <c r="WQ90" s="343"/>
      <c r="WR90" s="343"/>
      <c r="WS90" s="343"/>
      <c r="WT90" s="343"/>
      <c r="WU90" s="343"/>
      <c r="WV90" s="343"/>
      <c r="WW90" s="343"/>
      <c r="WX90" s="343"/>
      <c r="WY90" s="343"/>
      <c r="WZ90" s="343"/>
      <c r="XA90" s="343"/>
      <c r="XB90" s="343"/>
      <c r="XC90" s="343"/>
      <c r="XD90" s="343"/>
      <c r="XE90" s="343"/>
      <c r="XF90" s="343"/>
      <c r="XG90" s="343"/>
      <c r="XH90" s="343"/>
      <c r="XI90" s="343"/>
      <c r="XJ90" s="343"/>
      <c r="XK90" s="343"/>
      <c r="XL90" s="343"/>
      <c r="XM90" s="343"/>
      <c r="XN90" s="343"/>
      <c r="XO90" s="343"/>
      <c r="XP90" s="343"/>
      <c r="XQ90" s="343"/>
      <c r="XR90" s="343"/>
      <c r="XS90" s="343"/>
      <c r="XT90" s="343"/>
      <c r="XU90" s="343"/>
      <c r="XV90" s="343"/>
      <c r="XW90" s="343"/>
      <c r="XX90" s="343"/>
      <c r="XY90" s="343"/>
      <c r="XZ90" s="343"/>
      <c r="YA90" s="343"/>
      <c r="YB90" s="343"/>
      <c r="YC90" s="343"/>
      <c r="YD90" s="343"/>
      <c r="YE90" s="343"/>
      <c r="YF90" s="343"/>
      <c r="YG90" s="343"/>
      <c r="YH90" s="343"/>
      <c r="YI90" s="343"/>
      <c r="YJ90" s="343"/>
      <c r="YK90" s="343"/>
      <c r="YL90" s="343"/>
      <c r="YM90" s="343"/>
      <c r="YN90" s="343"/>
      <c r="YO90" s="343"/>
      <c r="YP90" s="343"/>
      <c r="YQ90" s="343"/>
      <c r="YR90" s="343"/>
      <c r="YS90" s="343"/>
      <c r="YT90" s="343"/>
      <c r="YU90" s="343"/>
      <c r="YV90" s="343"/>
      <c r="YW90" s="343"/>
      <c r="YX90" s="343"/>
      <c r="YY90" s="343"/>
      <c r="YZ90" s="343"/>
      <c r="ZA90" s="343"/>
      <c r="ZB90" s="343"/>
      <c r="ZC90" s="343"/>
      <c r="ZD90" s="343"/>
      <c r="ZE90" s="343"/>
      <c r="ZF90" s="343"/>
      <c r="ZG90" s="343"/>
      <c r="ZH90" s="343"/>
      <c r="ZI90" s="343"/>
      <c r="ZJ90" s="343"/>
      <c r="ZK90" s="343"/>
      <c r="ZL90" s="343"/>
      <c r="ZM90" s="343"/>
      <c r="ZN90" s="343"/>
      <c r="ZO90" s="343"/>
      <c r="ZP90" s="343"/>
      <c r="ZQ90" s="343"/>
      <c r="ZR90" s="343"/>
      <c r="ZS90" s="343"/>
      <c r="ZT90" s="343"/>
      <c r="ZU90" s="343"/>
      <c r="ZV90" s="343"/>
      <c r="ZW90" s="343"/>
      <c r="ZX90" s="343"/>
      <c r="ZY90" s="343"/>
      <c r="ZZ90" s="343"/>
      <c r="AAA90" s="343"/>
      <c r="AAB90" s="343"/>
      <c r="AAC90" s="343"/>
      <c r="AAD90" s="343"/>
      <c r="AAE90" s="343"/>
      <c r="AAF90" s="343"/>
      <c r="AAG90" s="343"/>
      <c r="AAH90" s="343"/>
      <c r="AAI90" s="343"/>
      <c r="AAJ90" s="343"/>
      <c r="AAK90" s="343"/>
      <c r="AAL90" s="343"/>
      <c r="AAM90" s="343"/>
      <c r="AAN90" s="343"/>
      <c r="AAO90" s="343"/>
      <c r="AAP90" s="343"/>
      <c r="AAQ90" s="343"/>
      <c r="AAR90" s="343"/>
      <c r="AAS90" s="343"/>
      <c r="AAT90" s="343"/>
      <c r="AAU90" s="343"/>
      <c r="AAV90" s="343"/>
      <c r="AAW90" s="343"/>
      <c r="AAX90" s="343"/>
      <c r="AAY90" s="343"/>
      <c r="AAZ90" s="343"/>
      <c r="ABA90" s="343"/>
      <c r="ABB90" s="343"/>
      <c r="ABC90" s="343"/>
      <c r="ABD90" s="343"/>
      <c r="ABE90" s="343"/>
      <c r="ABF90" s="343"/>
      <c r="ABG90" s="343"/>
      <c r="ABH90" s="343"/>
      <c r="ABI90" s="343"/>
      <c r="ABJ90" s="343"/>
      <c r="ABK90" s="343"/>
      <c r="ABL90" s="343"/>
      <c r="ABM90" s="343"/>
      <c r="ABN90" s="343"/>
      <c r="ABO90" s="343"/>
      <c r="ABP90" s="343"/>
      <c r="ABQ90" s="343"/>
      <c r="ABR90" s="343"/>
      <c r="ABS90" s="343"/>
      <c r="ABT90" s="343"/>
      <c r="ABU90" s="343"/>
      <c r="ABV90" s="343"/>
      <c r="ABW90" s="343"/>
      <c r="ABX90" s="343"/>
      <c r="ABY90" s="343"/>
      <c r="ABZ90" s="343"/>
      <c r="ACA90" s="343"/>
      <c r="ACB90" s="343"/>
      <c r="ACC90" s="343"/>
      <c r="ACD90" s="343"/>
      <c r="ACE90" s="343"/>
      <c r="ACF90" s="343"/>
      <c r="ACG90" s="343"/>
      <c r="ACH90" s="343"/>
      <c r="ACI90" s="343"/>
      <c r="ACJ90" s="343"/>
      <c r="ACK90" s="343"/>
      <c r="ACL90" s="343"/>
      <c r="ACM90" s="343"/>
      <c r="ACN90" s="343"/>
      <c r="ACO90" s="343"/>
      <c r="ACP90" s="343"/>
      <c r="ACQ90" s="343"/>
      <c r="ACR90" s="343"/>
      <c r="ACS90" s="343"/>
      <c r="ACT90" s="343"/>
      <c r="ACU90" s="343"/>
      <c r="ACV90" s="343"/>
      <c r="ACW90" s="343"/>
      <c r="ACX90" s="343"/>
      <c r="ACY90" s="343"/>
      <c r="ACZ90" s="343"/>
      <c r="ADA90" s="343"/>
      <c r="ADB90" s="343"/>
      <c r="ADC90" s="343"/>
      <c r="ADD90" s="343"/>
      <c r="ADE90" s="343"/>
      <c r="ADF90" s="343"/>
      <c r="ADG90" s="343"/>
      <c r="ADH90" s="343"/>
      <c r="ADI90" s="343"/>
      <c r="ADJ90" s="343"/>
      <c r="ADK90" s="343"/>
      <c r="ADL90" s="343"/>
      <c r="ADM90" s="343"/>
      <c r="ADN90" s="343"/>
      <c r="ADO90" s="343"/>
      <c r="ADP90" s="343"/>
      <c r="ADQ90" s="343"/>
      <c r="ADR90" s="343"/>
      <c r="ADS90" s="343"/>
      <c r="ADT90" s="343"/>
      <c r="ADU90" s="343"/>
      <c r="ADV90" s="343"/>
      <c r="ADW90" s="343"/>
      <c r="ADX90" s="343"/>
      <c r="ADY90" s="343"/>
      <c r="ADZ90" s="343"/>
      <c r="AEA90" s="343"/>
      <c r="AEB90" s="343"/>
      <c r="AEC90" s="343"/>
      <c r="AED90" s="343"/>
      <c r="AEE90" s="343"/>
      <c r="AEF90" s="343"/>
      <c r="AEG90" s="343"/>
      <c r="AEH90" s="343"/>
      <c r="AEI90" s="343"/>
      <c r="AEJ90" s="343"/>
      <c r="AEK90" s="343"/>
      <c r="AEL90" s="343"/>
      <c r="AEM90" s="343"/>
      <c r="AEN90" s="343"/>
      <c r="AEO90" s="343"/>
      <c r="AEP90" s="343"/>
      <c r="AEQ90" s="343"/>
      <c r="AER90" s="343"/>
      <c r="AES90" s="343"/>
      <c r="AET90" s="343"/>
      <c r="AEU90" s="343"/>
      <c r="AEV90" s="343"/>
      <c r="AEW90" s="343"/>
      <c r="AEX90" s="343"/>
      <c r="AEY90" s="343"/>
      <c r="AEZ90" s="343"/>
      <c r="AFA90" s="343"/>
      <c r="AFB90" s="343"/>
      <c r="AFC90" s="343"/>
      <c r="AFD90" s="343"/>
      <c r="AFE90" s="343"/>
      <c r="AFF90" s="343"/>
      <c r="AFG90" s="343"/>
      <c r="AFH90" s="343"/>
      <c r="AFI90" s="343"/>
      <c r="AFJ90" s="343"/>
      <c r="AFK90" s="343"/>
      <c r="AFL90" s="343"/>
      <c r="AFM90" s="343"/>
      <c r="AFN90" s="343"/>
      <c r="AFO90" s="343"/>
      <c r="AFP90" s="343"/>
      <c r="AFQ90" s="343"/>
      <c r="AFR90" s="343"/>
      <c r="AFS90" s="343"/>
      <c r="AFT90" s="343"/>
      <c r="AFU90" s="343"/>
      <c r="AFV90" s="343"/>
      <c r="AFW90" s="343"/>
      <c r="AFX90" s="343"/>
      <c r="AFY90" s="343"/>
      <c r="AFZ90" s="343"/>
      <c r="AGA90" s="343"/>
      <c r="AGB90" s="343"/>
      <c r="AGC90" s="343"/>
      <c r="AGD90" s="343"/>
      <c r="AGE90" s="343"/>
      <c r="AGF90" s="343"/>
      <c r="AGG90" s="343"/>
      <c r="AGH90" s="343"/>
      <c r="AGI90" s="343"/>
      <c r="AGJ90" s="343"/>
      <c r="AGK90" s="343"/>
      <c r="AGL90" s="343"/>
      <c r="AGM90" s="343"/>
      <c r="AGN90" s="343"/>
      <c r="AGO90" s="343"/>
      <c r="AGP90" s="343"/>
      <c r="AGQ90" s="343"/>
      <c r="AGR90" s="343"/>
      <c r="AGS90" s="343"/>
      <c r="AGT90" s="343"/>
      <c r="AGU90" s="343"/>
      <c r="AGV90" s="343"/>
      <c r="AGW90" s="343"/>
      <c r="AGX90" s="343"/>
      <c r="AGY90" s="343"/>
      <c r="AGZ90" s="343"/>
      <c r="AHA90" s="343"/>
      <c r="AHB90" s="343"/>
      <c r="AHC90" s="343"/>
      <c r="AHD90" s="343"/>
      <c r="AHE90" s="343"/>
      <c r="AHF90" s="343"/>
      <c r="AHG90" s="343"/>
      <c r="AHH90" s="343"/>
      <c r="AHI90" s="343"/>
      <c r="AHJ90" s="343"/>
      <c r="AHK90" s="343"/>
      <c r="AHL90" s="343"/>
      <c r="AHM90" s="343"/>
      <c r="AHN90" s="343"/>
      <c r="AHO90" s="343"/>
      <c r="AHP90" s="343"/>
      <c r="AHQ90" s="343"/>
      <c r="AHR90" s="343"/>
      <c r="AHS90" s="343"/>
      <c r="AHT90" s="343"/>
      <c r="AHU90" s="343"/>
      <c r="AHV90" s="343"/>
      <c r="AHW90" s="343"/>
      <c r="AHX90" s="343"/>
      <c r="AHY90" s="343"/>
      <c r="AHZ90" s="343"/>
      <c r="AIA90" s="343"/>
      <c r="AIB90" s="343"/>
      <c r="AIC90" s="343"/>
      <c r="AID90" s="343"/>
      <c r="AIE90" s="343"/>
      <c r="AIF90" s="343"/>
      <c r="AIG90" s="343"/>
      <c r="AIH90" s="343"/>
      <c r="AII90" s="343"/>
      <c r="AIJ90" s="343"/>
      <c r="AIK90" s="343"/>
      <c r="AIL90" s="343"/>
      <c r="AIM90" s="343"/>
      <c r="AIN90" s="343"/>
      <c r="AIO90" s="343"/>
      <c r="AIP90" s="343"/>
      <c r="AIQ90" s="343"/>
      <c r="AIR90" s="343"/>
      <c r="AIS90" s="343"/>
      <c r="AIT90" s="343"/>
      <c r="AIU90" s="343"/>
      <c r="AIV90" s="343"/>
      <c r="AIW90" s="343"/>
      <c r="AIX90" s="343"/>
      <c r="AIY90" s="343"/>
      <c r="AIZ90" s="343"/>
      <c r="AJA90" s="343"/>
      <c r="AJB90" s="343"/>
      <c r="AJC90" s="343"/>
      <c r="AJD90" s="343"/>
      <c r="AJE90" s="343"/>
      <c r="AJF90" s="343"/>
      <c r="AJG90" s="343"/>
      <c r="AJH90" s="343"/>
      <c r="AJI90" s="343"/>
      <c r="AJJ90" s="343"/>
      <c r="AJK90" s="343"/>
      <c r="AJL90" s="343"/>
      <c r="AJM90" s="343"/>
      <c r="AJN90" s="343"/>
      <c r="AJO90" s="343"/>
      <c r="AJP90" s="343"/>
      <c r="AJQ90" s="343"/>
      <c r="AJR90" s="343"/>
      <c r="AJS90" s="343"/>
      <c r="AJT90" s="343"/>
      <c r="AJU90" s="343"/>
      <c r="AJV90" s="343"/>
      <c r="AJW90" s="343"/>
      <c r="AJX90" s="343"/>
      <c r="AJY90" s="343"/>
      <c r="AJZ90" s="343"/>
      <c r="AKA90" s="343"/>
      <c r="AKB90" s="343"/>
      <c r="AKC90" s="343"/>
      <c r="AKD90" s="343"/>
      <c r="AKE90" s="343"/>
      <c r="AKF90" s="343"/>
      <c r="AKG90" s="343"/>
      <c r="AKH90" s="343"/>
      <c r="AKI90" s="343"/>
      <c r="AKJ90" s="343"/>
      <c r="AKK90" s="343"/>
      <c r="AKL90" s="343"/>
      <c r="AKM90" s="343"/>
      <c r="AKN90" s="343"/>
      <c r="AKO90" s="343"/>
      <c r="AKP90" s="343"/>
      <c r="AKQ90" s="343"/>
      <c r="AKR90" s="343"/>
      <c r="AKS90" s="343"/>
      <c r="AKT90" s="343"/>
      <c r="AKU90" s="343"/>
      <c r="AKV90" s="343"/>
      <c r="AKW90" s="343"/>
      <c r="AKX90" s="343"/>
      <c r="AKY90" s="343"/>
      <c r="AKZ90" s="343"/>
      <c r="ALA90" s="343"/>
      <c r="ALB90" s="343"/>
      <c r="ALC90" s="343"/>
      <c r="ALD90" s="343"/>
      <c r="ALE90" s="343"/>
      <c r="ALF90" s="343"/>
      <c r="ALG90" s="343"/>
      <c r="ALH90" s="343"/>
      <c r="ALI90" s="343"/>
      <c r="ALJ90" s="343"/>
      <c r="ALK90" s="343"/>
      <c r="ALL90" s="343"/>
      <c r="ALM90" s="343"/>
      <c r="ALN90" s="343"/>
      <c r="ALO90" s="343"/>
      <c r="ALP90" s="343"/>
      <c r="ALQ90" s="343"/>
      <c r="ALR90" s="343"/>
      <c r="ALS90" s="343"/>
      <c r="ALT90" s="343"/>
      <c r="ALU90" s="343"/>
      <c r="ALV90" s="343"/>
      <c r="ALW90" s="343"/>
      <c r="ALX90" s="343"/>
      <c r="ALY90" s="343"/>
      <c r="ALZ90" s="343"/>
      <c r="AMA90" s="343"/>
      <c r="AMB90" s="343"/>
      <c r="AMC90" s="343"/>
      <c r="AMD90" s="343"/>
      <c r="AME90" s="343"/>
      <c r="AMF90" s="343"/>
      <c r="AMG90" s="343"/>
      <c r="AMH90" s="343"/>
      <c r="AMI90" s="343"/>
      <c r="AMJ90" s="343"/>
      <c r="AMK90" s="343"/>
    </row>
    <row r="91" spans="1:1025" ht="15" customHeight="1">
      <c r="A91" s="627" t="s">
        <v>43</v>
      </c>
      <c r="B91" s="627"/>
      <c r="C91" s="627"/>
      <c r="D91" s="465"/>
      <c r="E91" s="465"/>
      <c r="F91" s="465"/>
      <c r="G91" s="465"/>
      <c r="H91" s="465"/>
      <c r="I91" s="364"/>
      <c r="J91" s="365"/>
      <c r="K91" s="465"/>
      <c r="L91" s="465"/>
      <c r="M91" s="366">
        <f>(M17+M48+M72)/3</f>
        <v>99.030134709587131</v>
      </c>
    </row>
    <row r="92" spans="1:1025">
      <c r="A92" s="261" t="s">
        <v>44</v>
      </c>
      <c r="G92" s="255"/>
      <c r="H92" s="255"/>
      <c r="I92" s="367"/>
      <c r="J92" s="368"/>
      <c r="K92" s="255"/>
      <c r="L92" s="255"/>
      <c r="M92" s="367"/>
    </row>
    <row r="93" spans="1:1025">
      <c r="A93" s="261" t="s">
        <v>45</v>
      </c>
      <c r="G93" s="255"/>
      <c r="H93" s="255"/>
      <c r="I93" s="367"/>
      <c r="J93" s="368"/>
      <c r="K93" s="255"/>
      <c r="L93" s="255"/>
      <c r="M93" s="367"/>
    </row>
    <row r="94" spans="1:1025">
      <c r="A94" s="261" t="s">
        <v>393</v>
      </c>
    </row>
    <row r="97" spans="1:7">
      <c r="A97" s="261" t="s">
        <v>389</v>
      </c>
      <c r="G97" s="261" t="s">
        <v>390</v>
      </c>
    </row>
  </sheetData>
  <mergeCells count="24">
    <mergeCell ref="M72:M90"/>
    <mergeCell ref="M48:M51"/>
    <mergeCell ref="A8:M8"/>
    <mergeCell ref="A9:M9"/>
    <mergeCell ref="A10:M10"/>
    <mergeCell ref="A11:M11"/>
    <mergeCell ref="A14:A16"/>
    <mergeCell ref="B14:B16"/>
    <mergeCell ref="C14:C16"/>
    <mergeCell ref="J14:J15"/>
    <mergeCell ref="M14:M16"/>
    <mergeCell ref="A91:C91"/>
    <mergeCell ref="K17:K26"/>
    <mergeCell ref="A17:A28"/>
    <mergeCell ref="B17:B28"/>
    <mergeCell ref="C17:C28"/>
    <mergeCell ref="J17:J26"/>
    <mergeCell ref="A29:A40"/>
    <mergeCell ref="B29:B40"/>
    <mergeCell ref="C29:C40"/>
    <mergeCell ref="K29:K38"/>
    <mergeCell ref="J34:J39"/>
    <mergeCell ref="J52:J64"/>
    <mergeCell ref="J72:J89"/>
  </mergeCells>
  <pageMargins left="0.11811023622047245" right="0.11811023622047245" top="0.15748031496062992" bottom="0.19685039370078741" header="0.51181102362204722" footer="0.51181102362204722"/>
  <pageSetup paperSize="9" scale="30" firstPageNumber="0" orientation="landscape" r:id="rId1"/>
  <colBreaks count="2" manualBreakCount="2">
    <brk id="13" max="96" man="1"/>
    <brk id="16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ML132"/>
  <sheetViews>
    <sheetView view="pageBreakPreview" topLeftCell="A108" zoomScale="40" zoomScaleNormal="55" zoomScaleSheetLayoutView="40" workbookViewId="0">
      <selection activeCell="AH117" sqref="AG117:AH117"/>
    </sheetView>
  </sheetViews>
  <sheetFormatPr defaultRowHeight="15"/>
  <cols>
    <col min="1" max="1" width="15.42578125" style="232"/>
    <col min="2" max="3" width="16.140625" style="232" customWidth="1"/>
    <col min="4" max="4" width="13.85546875" style="232"/>
    <col min="5" max="5" width="18.28515625" style="232" customWidth="1"/>
    <col min="6" max="6" width="20.7109375" style="232" customWidth="1"/>
    <col min="7" max="7" width="10.7109375" style="232"/>
    <col min="8" max="9" width="13.28515625" style="232" customWidth="1"/>
    <col min="10" max="10" width="13.85546875" style="232" customWidth="1"/>
    <col min="11" max="11" width="14.5703125" style="232" customWidth="1"/>
    <col min="12" max="12" width="12.28515625" style="232"/>
    <col min="13" max="13" width="13.7109375" style="232"/>
    <col min="14" max="14" width="10" style="232"/>
    <col min="19" max="19" width="18.42578125"/>
    <col min="20" max="1026" width="9.140625" style="1"/>
  </cols>
  <sheetData>
    <row r="1" spans="1:19">
      <c r="A1" s="237"/>
      <c r="M1" s="238"/>
      <c r="N1" s="237" t="s">
        <v>0</v>
      </c>
    </row>
    <row r="2" spans="1:19">
      <c r="A2" s="237"/>
      <c r="M2" s="238"/>
      <c r="N2" s="237" t="s">
        <v>1</v>
      </c>
    </row>
    <row r="3" spans="1:19">
      <c r="A3" s="237"/>
      <c r="M3" s="238"/>
      <c r="N3" s="237" t="s">
        <v>2</v>
      </c>
    </row>
    <row r="4" spans="1:19">
      <c r="A4" s="237"/>
      <c r="M4" s="238"/>
      <c r="N4" s="237" t="s">
        <v>3</v>
      </c>
    </row>
    <row r="5" spans="1:19">
      <c r="A5" s="237"/>
      <c r="M5" s="238"/>
      <c r="N5" s="237" t="s">
        <v>4</v>
      </c>
    </row>
    <row r="6" spans="1:19">
      <c r="A6" s="237"/>
      <c r="M6" s="238"/>
      <c r="N6" s="237" t="s">
        <v>5</v>
      </c>
    </row>
    <row r="7" spans="1:19">
      <c r="A7" s="237"/>
      <c r="M7" s="238"/>
      <c r="N7" s="237" t="s">
        <v>6</v>
      </c>
    </row>
    <row r="8" spans="1:19">
      <c r="A8" s="239"/>
    </row>
    <row r="9" spans="1:19" ht="15.75">
      <c r="A9" s="662" t="s">
        <v>203</v>
      </c>
      <c r="B9" s="662"/>
      <c r="C9" s="662"/>
      <c r="D9" s="662"/>
      <c r="E9" s="662"/>
      <c r="F9" s="662"/>
      <c r="G9" s="662"/>
      <c r="H9" s="662"/>
      <c r="I9" s="662"/>
      <c r="J9" s="662"/>
      <c r="K9" s="662"/>
      <c r="L9" s="662"/>
      <c r="M9" s="662"/>
      <c r="N9" s="662"/>
    </row>
    <row r="10" spans="1:19" ht="15.75">
      <c r="A10" s="662" t="s">
        <v>388</v>
      </c>
      <c r="B10" s="662"/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</row>
    <row r="11" spans="1:19">
      <c r="A11" s="663"/>
      <c r="B11" s="663"/>
      <c r="C11" s="663"/>
      <c r="D11" s="663"/>
      <c r="E11" s="663"/>
      <c r="F11" s="663"/>
      <c r="G11" s="663"/>
      <c r="H11" s="663"/>
      <c r="I11" s="663"/>
      <c r="J11" s="663"/>
      <c r="K11" s="663"/>
      <c r="L11" s="663"/>
      <c r="M11" s="663"/>
      <c r="N11" s="663"/>
    </row>
    <row r="12" spans="1:19" ht="15.75" thickBot="1">
      <c r="A12" s="239"/>
    </row>
    <row r="13" spans="1:19" ht="120" customHeight="1" thickBot="1">
      <c r="A13" s="266" t="s">
        <v>8</v>
      </c>
      <c r="B13" s="450" t="s">
        <v>367</v>
      </c>
      <c r="C13" s="240" t="s">
        <v>9</v>
      </c>
      <c r="D13" s="240" t="s">
        <v>10</v>
      </c>
      <c r="E13" s="240" t="s">
        <v>11</v>
      </c>
      <c r="F13" s="240" t="s">
        <v>12</v>
      </c>
      <c r="G13" s="240" t="s">
        <v>13</v>
      </c>
      <c r="H13" s="240" t="s">
        <v>14</v>
      </c>
      <c r="I13" s="240" t="s">
        <v>15</v>
      </c>
      <c r="J13" s="240" t="s">
        <v>222</v>
      </c>
      <c r="K13" s="240" t="s">
        <v>145</v>
      </c>
      <c r="L13" s="240" t="s">
        <v>18</v>
      </c>
      <c r="M13" s="240" t="s">
        <v>19</v>
      </c>
      <c r="N13" s="241" t="s">
        <v>20</v>
      </c>
    </row>
    <row r="14" spans="1:19" ht="19.899999999999999" customHeight="1">
      <c r="A14" s="452">
        <v>1</v>
      </c>
      <c r="B14" s="451">
        <v>2</v>
      </c>
      <c r="C14" s="452">
        <v>3</v>
      </c>
      <c r="D14" s="451">
        <v>4</v>
      </c>
      <c r="E14" s="452">
        <v>5</v>
      </c>
      <c r="F14" s="451">
        <v>6</v>
      </c>
      <c r="G14" s="452">
        <v>7</v>
      </c>
      <c r="H14" s="451">
        <v>8</v>
      </c>
      <c r="I14" s="452">
        <v>9</v>
      </c>
      <c r="J14" s="451">
        <v>10</v>
      </c>
      <c r="K14" s="452">
        <v>11</v>
      </c>
      <c r="L14" s="451">
        <v>12</v>
      </c>
      <c r="M14" s="452">
        <v>13</v>
      </c>
      <c r="N14" s="451">
        <v>14</v>
      </c>
    </row>
    <row r="15" spans="1:19" ht="69.599999999999994" customHeight="1">
      <c r="A15" s="652" t="s">
        <v>146</v>
      </c>
      <c r="B15" s="645" t="s">
        <v>368</v>
      </c>
      <c r="C15" s="627" t="s">
        <v>370</v>
      </c>
      <c r="D15" s="627" t="s">
        <v>23</v>
      </c>
      <c r="E15" s="244" t="s">
        <v>49</v>
      </c>
      <c r="F15" s="445" t="s">
        <v>25</v>
      </c>
      <c r="G15" s="249" t="s">
        <v>26</v>
      </c>
      <c r="H15" s="249">
        <v>100</v>
      </c>
      <c r="I15" s="249">
        <v>100</v>
      </c>
      <c r="J15" s="251">
        <f t="shared" ref="J15:J35" si="0">I15/H15*100</f>
        <v>100</v>
      </c>
      <c r="K15" s="658">
        <f>(J15+J16+J17+J18+J19+J20+J21+J22)/8</f>
        <v>100</v>
      </c>
      <c r="L15" s="645"/>
      <c r="M15" s="445" t="s">
        <v>27</v>
      </c>
      <c r="N15" s="657">
        <f>(K15+K25)/2</f>
        <v>97.426981919332405</v>
      </c>
      <c r="S15" s="231"/>
    </row>
    <row r="16" spans="1:19" ht="122.45" customHeight="1">
      <c r="A16" s="652"/>
      <c r="B16" s="646"/>
      <c r="C16" s="627"/>
      <c r="D16" s="627"/>
      <c r="E16" s="445"/>
      <c r="F16" s="445" t="s">
        <v>28</v>
      </c>
      <c r="G16" s="249" t="s">
        <v>26</v>
      </c>
      <c r="H16" s="249">
        <v>100</v>
      </c>
      <c r="I16" s="249">
        <v>100</v>
      </c>
      <c r="J16" s="251">
        <f t="shared" si="0"/>
        <v>100</v>
      </c>
      <c r="K16" s="658"/>
      <c r="L16" s="646"/>
      <c r="M16" s="445" t="s">
        <v>27</v>
      </c>
      <c r="N16" s="664"/>
    </row>
    <row r="17" spans="1:19" ht="64.900000000000006" customHeight="1">
      <c r="A17" s="652"/>
      <c r="B17" s="646"/>
      <c r="C17" s="627"/>
      <c r="D17" s="627"/>
      <c r="E17" s="445" t="s">
        <v>223</v>
      </c>
      <c r="F17" s="244" t="s">
        <v>25</v>
      </c>
      <c r="G17" s="249" t="s">
        <v>26</v>
      </c>
      <c r="H17" s="249">
        <v>100</v>
      </c>
      <c r="I17" s="249">
        <v>100</v>
      </c>
      <c r="J17" s="251">
        <f t="shared" si="0"/>
        <v>100</v>
      </c>
      <c r="K17" s="658"/>
      <c r="L17" s="646"/>
      <c r="M17" s="445" t="s">
        <v>27</v>
      </c>
      <c r="N17" s="664"/>
    </row>
    <row r="18" spans="1:19" ht="119.45" customHeight="1">
      <c r="A18" s="652"/>
      <c r="B18" s="646"/>
      <c r="C18" s="627"/>
      <c r="D18" s="627"/>
      <c r="E18" s="445"/>
      <c r="F18" s="445" t="s">
        <v>28</v>
      </c>
      <c r="G18" s="249" t="s">
        <v>26</v>
      </c>
      <c r="H18" s="249">
        <v>100</v>
      </c>
      <c r="I18" s="249">
        <v>100</v>
      </c>
      <c r="J18" s="251">
        <f t="shared" si="0"/>
        <v>100</v>
      </c>
      <c r="K18" s="658"/>
      <c r="L18" s="646"/>
      <c r="M18" s="445" t="s">
        <v>27</v>
      </c>
      <c r="N18" s="664"/>
    </row>
    <row r="19" spans="1:19" ht="94.15" customHeight="1">
      <c r="A19" s="652"/>
      <c r="B19" s="646"/>
      <c r="C19" s="627"/>
      <c r="D19" s="627"/>
      <c r="E19" s="445" t="s">
        <v>52</v>
      </c>
      <c r="F19" s="445" t="s">
        <v>25</v>
      </c>
      <c r="G19" s="249" t="s">
        <v>26</v>
      </c>
      <c r="H19" s="249">
        <v>100</v>
      </c>
      <c r="I19" s="249">
        <v>100</v>
      </c>
      <c r="J19" s="251">
        <f t="shared" si="0"/>
        <v>100</v>
      </c>
      <c r="K19" s="658"/>
      <c r="L19" s="646"/>
      <c r="M19" s="445" t="s">
        <v>27</v>
      </c>
      <c r="N19" s="664"/>
      <c r="O19" s="232"/>
      <c r="P19" s="233"/>
      <c r="Q19" s="232"/>
      <c r="R19" s="232"/>
      <c r="S19" s="231"/>
    </row>
    <row r="20" spans="1:19" ht="117" customHeight="1">
      <c r="A20" s="652"/>
      <c r="B20" s="646"/>
      <c r="C20" s="627"/>
      <c r="D20" s="627"/>
      <c r="E20" s="445"/>
      <c r="F20" s="445" t="s">
        <v>28</v>
      </c>
      <c r="G20" s="249" t="s">
        <v>26</v>
      </c>
      <c r="H20" s="249">
        <v>100</v>
      </c>
      <c r="I20" s="249">
        <v>100</v>
      </c>
      <c r="J20" s="251">
        <f t="shared" si="0"/>
        <v>100</v>
      </c>
      <c r="K20" s="658"/>
      <c r="L20" s="646"/>
      <c r="M20" s="445" t="s">
        <v>27</v>
      </c>
      <c r="N20" s="664"/>
    </row>
    <row r="21" spans="1:19" ht="105.6" customHeight="1">
      <c r="A21" s="652"/>
      <c r="B21" s="646"/>
      <c r="C21" s="627"/>
      <c r="D21" s="627"/>
      <c r="E21" s="445" t="s">
        <v>32</v>
      </c>
      <c r="F21" s="445" t="s">
        <v>25</v>
      </c>
      <c r="G21" s="249" t="s">
        <v>26</v>
      </c>
      <c r="H21" s="249">
        <v>100</v>
      </c>
      <c r="I21" s="249">
        <v>100</v>
      </c>
      <c r="J21" s="251">
        <f t="shared" si="0"/>
        <v>100</v>
      </c>
      <c r="K21" s="658"/>
      <c r="L21" s="646"/>
      <c r="M21" s="445" t="s">
        <v>27</v>
      </c>
      <c r="N21" s="664"/>
      <c r="P21" s="233"/>
      <c r="Q21" s="232"/>
      <c r="R21" s="232"/>
      <c r="S21" s="231"/>
    </row>
    <row r="22" spans="1:19" ht="119.45" customHeight="1">
      <c r="A22" s="652"/>
      <c r="B22" s="646"/>
      <c r="C22" s="627"/>
      <c r="D22" s="627"/>
      <c r="E22" s="445"/>
      <c r="F22" s="445" t="s">
        <v>28</v>
      </c>
      <c r="G22" s="249" t="s">
        <v>26</v>
      </c>
      <c r="H22" s="249">
        <v>100</v>
      </c>
      <c r="I22" s="249">
        <v>100</v>
      </c>
      <c r="J22" s="251">
        <f t="shared" si="0"/>
        <v>100</v>
      </c>
      <c r="K22" s="658"/>
      <c r="L22" s="646"/>
      <c r="M22" s="445" t="s">
        <v>27</v>
      </c>
      <c r="N22" s="664"/>
    </row>
    <row r="23" spans="1:19" ht="37.9" customHeight="1">
      <c r="A23" s="652"/>
      <c r="B23" s="646"/>
      <c r="C23" s="444"/>
      <c r="D23" s="444"/>
      <c r="E23" s="445" t="s">
        <v>224</v>
      </c>
      <c r="F23" s="445" t="s">
        <v>35</v>
      </c>
      <c r="G23" s="249" t="s">
        <v>36</v>
      </c>
      <c r="H23" s="249">
        <f>'дс 4'!G22+'дс 7'!G22+'ДС 8'!G20+'дс 9'!G22+'дс 10'!G22+'дс 12'!G20+'ДС 13'!G20+'дс 14'!G22+'ДС 15'!G20+'дс 17'!G20+'дс 18'!G20</f>
        <v>1133</v>
      </c>
      <c r="I23" s="249">
        <f>'дс 4'!H22+'дс 7'!H22+'ДС 8'!H20+'дс 9'!H22+'дс 10'!H22+'дс 12'!H20+'ДС 13'!H20+'дс 14'!H22+'ДС 15'!H20+'дс 17'!H20+'дс 18'!H20</f>
        <v>1044</v>
      </c>
      <c r="J23" s="251">
        <f>I23/H23*100</f>
        <v>92.144748455428072</v>
      </c>
      <c r="K23" s="448">
        <f>J23</f>
        <v>92.144748455428072</v>
      </c>
      <c r="L23" s="646"/>
      <c r="M23" s="453" t="s">
        <v>27</v>
      </c>
      <c r="N23" s="664"/>
    </row>
    <row r="24" spans="1:19" ht="55.9" customHeight="1">
      <c r="A24" s="652"/>
      <c r="B24" s="646"/>
      <c r="C24" s="444"/>
      <c r="D24" s="444"/>
      <c r="E24" s="445" t="s">
        <v>225</v>
      </c>
      <c r="F24" s="445" t="s">
        <v>35</v>
      </c>
      <c r="G24" s="249" t="s">
        <v>36</v>
      </c>
      <c r="H24" s="249">
        <f>'дс 4'!G23+'дс 7'!G23+'ДС 8'!G21+'дс 9'!G23+'дс 10'!G23+'дс 12'!G21+'ДС 13'!G21+'дс 14'!G23+'ДС 15'!G21+'дс 17'!G21+'дс 18'!G21</f>
        <v>305</v>
      </c>
      <c r="I24" s="249">
        <f>'дс 4'!H23+'дс 7'!H23+'ДС 8'!H21+'дс 9'!H23+'дс 10'!H23+'дс 12'!H21+'ДС 13'!H21+'дс 14'!H23+'ДС 15'!H21+'дс 17'!H21+'дс 18'!H21</f>
        <v>320</v>
      </c>
      <c r="J24" s="251">
        <f>I24/H24*100</f>
        <v>104.91803278688525</v>
      </c>
      <c r="K24" s="448">
        <f>J24</f>
        <v>104.91803278688525</v>
      </c>
      <c r="L24" s="646"/>
      <c r="M24" s="244" t="s">
        <v>27</v>
      </c>
      <c r="N24" s="664"/>
    </row>
    <row r="25" spans="1:19" ht="25.5">
      <c r="A25" s="652"/>
      <c r="B25" s="646"/>
      <c r="C25" s="444"/>
      <c r="D25" s="444"/>
      <c r="E25" s="445" t="s">
        <v>322</v>
      </c>
      <c r="F25" s="445" t="s">
        <v>35</v>
      </c>
      <c r="G25" s="249" t="s">
        <v>36</v>
      </c>
      <c r="H25" s="249">
        <f>H23+H24</f>
        <v>1438</v>
      </c>
      <c r="I25" s="249">
        <f>I23+I24</f>
        <v>1364</v>
      </c>
      <c r="J25" s="251">
        <f>I25/H25*100</f>
        <v>94.853963838664811</v>
      </c>
      <c r="K25" s="448">
        <f>J25</f>
        <v>94.853963838664811</v>
      </c>
      <c r="L25" s="647"/>
      <c r="M25" s="244"/>
      <c r="N25" s="664"/>
    </row>
    <row r="26" spans="1:19" ht="56.45" customHeight="1">
      <c r="A26" s="652"/>
      <c r="B26" s="646"/>
      <c r="C26" s="449" t="s">
        <v>371</v>
      </c>
      <c r="D26" s="444" t="s">
        <v>23</v>
      </c>
      <c r="E26" s="445" t="s">
        <v>226</v>
      </c>
      <c r="F26" s="244" t="s">
        <v>40</v>
      </c>
      <c r="G26" s="249" t="s">
        <v>26</v>
      </c>
      <c r="H26" s="249">
        <v>100</v>
      </c>
      <c r="I26" s="249">
        <v>100</v>
      </c>
      <c r="J26" s="251">
        <f t="shared" si="0"/>
        <v>100</v>
      </c>
      <c r="K26" s="448">
        <f>J26</f>
        <v>100</v>
      </c>
      <c r="L26" s="645"/>
      <c r="M26" s="445" t="s">
        <v>27</v>
      </c>
      <c r="N26" s="657">
        <f>(K26+K27)/2</f>
        <v>97.426981919332405</v>
      </c>
    </row>
    <row r="27" spans="1:19" ht="38.25">
      <c r="A27" s="652"/>
      <c r="B27" s="647"/>
      <c r="C27" s="445"/>
      <c r="D27" s="445"/>
      <c r="E27" s="445" t="s">
        <v>76</v>
      </c>
      <c r="F27" s="445" t="s">
        <v>35</v>
      </c>
      <c r="G27" s="249" t="s">
        <v>36</v>
      </c>
      <c r="H27" s="249">
        <f>'дс 4'!G26+'дс 7'!G27+'ДС 8'!G24+'дс 9'!G26+'дс 10'!G26+'дс 12'!G24+'ДС 13'!G25+'дс 14'!G26+'ДС 15'!G24+'дс 17'!G24+'дс 18'!G24</f>
        <v>1438</v>
      </c>
      <c r="I27" s="249">
        <f>'дс 4'!H26+'дс 7'!H27+'ДС 8'!H24+'дс 9'!H26+'дс 10'!H26+'дс 12'!H24+'ДС 13'!H25+'дс 14'!H26+'ДС 15'!H24+'дс 17'!H24+'дс 18'!H24</f>
        <v>1364</v>
      </c>
      <c r="J27" s="251">
        <f>I27/H27*100</f>
        <v>94.853963838664811</v>
      </c>
      <c r="K27" s="448">
        <f>J27</f>
        <v>94.853963838664811</v>
      </c>
      <c r="L27" s="647"/>
      <c r="M27" s="445" t="s">
        <v>27</v>
      </c>
      <c r="N27" s="657"/>
    </row>
    <row r="28" spans="1:19" ht="54" customHeight="1">
      <c r="A28" s="557" t="s">
        <v>227</v>
      </c>
      <c r="B28" s="645" t="s">
        <v>369</v>
      </c>
      <c r="C28" s="645" t="s">
        <v>372</v>
      </c>
      <c r="D28" s="627" t="s">
        <v>23</v>
      </c>
      <c r="E28" s="445" t="s">
        <v>141</v>
      </c>
      <c r="F28" s="445" t="s">
        <v>101</v>
      </c>
      <c r="G28" s="249" t="s">
        <v>26</v>
      </c>
      <c r="H28" s="249">
        <f>('шк 2'!G25+'ШК 4'!G25+'ШК 5'!G25+'шк 7'!G25+'ШК 9'!G25+Гимн.!G12)/6</f>
        <v>100</v>
      </c>
      <c r="I28" s="251">
        <f>('шк 2'!H25+'ШК 4'!H25+'ШК 5'!H25+'шк 7'!H25+'ШК 9'!H25+Гимн.!H12)/6</f>
        <v>100</v>
      </c>
      <c r="J28" s="251">
        <f t="shared" si="0"/>
        <v>100</v>
      </c>
      <c r="K28" s="658">
        <f>(J28+J29+J30+J31+J32+J33+J34+J35)/8</f>
        <v>99.962500000000006</v>
      </c>
      <c r="L28" s="645"/>
      <c r="M28" s="445" t="s">
        <v>27</v>
      </c>
      <c r="N28" s="657">
        <f>(K28+K36)/2</f>
        <v>103.39756104788999</v>
      </c>
    </row>
    <row r="29" spans="1:19" ht="118.9" customHeight="1">
      <c r="A29" s="558"/>
      <c r="B29" s="646"/>
      <c r="C29" s="646"/>
      <c r="D29" s="627"/>
      <c r="E29" s="445"/>
      <c r="F29" s="445" t="s">
        <v>102</v>
      </c>
      <c r="G29" s="249" t="s">
        <v>26</v>
      </c>
      <c r="H29" s="249">
        <f>('шк 2'!G38+'ШК 4'!G40+'ШК 5'!G38+'шк 7'!G39+'ШК 9'!G35+Гимн.!G24)/6</f>
        <v>100</v>
      </c>
      <c r="I29" s="249">
        <f>('шк 2'!H38+'ШК 4'!H40+'ШК 5'!H38+'шк 7'!H39+'ШК 9'!H35+Гимн.!H24)/6</f>
        <v>99.95</v>
      </c>
      <c r="J29" s="251">
        <f t="shared" si="0"/>
        <v>99.95</v>
      </c>
      <c r="K29" s="658"/>
      <c r="L29" s="646"/>
      <c r="M29" s="445" t="s">
        <v>27</v>
      </c>
      <c r="N29" s="657"/>
    </row>
    <row r="30" spans="1:19" ht="70.900000000000006" customHeight="1">
      <c r="A30" s="558"/>
      <c r="B30" s="646"/>
      <c r="C30" s="646"/>
      <c r="D30" s="627"/>
      <c r="E30" s="445" t="s">
        <v>228</v>
      </c>
      <c r="F30" s="445" t="s">
        <v>101</v>
      </c>
      <c r="G30" s="249" t="s">
        <v>26</v>
      </c>
      <c r="H30" s="249">
        <f>('шк 2'!G39+'ШК 4'!G41+'ШК 5'!G39+'шк 7'!G40+'ШК 9'!G36+Гимн.!G25)/6</f>
        <v>100</v>
      </c>
      <c r="I30" s="249">
        <f>('шк 2'!H39+'ШК 4'!H41+'ШК 5'!H39+'шк 7'!H40+'ШК 9'!H36+Гимн.!H25)/6</f>
        <v>100</v>
      </c>
      <c r="J30" s="251">
        <f t="shared" si="0"/>
        <v>100</v>
      </c>
      <c r="K30" s="658"/>
      <c r="L30" s="646"/>
      <c r="M30" s="445" t="s">
        <v>27</v>
      </c>
      <c r="N30" s="657"/>
      <c r="P30" s="1"/>
    </row>
    <row r="31" spans="1:19" ht="121.9" customHeight="1">
      <c r="A31" s="558"/>
      <c r="B31" s="646"/>
      <c r="C31" s="646"/>
      <c r="D31" s="627"/>
      <c r="E31" s="445"/>
      <c r="F31" s="445" t="s">
        <v>102</v>
      </c>
      <c r="G31" s="249" t="s">
        <v>26</v>
      </c>
      <c r="H31" s="249">
        <f>('шк 2'!G28+'ШК 4'!G28+'ШК 5'!G30+'шк 7'!G28+'ШК 9'!G28+Гимн.!G15)/6</f>
        <v>100</v>
      </c>
      <c r="I31" s="249">
        <f>('шк 2'!H28+'ШК 4'!H28+'ШК 5'!H30+'шк 7'!H28+'ШК 9'!H28+Гимн.!H15)/6</f>
        <v>100</v>
      </c>
      <c r="J31" s="251">
        <f t="shared" si="0"/>
        <v>100</v>
      </c>
      <c r="K31" s="658"/>
      <c r="L31" s="646"/>
      <c r="M31" s="445" t="s">
        <v>27</v>
      </c>
      <c r="N31" s="657"/>
    </row>
    <row r="32" spans="1:19" ht="93" customHeight="1">
      <c r="A32" s="558"/>
      <c r="B32" s="646"/>
      <c r="C32" s="646"/>
      <c r="D32" s="627"/>
      <c r="E32" s="445" t="s">
        <v>229</v>
      </c>
      <c r="F32" s="445" t="s">
        <v>101</v>
      </c>
      <c r="G32" s="249" t="s">
        <v>26</v>
      </c>
      <c r="H32" s="249">
        <f>('шк 2'!G29+'ШК 4'!G29+'ШК 5'!G29+'шк 7'!G29+'ШК 9'!G29+Гимн.!G17)/6</f>
        <v>100</v>
      </c>
      <c r="I32" s="249">
        <f>('шк 2'!H29+'ШК 4'!H29+'ШК 5'!H29+'шк 7'!H29+'ШК 9'!H29+Гимн.!H17)/6</f>
        <v>99.75</v>
      </c>
      <c r="J32" s="251">
        <f t="shared" si="0"/>
        <v>99.75</v>
      </c>
      <c r="K32" s="658"/>
      <c r="L32" s="646"/>
      <c r="M32" s="445" t="s">
        <v>27</v>
      </c>
      <c r="N32" s="657"/>
      <c r="P32" s="1"/>
      <c r="S32" s="231"/>
    </row>
    <row r="33" spans="1:1026" ht="120" customHeight="1">
      <c r="A33" s="558"/>
      <c r="B33" s="646"/>
      <c r="C33" s="646"/>
      <c r="D33" s="627"/>
      <c r="E33" s="445"/>
      <c r="F33" s="445" t="s">
        <v>102</v>
      </c>
      <c r="G33" s="249" t="s">
        <v>26</v>
      </c>
      <c r="H33" s="249">
        <f>('шк 2'!G30+'ШК 4'!G30+'ШК 5'!G30+'шк 7'!G30+'ШК 9'!G30+Гимн.!G18)/6</f>
        <v>100</v>
      </c>
      <c r="I33" s="249">
        <f>('шк 2'!H30+'ШК 4'!H30+'ШК 5'!H30+'шк 7'!H30+'ШК 9'!H30+Гимн.!H18)/6</f>
        <v>100</v>
      </c>
      <c r="J33" s="251">
        <f t="shared" si="0"/>
        <v>100</v>
      </c>
      <c r="K33" s="658"/>
      <c r="L33" s="646"/>
      <c r="M33" s="445" t="s">
        <v>27</v>
      </c>
      <c r="N33" s="657"/>
    </row>
    <row r="34" spans="1:1026" ht="106.9" customHeight="1">
      <c r="A34" s="558"/>
      <c r="B34" s="646"/>
      <c r="C34" s="646"/>
      <c r="D34" s="627"/>
      <c r="E34" s="445" t="s">
        <v>230</v>
      </c>
      <c r="F34" s="445" t="s">
        <v>101</v>
      </c>
      <c r="G34" s="249" t="s">
        <v>26</v>
      </c>
      <c r="H34" s="249">
        <v>100</v>
      </c>
      <c r="I34" s="249">
        <v>100</v>
      </c>
      <c r="J34" s="251">
        <f t="shared" si="0"/>
        <v>100</v>
      </c>
      <c r="K34" s="658"/>
      <c r="L34" s="646"/>
      <c r="M34" s="445" t="s">
        <v>27</v>
      </c>
      <c r="N34" s="657"/>
      <c r="O34" s="1" t="s">
        <v>109</v>
      </c>
      <c r="S34" s="437" t="s">
        <v>231</v>
      </c>
    </row>
    <row r="35" spans="1:1026" ht="136.15" customHeight="1">
      <c r="A35" s="558"/>
      <c r="B35" s="646"/>
      <c r="C35" s="646"/>
      <c r="D35" s="627"/>
      <c r="E35" s="445"/>
      <c r="F35" s="445" t="s">
        <v>102</v>
      </c>
      <c r="G35" s="249" t="s">
        <v>26</v>
      </c>
      <c r="H35" s="249">
        <v>100</v>
      </c>
      <c r="I35" s="249">
        <v>100</v>
      </c>
      <c r="J35" s="251">
        <f t="shared" si="0"/>
        <v>100</v>
      </c>
      <c r="K35" s="658"/>
      <c r="L35" s="646"/>
      <c r="M35" s="445" t="s">
        <v>27</v>
      </c>
      <c r="N35" s="657"/>
    </row>
    <row r="36" spans="1:1026" ht="38.25">
      <c r="A36" s="558"/>
      <c r="B36" s="646"/>
      <c r="C36" s="646"/>
      <c r="D36" s="627"/>
      <c r="E36" s="445" t="s">
        <v>224</v>
      </c>
      <c r="F36" s="445" t="s">
        <v>35</v>
      </c>
      <c r="G36" s="249" t="s">
        <v>36</v>
      </c>
      <c r="H36" s="249">
        <f>'шк 2'!G33+'ШК 4'!G33+'ШК 5'!G33+'шк 7'!G33+'ШК 9'!G31+Гимн.!G19</f>
        <v>1406</v>
      </c>
      <c r="I36" s="249">
        <f>'шк 2'!H33+'ШК 4'!H33+'ШК 5'!H33+'шк 7'!H33+'ШК 9'!H31+Гимн.!H19</f>
        <v>1413</v>
      </c>
      <c r="J36" s="251">
        <f>I36/H36*100</f>
        <v>100.49786628733996</v>
      </c>
      <c r="K36" s="660">
        <f>(J36+J37+J38+J39)/3</f>
        <v>106.83262209577998</v>
      </c>
      <c r="L36" s="646"/>
      <c r="M36" s="445" t="s">
        <v>27</v>
      </c>
      <c r="N36" s="657"/>
    </row>
    <row r="37" spans="1:1026" ht="94.9" customHeight="1">
      <c r="A37" s="558"/>
      <c r="B37" s="646"/>
      <c r="C37" s="646"/>
      <c r="D37" s="444"/>
      <c r="E37" s="445" t="s">
        <v>232</v>
      </c>
      <c r="F37" s="445" t="s">
        <v>35</v>
      </c>
      <c r="G37" s="249" t="s">
        <v>36</v>
      </c>
      <c r="H37" s="249">
        <f>'шк 2'!G34+'ШК 4'!G34+'ШК 5'!G34+'шк 7'!G34+'ШК 9'!G32+Гимн.!G20</f>
        <v>160</v>
      </c>
      <c r="I37" s="249">
        <f>'шк 2'!H34+'ШК 4'!H34+'ШК 5'!H34+'шк 7'!H34+'ШК 9'!H32+Гимн.!H20</f>
        <v>171</v>
      </c>
      <c r="J37" s="251">
        <v>110</v>
      </c>
      <c r="K37" s="660"/>
      <c r="L37" s="646"/>
      <c r="M37" s="445" t="s">
        <v>27</v>
      </c>
      <c r="N37" s="657"/>
      <c r="Q37" s="230"/>
    </row>
    <row r="38" spans="1:1026" s="232" customFormat="1" ht="107.45" customHeight="1">
      <c r="A38" s="558"/>
      <c r="B38" s="646"/>
      <c r="C38" s="647"/>
      <c r="D38" s="444"/>
      <c r="E38" s="445" t="s">
        <v>233</v>
      </c>
      <c r="F38" s="445" t="s">
        <v>35</v>
      </c>
      <c r="G38" s="249" t="s">
        <v>36</v>
      </c>
      <c r="H38" s="249">
        <f>'шк 2'!G35+'ШК 4'!G35+'ШК 5'!G35+'шк 7'!G35+'ШК 9'!G33+Гимн.!G21</f>
        <v>9</v>
      </c>
      <c r="I38" s="249">
        <f>'шк 2'!H35+'ШК 4'!H35+'ШК 5'!H35+'шк 7'!H35+'ШК 9'!H33+Гимн.!H21</f>
        <v>12</v>
      </c>
      <c r="J38" s="251">
        <v>110</v>
      </c>
      <c r="K38" s="660"/>
      <c r="L38" s="647"/>
      <c r="M38" s="445" t="s">
        <v>27</v>
      </c>
      <c r="N38" s="657"/>
      <c r="S38" s="435" t="s">
        <v>268</v>
      </c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J38" s="233"/>
      <c r="CK38" s="233"/>
      <c r="CL38" s="233"/>
      <c r="CM38" s="233"/>
      <c r="CN38" s="233"/>
      <c r="CO38" s="233"/>
      <c r="CP38" s="233"/>
      <c r="CQ38" s="233"/>
      <c r="CR38" s="233"/>
      <c r="CS38" s="233"/>
      <c r="CT38" s="233"/>
      <c r="CU38" s="233"/>
      <c r="CV38" s="233"/>
      <c r="CW38" s="233"/>
      <c r="CX38" s="233"/>
      <c r="CY38" s="233"/>
      <c r="CZ38" s="233"/>
      <c r="DA38" s="233"/>
      <c r="DB38" s="233"/>
      <c r="DC38" s="233"/>
      <c r="DD38" s="233"/>
      <c r="DE38" s="233"/>
      <c r="DF38" s="233"/>
      <c r="DG38" s="233"/>
      <c r="DH38" s="233"/>
      <c r="DI38" s="233"/>
      <c r="DJ38" s="233"/>
      <c r="DK38" s="233"/>
      <c r="DL38" s="233"/>
      <c r="DM38" s="233"/>
      <c r="DN38" s="233"/>
      <c r="DO38" s="233"/>
      <c r="DP38" s="233"/>
      <c r="DQ38" s="233"/>
      <c r="DR38" s="233"/>
      <c r="DS38" s="233"/>
      <c r="DT38" s="233"/>
      <c r="DU38" s="233"/>
      <c r="DV38" s="233"/>
      <c r="DW38" s="233"/>
      <c r="DX38" s="233"/>
      <c r="DY38" s="233"/>
      <c r="DZ38" s="233"/>
      <c r="EA38" s="233"/>
      <c r="EB38" s="233"/>
      <c r="EC38" s="233"/>
      <c r="ED38" s="233"/>
      <c r="EE38" s="233"/>
      <c r="EF38" s="233"/>
      <c r="EG38" s="233"/>
      <c r="EH38" s="233"/>
      <c r="EI38" s="233"/>
      <c r="EJ38" s="233"/>
      <c r="EK38" s="233"/>
      <c r="EL38" s="233"/>
      <c r="EM38" s="233"/>
      <c r="EN38" s="233"/>
      <c r="EO38" s="233"/>
      <c r="EP38" s="233"/>
      <c r="EQ38" s="233"/>
      <c r="ER38" s="233"/>
      <c r="ES38" s="233"/>
      <c r="ET38" s="233"/>
      <c r="EU38" s="233"/>
      <c r="EV38" s="233"/>
      <c r="EW38" s="233"/>
      <c r="EX38" s="233"/>
      <c r="EY38" s="233"/>
      <c r="EZ38" s="233"/>
      <c r="FA38" s="233"/>
      <c r="FB38" s="233"/>
      <c r="FC38" s="233"/>
      <c r="FD38" s="233"/>
      <c r="FE38" s="233"/>
      <c r="FF38" s="233"/>
      <c r="FG38" s="233"/>
      <c r="FH38" s="233"/>
      <c r="FI38" s="233"/>
      <c r="FJ38" s="233"/>
      <c r="FK38" s="233"/>
      <c r="FL38" s="233"/>
      <c r="FM38" s="233"/>
      <c r="FN38" s="233"/>
      <c r="FO38" s="233"/>
      <c r="FP38" s="233"/>
      <c r="FQ38" s="233"/>
      <c r="FR38" s="233"/>
      <c r="FS38" s="233"/>
      <c r="FT38" s="233"/>
      <c r="FU38" s="233"/>
      <c r="FV38" s="233"/>
      <c r="FW38" s="233"/>
      <c r="FX38" s="233"/>
      <c r="FY38" s="233"/>
      <c r="FZ38" s="233"/>
      <c r="GA38" s="233"/>
      <c r="GB38" s="233"/>
      <c r="GC38" s="233"/>
      <c r="GD38" s="233"/>
      <c r="GE38" s="233"/>
      <c r="GF38" s="233"/>
      <c r="GG38" s="233"/>
      <c r="GH38" s="233"/>
      <c r="GI38" s="233"/>
      <c r="GJ38" s="233"/>
      <c r="GK38" s="233"/>
      <c r="GL38" s="233"/>
      <c r="GM38" s="233"/>
      <c r="GN38" s="233"/>
      <c r="GO38" s="233"/>
      <c r="GP38" s="233"/>
      <c r="GQ38" s="233"/>
      <c r="GR38" s="233"/>
      <c r="GS38" s="233"/>
      <c r="GT38" s="233"/>
      <c r="GU38" s="233"/>
      <c r="GV38" s="233"/>
      <c r="GW38" s="233"/>
      <c r="GX38" s="233"/>
      <c r="GY38" s="233"/>
      <c r="GZ38" s="233"/>
      <c r="HA38" s="233"/>
      <c r="HB38" s="233"/>
      <c r="HC38" s="233"/>
      <c r="HD38" s="233"/>
      <c r="HE38" s="233"/>
      <c r="HF38" s="233"/>
      <c r="HG38" s="233"/>
      <c r="HH38" s="233"/>
      <c r="HI38" s="233"/>
      <c r="HJ38" s="233"/>
      <c r="HK38" s="233"/>
      <c r="HL38" s="233"/>
      <c r="HM38" s="233"/>
      <c r="HN38" s="233"/>
      <c r="HO38" s="233"/>
      <c r="HP38" s="233"/>
      <c r="HQ38" s="233"/>
      <c r="HR38" s="233"/>
      <c r="HS38" s="233"/>
      <c r="HT38" s="233"/>
      <c r="HU38" s="233"/>
      <c r="HV38" s="233"/>
      <c r="HW38" s="233"/>
      <c r="HX38" s="233"/>
      <c r="HY38" s="233"/>
      <c r="HZ38" s="233"/>
      <c r="IA38" s="233"/>
      <c r="IB38" s="233"/>
      <c r="IC38" s="233"/>
      <c r="ID38" s="233"/>
      <c r="IE38" s="233"/>
      <c r="IF38" s="233"/>
      <c r="IG38" s="233"/>
      <c r="IH38" s="233"/>
      <c r="II38" s="233"/>
      <c r="IJ38" s="233"/>
      <c r="IK38" s="233"/>
      <c r="IL38" s="233"/>
      <c r="IM38" s="233"/>
      <c r="IN38" s="233"/>
      <c r="IO38" s="233"/>
      <c r="IP38" s="233"/>
      <c r="IQ38" s="233"/>
      <c r="IR38" s="233"/>
      <c r="IS38" s="233"/>
      <c r="IT38" s="233"/>
      <c r="IU38" s="233"/>
      <c r="IV38" s="233"/>
      <c r="IW38" s="233"/>
      <c r="IX38" s="233"/>
      <c r="IY38" s="233"/>
      <c r="IZ38" s="233"/>
      <c r="JA38" s="233"/>
      <c r="JB38" s="233"/>
      <c r="JC38" s="233"/>
      <c r="JD38" s="233"/>
      <c r="JE38" s="233"/>
      <c r="JF38" s="233"/>
      <c r="JG38" s="233"/>
      <c r="JH38" s="233"/>
      <c r="JI38" s="233"/>
      <c r="JJ38" s="233"/>
      <c r="JK38" s="233"/>
      <c r="JL38" s="233"/>
      <c r="JM38" s="233"/>
      <c r="JN38" s="233"/>
      <c r="JO38" s="233"/>
      <c r="JP38" s="233"/>
      <c r="JQ38" s="233"/>
      <c r="JR38" s="233"/>
      <c r="JS38" s="233"/>
      <c r="JT38" s="233"/>
      <c r="JU38" s="233"/>
      <c r="JV38" s="233"/>
      <c r="JW38" s="233"/>
      <c r="JX38" s="233"/>
      <c r="JY38" s="233"/>
      <c r="JZ38" s="233"/>
      <c r="KA38" s="233"/>
      <c r="KB38" s="233"/>
      <c r="KC38" s="233"/>
      <c r="KD38" s="233"/>
      <c r="KE38" s="233"/>
      <c r="KF38" s="233"/>
      <c r="KG38" s="233"/>
      <c r="KH38" s="233"/>
      <c r="KI38" s="233"/>
      <c r="KJ38" s="233"/>
      <c r="KK38" s="233"/>
      <c r="KL38" s="233"/>
      <c r="KM38" s="233"/>
      <c r="KN38" s="233"/>
      <c r="KO38" s="233"/>
      <c r="KP38" s="233"/>
      <c r="KQ38" s="233"/>
      <c r="KR38" s="233"/>
      <c r="KS38" s="233"/>
      <c r="KT38" s="233"/>
      <c r="KU38" s="233"/>
      <c r="KV38" s="233"/>
      <c r="KW38" s="233"/>
      <c r="KX38" s="233"/>
      <c r="KY38" s="233"/>
      <c r="KZ38" s="233"/>
      <c r="LA38" s="233"/>
      <c r="LB38" s="233"/>
      <c r="LC38" s="233"/>
      <c r="LD38" s="233"/>
      <c r="LE38" s="233"/>
      <c r="LF38" s="233"/>
      <c r="LG38" s="233"/>
      <c r="LH38" s="233"/>
      <c r="LI38" s="233"/>
      <c r="LJ38" s="233"/>
      <c r="LK38" s="233"/>
      <c r="LL38" s="233"/>
      <c r="LM38" s="233"/>
      <c r="LN38" s="233"/>
      <c r="LO38" s="233"/>
      <c r="LP38" s="233"/>
      <c r="LQ38" s="233"/>
      <c r="LR38" s="233"/>
      <c r="LS38" s="233"/>
      <c r="LT38" s="233"/>
      <c r="LU38" s="233"/>
      <c r="LV38" s="233"/>
      <c r="LW38" s="233"/>
      <c r="LX38" s="233"/>
      <c r="LY38" s="233"/>
      <c r="LZ38" s="233"/>
      <c r="MA38" s="233"/>
      <c r="MB38" s="233"/>
      <c r="MC38" s="233"/>
      <c r="MD38" s="233"/>
      <c r="ME38" s="233"/>
      <c r="MF38" s="233"/>
      <c r="MG38" s="233"/>
      <c r="MH38" s="233"/>
      <c r="MI38" s="233"/>
      <c r="MJ38" s="233"/>
      <c r="MK38" s="233"/>
      <c r="ML38" s="233"/>
      <c r="MM38" s="233"/>
      <c r="MN38" s="233"/>
      <c r="MO38" s="233"/>
      <c r="MP38" s="233"/>
      <c r="MQ38" s="233"/>
      <c r="MR38" s="233"/>
      <c r="MS38" s="233"/>
      <c r="MT38" s="233"/>
      <c r="MU38" s="233"/>
      <c r="MV38" s="233"/>
      <c r="MW38" s="233"/>
      <c r="MX38" s="233"/>
      <c r="MY38" s="233"/>
      <c r="MZ38" s="233"/>
      <c r="NA38" s="233"/>
      <c r="NB38" s="233"/>
      <c r="NC38" s="233"/>
      <c r="ND38" s="233"/>
      <c r="NE38" s="233"/>
      <c r="NF38" s="233"/>
      <c r="NG38" s="233"/>
      <c r="NH38" s="233"/>
      <c r="NI38" s="233"/>
      <c r="NJ38" s="233"/>
      <c r="NK38" s="233"/>
      <c r="NL38" s="233"/>
      <c r="NM38" s="233"/>
      <c r="NN38" s="233"/>
      <c r="NO38" s="233"/>
      <c r="NP38" s="233"/>
      <c r="NQ38" s="233"/>
      <c r="NR38" s="233"/>
      <c r="NS38" s="233"/>
      <c r="NT38" s="233"/>
      <c r="NU38" s="233"/>
      <c r="NV38" s="233"/>
      <c r="NW38" s="233"/>
      <c r="NX38" s="233"/>
      <c r="NY38" s="233"/>
      <c r="NZ38" s="233"/>
      <c r="OA38" s="233"/>
      <c r="OB38" s="233"/>
      <c r="OC38" s="233"/>
      <c r="OD38" s="233"/>
      <c r="OE38" s="233"/>
      <c r="OF38" s="233"/>
      <c r="OG38" s="233"/>
      <c r="OH38" s="233"/>
      <c r="OI38" s="233"/>
      <c r="OJ38" s="233"/>
      <c r="OK38" s="233"/>
      <c r="OL38" s="233"/>
      <c r="OM38" s="233"/>
      <c r="ON38" s="233"/>
      <c r="OO38" s="233"/>
      <c r="OP38" s="233"/>
      <c r="OQ38" s="233"/>
      <c r="OR38" s="233"/>
      <c r="OS38" s="233"/>
      <c r="OT38" s="233"/>
      <c r="OU38" s="233"/>
      <c r="OV38" s="233"/>
      <c r="OW38" s="233"/>
      <c r="OX38" s="233"/>
      <c r="OY38" s="233"/>
      <c r="OZ38" s="233"/>
      <c r="PA38" s="233"/>
      <c r="PB38" s="233"/>
      <c r="PC38" s="233"/>
      <c r="PD38" s="233"/>
      <c r="PE38" s="233"/>
      <c r="PF38" s="233"/>
      <c r="PG38" s="233"/>
      <c r="PH38" s="233"/>
      <c r="PI38" s="233"/>
      <c r="PJ38" s="233"/>
      <c r="PK38" s="233"/>
      <c r="PL38" s="233"/>
      <c r="PM38" s="233"/>
      <c r="PN38" s="233"/>
      <c r="PO38" s="233"/>
      <c r="PP38" s="233"/>
      <c r="PQ38" s="233"/>
      <c r="PR38" s="233"/>
      <c r="PS38" s="233"/>
      <c r="PT38" s="233"/>
      <c r="PU38" s="233"/>
      <c r="PV38" s="233"/>
      <c r="PW38" s="233"/>
      <c r="PX38" s="233"/>
      <c r="PY38" s="233"/>
      <c r="PZ38" s="233"/>
      <c r="QA38" s="233"/>
      <c r="QB38" s="233"/>
      <c r="QC38" s="233"/>
      <c r="QD38" s="233"/>
      <c r="QE38" s="233"/>
      <c r="QF38" s="233"/>
      <c r="QG38" s="233"/>
      <c r="QH38" s="233"/>
      <c r="QI38" s="233"/>
      <c r="QJ38" s="233"/>
      <c r="QK38" s="233"/>
      <c r="QL38" s="233"/>
      <c r="QM38" s="233"/>
      <c r="QN38" s="233"/>
      <c r="QO38" s="233"/>
      <c r="QP38" s="233"/>
      <c r="QQ38" s="233"/>
      <c r="QR38" s="233"/>
      <c r="QS38" s="233"/>
      <c r="QT38" s="233"/>
      <c r="QU38" s="233"/>
      <c r="QV38" s="233"/>
      <c r="QW38" s="233"/>
      <c r="QX38" s="233"/>
      <c r="QY38" s="233"/>
      <c r="QZ38" s="233"/>
      <c r="RA38" s="233"/>
      <c r="RB38" s="233"/>
      <c r="RC38" s="233"/>
      <c r="RD38" s="233"/>
      <c r="RE38" s="233"/>
      <c r="RF38" s="233"/>
      <c r="RG38" s="233"/>
      <c r="RH38" s="233"/>
      <c r="RI38" s="233"/>
      <c r="RJ38" s="233"/>
      <c r="RK38" s="233"/>
      <c r="RL38" s="233"/>
      <c r="RM38" s="233"/>
      <c r="RN38" s="233"/>
      <c r="RO38" s="233"/>
      <c r="RP38" s="233"/>
      <c r="RQ38" s="233"/>
      <c r="RR38" s="233"/>
      <c r="RS38" s="233"/>
      <c r="RT38" s="233"/>
      <c r="RU38" s="233"/>
      <c r="RV38" s="233"/>
      <c r="RW38" s="233"/>
      <c r="RX38" s="233"/>
      <c r="RY38" s="233"/>
      <c r="RZ38" s="233"/>
      <c r="SA38" s="233"/>
      <c r="SB38" s="233"/>
      <c r="SC38" s="233"/>
      <c r="SD38" s="233"/>
      <c r="SE38" s="233"/>
      <c r="SF38" s="233"/>
      <c r="SG38" s="233"/>
      <c r="SH38" s="233"/>
      <c r="SI38" s="233"/>
      <c r="SJ38" s="233"/>
      <c r="SK38" s="233"/>
      <c r="SL38" s="233"/>
      <c r="SM38" s="233"/>
      <c r="SN38" s="233"/>
      <c r="SO38" s="233"/>
      <c r="SP38" s="233"/>
      <c r="SQ38" s="233"/>
      <c r="SR38" s="233"/>
      <c r="SS38" s="233"/>
      <c r="ST38" s="233"/>
      <c r="SU38" s="233"/>
      <c r="SV38" s="233"/>
      <c r="SW38" s="233"/>
      <c r="SX38" s="233"/>
      <c r="SY38" s="233"/>
      <c r="SZ38" s="233"/>
      <c r="TA38" s="233"/>
      <c r="TB38" s="233"/>
      <c r="TC38" s="233"/>
      <c r="TD38" s="233"/>
      <c r="TE38" s="233"/>
      <c r="TF38" s="233"/>
      <c r="TG38" s="233"/>
      <c r="TH38" s="233"/>
      <c r="TI38" s="233"/>
      <c r="TJ38" s="233"/>
      <c r="TK38" s="233"/>
      <c r="TL38" s="233"/>
      <c r="TM38" s="233"/>
      <c r="TN38" s="233"/>
      <c r="TO38" s="233"/>
      <c r="TP38" s="233"/>
      <c r="TQ38" s="233"/>
      <c r="TR38" s="233"/>
      <c r="TS38" s="233"/>
      <c r="TT38" s="233"/>
      <c r="TU38" s="233"/>
      <c r="TV38" s="233"/>
      <c r="TW38" s="233"/>
      <c r="TX38" s="233"/>
      <c r="TY38" s="233"/>
      <c r="TZ38" s="233"/>
      <c r="UA38" s="233"/>
      <c r="UB38" s="233"/>
      <c r="UC38" s="233"/>
      <c r="UD38" s="233"/>
      <c r="UE38" s="233"/>
      <c r="UF38" s="233"/>
      <c r="UG38" s="233"/>
      <c r="UH38" s="233"/>
      <c r="UI38" s="233"/>
      <c r="UJ38" s="233"/>
      <c r="UK38" s="233"/>
      <c r="UL38" s="233"/>
      <c r="UM38" s="233"/>
      <c r="UN38" s="233"/>
      <c r="UO38" s="233"/>
      <c r="UP38" s="233"/>
      <c r="UQ38" s="233"/>
      <c r="UR38" s="233"/>
      <c r="US38" s="233"/>
      <c r="UT38" s="233"/>
      <c r="UU38" s="233"/>
      <c r="UV38" s="233"/>
      <c r="UW38" s="233"/>
      <c r="UX38" s="233"/>
      <c r="UY38" s="233"/>
      <c r="UZ38" s="233"/>
      <c r="VA38" s="233"/>
      <c r="VB38" s="233"/>
      <c r="VC38" s="233"/>
      <c r="VD38" s="233"/>
      <c r="VE38" s="233"/>
      <c r="VF38" s="233"/>
      <c r="VG38" s="233"/>
      <c r="VH38" s="233"/>
      <c r="VI38" s="233"/>
      <c r="VJ38" s="233"/>
      <c r="VK38" s="233"/>
      <c r="VL38" s="233"/>
      <c r="VM38" s="233"/>
      <c r="VN38" s="233"/>
      <c r="VO38" s="233"/>
      <c r="VP38" s="233"/>
      <c r="VQ38" s="233"/>
      <c r="VR38" s="233"/>
      <c r="VS38" s="233"/>
      <c r="VT38" s="233"/>
      <c r="VU38" s="233"/>
      <c r="VV38" s="233"/>
      <c r="VW38" s="233"/>
      <c r="VX38" s="233"/>
      <c r="VY38" s="233"/>
      <c r="VZ38" s="233"/>
      <c r="WA38" s="233"/>
      <c r="WB38" s="233"/>
      <c r="WC38" s="233"/>
      <c r="WD38" s="233"/>
      <c r="WE38" s="233"/>
      <c r="WF38" s="233"/>
      <c r="WG38" s="233"/>
      <c r="WH38" s="233"/>
      <c r="WI38" s="233"/>
      <c r="WJ38" s="233"/>
      <c r="WK38" s="233"/>
      <c r="WL38" s="233"/>
      <c r="WM38" s="233"/>
      <c r="WN38" s="233"/>
      <c r="WO38" s="233"/>
      <c r="WP38" s="233"/>
      <c r="WQ38" s="233"/>
      <c r="WR38" s="233"/>
      <c r="WS38" s="233"/>
      <c r="WT38" s="233"/>
      <c r="WU38" s="233"/>
      <c r="WV38" s="233"/>
      <c r="WW38" s="233"/>
      <c r="WX38" s="233"/>
      <c r="WY38" s="233"/>
      <c r="WZ38" s="233"/>
      <c r="XA38" s="233"/>
      <c r="XB38" s="233"/>
      <c r="XC38" s="233"/>
      <c r="XD38" s="233"/>
      <c r="XE38" s="233"/>
      <c r="XF38" s="233"/>
      <c r="XG38" s="233"/>
      <c r="XH38" s="233"/>
      <c r="XI38" s="233"/>
      <c r="XJ38" s="233"/>
      <c r="XK38" s="233"/>
      <c r="XL38" s="233"/>
      <c r="XM38" s="233"/>
      <c r="XN38" s="233"/>
      <c r="XO38" s="233"/>
      <c r="XP38" s="233"/>
      <c r="XQ38" s="233"/>
      <c r="XR38" s="233"/>
      <c r="XS38" s="233"/>
      <c r="XT38" s="233"/>
      <c r="XU38" s="233"/>
      <c r="XV38" s="233"/>
      <c r="XW38" s="233"/>
      <c r="XX38" s="233"/>
      <c r="XY38" s="233"/>
      <c r="XZ38" s="233"/>
      <c r="YA38" s="233"/>
      <c r="YB38" s="233"/>
      <c r="YC38" s="233"/>
      <c r="YD38" s="233"/>
      <c r="YE38" s="233"/>
      <c r="YF38" s="233"/>
      <c r="YG38" s="233"/>
      <c r="YH38" s="233"/>
      <c r="YI38" s="233"/>
      <c r="YJ38" s="233"/>
      <c r="YK38" s="233"/>
      <c r="YL38" s="233"/>
      <c r="YM38" s="233"/>
      <c r="YN38" s="233"/>
      <c r="YO38" s="233"/>
      <c r="YP38" s="233"/>
      <c r="YQ38" s="233"/>
      <c r="YR38" s="233"/>
      <c r="YS38" s="233"/>
      <c r="YT38" s="233"/>
      <c r="YU38" s="233"/>
      <c r="YV38" s="233"/>
      <c r="YW38" s="233"/>
      <c r="YX38" s="233"/>
      <c r="YY38" s="233"/>
      <c r="YZ38" s="233"/>
      <c r="ZA38" s="233"/>
      <c r="ZB38" s="233"/>
      <c r="ZC38" s="233"/>
      <c r="ZD38" s="233"/>
      <c r="ZE38" s="233"/>
      <c r="ZF38" s="233"/>
      <c r="ZG38" s="233"/>
      <c r="ZH38" s="233"/>
      <c r="ZI38" s="233"/>
      <c r="ZJ38" s="233"/>
      <c r="ZK38" s="233"/>
      <c r="ZL38" s="233"/>
      <c r="ZM38" s="233"/>
      <c r="ZN38" s="233"/>
      <c r="ZO38" s="233"/>
      <c r="ZP38" s="233"/>
      <c r="ZQ38" s="233"/>
      <c r="ZR38" s="233"/>
      <c r="ZS38" s="233"/>
      <c r="ZT38" s="233"/>
      <c r="ZU38" s="233"/>
      <c r="ZV38" s="233"/>
      <c r="ZW38" s="233"/>
      <c r="ZX38" s="233"/>
      <c r="ZY38" s="233"/>
      <c r="ZZ38" s="233"/>
      <c r="AAA38" s="233"/>
      <c r="AAB38" s="233"/>
      <c r="AAC38" s="233"/>
      <c r="AAD38" s="233"/>
      <c r="AAE38" s="233"/>
      <c r="AAF38" s="233"/>
      <c r="AAG38" s="233"/>
      <c r="AAH38" s="233"/>
      <c r="AAI38" s="233"/>
      <c r="AAJ38" s="233"/>
      <c r="AAK38" s="233"/>
      <c r="AAL38" s="233"/>
      <c r="AAM38" s="233"/>
      <c r="AAN38" s="233"/>
      <c r="AAO38" s="233"/>
      <c r="AAP38" s="233"/>
      <c r="AAQ38" s="233"/>
      <c r="AAR38" s="233"/>
      <c r="AAS38" s="233"/>
      <c r="AAT38" s="233"/>
      <c r="AAU38" s="233"/>
      <c r="AAV38" s="233"/>
      <c r="AAW38" s="233"/>
      <c r="AAX38" s="233"/>
      <c r="AAY38" s="233"/>
      <c r="AAZ38" s="233"/>
      <c r="ABA38" s="233"/>
      <c r="ABB38" s="233"/>
      <c r="ABC38" s="233"/>
      <c r="ABD38" s="233"/>
      <c r="ABE38" s="233"/>
      <c r="ABF38" s="233"/>
      <c r="ABG38" s="233"/>
      <c r="ABH38" s="233"/>
      <c r="ABI38" s="233"/>
      <c r="ABJ38" s="233"/>
      <c r="ABK38" s="233"/>
      <c r="ABL38" s="233"/>
      <c r="ABM38" s="233"/>
      <c r="ABN38" s="233"/>
      <c r="ABO38" s="233"/>
      <c r="ABP38" s="233"/>
      <c r="ABQ38" s="233"/>
      <c r="ABR38" s="233"/>
      <c r="ABS38" s="233"/>
      <c r="ABT38" s="233"/>
      <c r="ABU38" s="233"/>
      <c r="ABV38" s="233"/>
      <c r="ABW38" s="233"/>
      <c r="ABX38" s="233"/>
      <c r="ABY38" s="233"/>
      <c r="ABZ38" s="233"/>
      <c r="ACA38" s="233"/>
      <c r="ACB38" s="233"/>
      <c r="ACC38" s="233"/>
      <c r="ACD38" s="233"/>
      <c r="ACE38" s="233"/>
      <c r="ACF38" s="233"/>
      <c r="ACG38" s="233"/>
      <c r="ACH38" s="233"/>
      <c r="ACI38" s="233"/>
      <c r="ACJ38" s="233"/>
      <c r="ACK38" s="233"/>
      <c r="ACL38" s="233"/>
      <c r="ACM38" s="233"/>
      <c r="ACN38" s="233"/>
      <c r="ACO38" s="233"/>
      <c r="ACP38" s="233"/>
      <c r="ACQ38" s="233"/>
      <c r="ACR38" s="233"/>
      <c r="ACS38" s="233"/>
      <c r="ACT38" s="233"/>
      <c r="ACU38" s="233"/>
      <c r="ACV38" s="233"/>
      <c r="ACW38" s="233"/>
      <c r="ACX38" s="233"/>
      <c r="ACY38" s="233"/>
      <c r="ACZ38" s="233"/>
      <c r="ADA38" s="233"/>
      <c r="ADB38" s="233"/>
      <c r="ADC38" s="233"/>
      <c r="ADD38" s="233"/>
      <c r="ADE38" s="233"/>
      <c r="ADF38" s="233"/>
      <c r="ADG38" s="233"/>
      <c r="ADH38" s="233"/>
      <c r="ADI38" s="233"/>
      <c r="ADJ38" s="233"/>
      <c r="ADK38" s="233"/>
      <c r="ADL38" s="233"/>
      <c r="ADM38" s="233"/>
      <c r="ADN38" s="233"/>
      <c r="ADO38" s="233"/>
      <c r="ADP38" s="233"/>
      <c r="ADQ38" s="233"/>
      <c r="ADR38" s="233"/>
      <c r="ADS38" s="233"/>
      <c r="ADT38" s="233"/>
      <c r="ADU38" s="233"/>
      <c r="ADV38" s="233"/>
      <c r="ADW38" s="233"/>
      <c r="ADX38" s="233"/>
      <c r="ADY38" s="233"/>
      <c r="ADZ38" s="233"/>
      <c r="AEA38" s="233"/>
      <c r="AEB38" s="233"/>
      <c r="AEC38" s="233"/>
      <c r="AED38" s="233"/>
      <c r="AEE38" s="233"/>
      <c r="AEF38" s="233"/>
      <c r="AEG38" s="233"/>
      <c r="AEH38" s="233"/>
      <c r="AEI38" s="233"/>
      <c r="AEJ38" s="233"/>
      <c r="AEK38" s="233"/>
      <c r="AEL38" s="233"/>
      <c r="AEM38" s="233"/>
      <c r="AEN38" s="233"/>
      <c r="AEO38" s="233"/>
      <c r="AEP38" s="233"/>
      <c r="AEQ38" s="233"/>
      <c r="AER38" s="233"/>
      <c r="AES38" s="233"/>
      <c r="AET38" s="233"/>
      <c r="AEU38" s="233"/>
      <c r="AEV38" s="233"/>
      <c r="AEW38" s="233"/>
      <c r="AEX38" s="233"/>
      <c r="AEY38" s="233"/>
      <c r="AEZ38" s="233"/>
      <c r="AFA38" s="233"/>
      <c r="AFB38" s="233"/>
      <c r="AFC38" s="233"/>
      <c r="AFD38" s="233"/>
      <c r="AFE38" s="233"/>
      <c r="AFF38" s="233"/>
      <c r="AFG38" s="233"/>
      <c r="AFH38" s="233"/>
      <c r="AFI38" s="233"/>
      <c r="AFJ38" s="233"/>
      <c r="AFK38" s="233"/>
      <c r="AFL38" s="233"/>
      <c r="AFM38" s="233"/>
      <c r="AFN38" s="233"/>
      <c r="AFO38" s="233"/>
      <c r="AFP38" s="233"/>
      <c r="AFQ38" s="233"/>
      <c r="AFR38" s="233"/>
      <c r="AFS38" s="233"/>
      <c r="AFT38" s="233"/>
      <c r="AFU38" s="233"/>
      <c r="AFV38" s="233"/>
      <c r="AFW38" s="233"/>
      <c r="AFX38" s="233"/>
      <c r="AFY38" s="233"/>
      <c r="AFZ38" s="233"/>
      <c r="AGA38" s="233"/>
      <c r="AGB38" s="233"/>
      <c r="AGC38" s="233"/>
      <c r="AGD38" s="233"/>
      <c r="AGE38" s="233"/>
      <c r="AGF38" s="233"/>
      <c r="AGG38" s="233"/>
      <c r="AGH38" s="233"/>
      <c r="AGI38" s="233"/>
      <c r="AGJ38" s="233"/>
      <c r="AGK38" s="233"/>
      <c r="AGL38" s="233"/>
      <c r="AGM38" s="233"/>
      <c r="AGN38" s="233"/>
      <c r="AGO38" s="233"/>
      <c r="AGP38" s="233"/>
      <c r="AGQ38" s="233"/>
      <c r="AGR38" s="233"/>
      <c r="AGS38" s="233"/>
      <c r="AGT38" s="233"/>
      <c r="AGU38" s="233"/>
      <c r="AGV38" s="233"/>
      <c r="AGW38" s="233"/>
      <c r="AGX38" s="233"/>
      <c r="AGY38" s="233"/>
      <c r="AGZ38" s="233"/>
      <c r="AHA38" s="233"/>
      <c r="AHB38" s="233"/>
      <c r="AHC38" s="233"/>
      <c r="AHD38" s="233"/>
      <c r="AHE38" s="233"/>
      <c r="AHF38" s="233"/>
      <c r="AHG38" s="233"/>
      <c r="AHH38" s="233"/>
      <c r="AHI38" s="233"/>
      <c r="AHJ38" s="233"/>
      <c r="AHK38" s="233"/>
      <c r="AHL38" s="233"/>
      <c r="AHM38" s="233"/>
      <c r="AHN38" s="233"/>
      <c r="AHO38" s="233"/>
      <c r="AHP38" s="233"/>
      <c r="AHQ38" s="233"/>
      <c r="AHR38" s="233"/>
      <c r="AHS38" s="233"/>
      <c r="AHT38" s="233"/>
      <c r="AHU38" s="233"/>
      <c r="AHV38" s="233"/>
      <c r="AHW38" s="233"/>
      <c r="AHX38" s="233"/>
      <c r="AHY38" s="233"/>
      <c r="AHZ38" s="233"/>
      <c r="AIA38" s="233"/>
      <c r="AIB38" s="233"/>
      <c r="AIC38" s="233"/>
      <c r="AID38" s="233"/>
      <c r="AIE38" s="233"/>
      <c r="AIF38" s="233"/>
      <c r="AIG38" s="233"/>
      <c r="AIH38" s="233"/>
      <c r="AII38" s="233"/>
      <c r="AIJ38" s="233"/>
      <c r="AIK38" s="233"/>
      <c r="AIL38" s="233"/>
      <c r="AIM38" s="233"/>
      <c r="AIN38" s="233"/>
      <c r="AIO38" s="233"/>
      <c r="AIP38" s="233"/>
      <c r="AIQ38" s="233"/>
      <c r="AIR38" s="233"/>
      <c r="AIS38" s="233"/>
      <c r="AIT38" s="233"/>
      <c r="AIU38" s="233"/>
      <c r="AIV38" s="233"/>
      <c r="AIW38" s="233"/>
      <c r="AIX38" s="233"/>
      <c r="AIY38" s="233"/>
      <c r="AIZ38" s="233"/>
      <c r="AJA38" s="233"/>
      <c r="AJB38" s="233"/>
      <c r="AJC38" s="233"/>
      <c r="AJD38" s="233"/>
      <c r="AJE38" s="233"/>
      <c r="AJF38" s="233"/>
      <c r="AJG38" s="233"/>
      <c r="AJH38" s="233"/>
      <c r="AJI38" s="233"/>
      <c r="AJJ38" s="233"/>
      <c r="AJK38" s="233"/>
      <c r="AJL38" s="233"/>
      <c r="AJM38" s="233"/>
      <c r="AJN38" s="233"/>
      <c r="AJO38" s="233"/>
      <c r="AJP38" s="233"/>
      <c r="AJQ38" s="233"/>
      <c r="AJR38" s="233"/>
      <c r="AJS38" s="233"/>
      <c r="AJT38" s="233"/>
      <c r="AJU38" s="233"/>
      <c r="AJV38" s="233"/>
      <c r="AJW38" s="233"/>
      <c r="AJX38" s="233"/>
      <c r="AJY38" s="233"/>
      <c r="AJZ38" s="233"/>
      <c r="AKA38" s="233"/>
      <c r="AKB38" s="233"/>
      <c r="AKC38" s="233"/>
      <c r="AKD38" s="233"/>
      <c r="AKE38" s="233"/>
      <c r="AKF38" s="233"/>
      <c r="AKG38" s="233"/>
      <c r="AKH38" s="233"/>
      <c r="AKI38" s="233"/>
      <c r="AKJ38" s="233"/>
      <c r="AKK38" s="233"/>
      <c r="AKL38" s="233"/>
      <c r="AKM38" s="233"/>
      <c r="AKN38" s="233"/>
      <c r="AKO38" s="233"/>
      <c r="AKP38" s="233"/>
      <c r="AKQ38" s="233"/>
      <c r="AKR38" s="233"/>
      <c r="AKS38" s="233"/>
      <c r="AKT38" s="233"/>
      <c r="AKU38" s="233"/>
      <c r="AKV38" s="233"/>
      <c r="AKW38" s="233"/>
      <c r="AKX38" s="233"/>
      <c r="AKY38" s="233"/>
      <c r="AKZ38" s="233"/>
      <c r="ALA38" s="233"/>
      <c r="ALB38" s="233"/>
      <c r="ALC38" s="233"/>
      <c r="ALD38" s="233"/>
      <c r="ALE38" s="233"/>
      <c r="ALF38" s="233"/>
      <c r="ALG38" s="233"/>
      <c r="ALH38" s="233"/>
      <c r="ALI38" s="233"/>
      <c r="ALJ38" s="233"/>
      <c r="ALK38" s="233"/>
      <c r="ALL38" s="233"/>
      <c r="ALM38" s="233"/>
      <c r="ALN38" s="233"/>
      <c r="ALO38" s="233"/>
      <c r="ALP38" s="233"/>
      <c r="ALQ38" s="233"/>
      <c r="ALR38" s="233"/>
      <c r="ALS38" s="233"/>
      <c r="ALT38" s="233"/>
      <c r="ALU38" s="233"/>
      <c r="ALV38" s="233"/>
      <c r="ALW38" s="233"/>
      <c r="ALX38" s="233"/>
      <c r="ALY38" s="233"/>
      <c r="ALZ38" s="233"/>
      <c r="AMA38" s="233"/>
      <c r="AMB38" s="233"/>
      <c r="AMC38" s="233"/>
      <c r="AMD38" s="233"/>
      <c r="AME38" s="233"/>
      <c r="AMF38" s="233"/>
      <c r="AMG38" s="233"/>
      <c r="AMH38" s="233"/>
      <c r="AMI38" s="233"/>
      <c r="AMJ38" s="233"/>
      <c r="AMK38" s="233"/>
      <c r="AML38" s="233"/>
    </row>
    <row r="39" spans="1:1026" ht="108.6" hidden="1" customHeight="1" thickBot="1">
      <c r="A39" s="558"/>
      <c r="B39" s="646"/>
      <c r="C39" s="444"/>
      <c r="D39" s="444"/>
      <c r="E39" s="445" t="s">
        <v>234</v>
      </c>
      <c r="F39" s="445" t="s">
        <v>35</v>
      </c>
      <c r="G39" s="249" t="s">
        <v>36</v>
      </c>
      <c r="H39" s="249">
        <v>0</v>
      </c>
      <c r="I39" s="249">
        <v>0</v>
      </c>
      <c r="J39" s="251">
        <v>0</v>
      </c>
      <c r="K39" s="660"/>
      <c r="L39" s="445"/>
      <c r="M39" s="445" t="s">
        <v>27</v>
      </c>
      <c r="N39" s="657"/>
      <c r="S39" s="222" t="s">
        <v>235</v>
      </c>
    </row>
    <row r="40" spans="1:1026" ht="58.9" customHeight="1">
      <c r="A40" s="558"/>
      <c r="B40" s="646"/>
      <c r="C40" s="627" t="s">
        <v>373</v>
      </c>
      <c r="D40" s="627" t="s">
        <v>23</v>
      </c>
      <c r="E40" s="445" t="s">
        <v>141</v>
      </c>
      <c r="F40" s="445" t="s">
        <v>113</v>
      </c>
      <c r="G40" s="249" t="s">
        <v>26</v>
      </c>
      <c r="H40" s="252">
        <f>('шк 2'!G37+'ШК 4'!G39+'ШК 5'!G37+'шк 7'!G38+'ШК 9'!G34+Гимн.!G23)/6</f>
        <v>98.333333333333329</v>
      </c>
      <c r="I40" s="252">
        <f>('шк 2'!H37+'ШК 4'!H39+'ШК 5'!H37+'шк 7'!H38+'ШК 9'!H34+Гимн.!H23)/6</f>
        <v>98.2</v>
      </c>
      <c r="J40" s="252">
        <v>100</v>
      </c>
      <c r="K40" s="658">
        <f>(J40+J41+J42+J43+J44+J45+J48+J49+J50)/9</f>
        <v>99.411111111111111</v>
      </c>
      <c r="L40" s="645"/>
      <c r="M40" s="445" t="s">
        <v>27</v>
      </c>
      <c r="N40" s="665">
        <f>(K40+K51)/2</f>
        <v>99.618946071570718</v>
      </c>
    </row>
    <row r="41" spans="1:1026" ht="121.15" customHeight="1">
      <c r="A41" s="558"/>
      <c r="B41" s="646"/>
      <c r="C41" s="627"/>
      <c r="D41" s="627"/>
      <c r="E41" s="445"/>
      <c r="F41" s="445" t="s">
        <v>114</v>
      </c>
      <c r="G41" s="249" t="s">
        <v>26</v>
      </c>
      <c r="H41" s="252">
        <f>('шк 2'!G38+'ШК 4'!G40+'ШК 5'!G38+'шк 7'!G39+'ШК 9'!G35+Гимн.!G24)/6</f>
        <v>100</v>
      </c>
      <c r="I41" s="252">
        <f>('шк 2'!H38+'ШК 4'!H40+'ШК 5'!H38+'шк 7'!H39+'ШК 9'!H35+Гимн.!H24)/6</f>
        <v>99.95</v>
      </c>
      <c r="J41" s="252">
        <f t="shared" ref="J41:J42" si="1">I41/H41*100</f>
        <v>99.95</v>
      </c>
      <c r="K41" s="658"/>
      <c r="L41" s="646"/>
      <c r="M41" s="445" t="s">
        <v>27</v>
      </c>
      <c r="N41" s="665"/>
    </row>
    <row r="42" spans="1:1026" ht="67.150000000000006" customHeight="1">
      <c r="A42" s="558"/>
      <c r="B42" s="646"/>
      <c r="C42" s="627"/>
      <c r="D42" s="627"/>
      <c r="E42" s="445" t="s">
        <v>169</v>
      </c>
      <c r="F42" s="445" t="s">
        <v>113</v>
      </c>
      <c r="G42" s="249" t="s">
        <v>26</v>
      </c>
      <c r="H42" s="252">
        <f>('шк 2'!G39+'ШК 4'!G41+'ШК 5'!G39+'шк 7'!G40+'ШК 9'!G36+Гимн.!G25)/6</f>
        <v>100</v>
      </c>
      <c r="I42" s="252">
        <f>('шк 2'!H39+'ШК 4'!H41+'ШК 5'!H39+'шк 7'!H40+'ШК 9'!H36+Гимн.!H25)/6</f>
        <v>100</v>
      </c>
      <c r="J42" s="252">
        <f t="shared" si="1"/>
        <v>100</v>
      </c>
      <c r="K42" s="658"/>
      <c r="L42" s="646"/>
      <c r="M42" s="445" t="s">
        <v>27</v>
      </c>
      <c r="N42" s="665"/>
    </row>
    <row r="43" spans="1:1026" ht="144.6" customHeight="1">
      <c r="A43" s="558"/>
      <c r="B43" s="646"/>
      <c r="C43" s="627"/>
      <c r="D43" s="627"/>
      <c r="E43" s="445"/>
      <c r="F43" s="445" t="s">
        <v>114</v>
      </c>
      <c r="G43" s="249" t="s">
        <v>26</v>
      </c>
      <c r="H43" s="252">
        <f>('шк 2'!G40+'ШК 4'!G42+'ШК 5'!G40+'шк 7'!G41+'ШК 9'!G37+Гимн.!G26)/6</f>
        <v>100</v>
      </c>
      <c r="I43" s="252">
        <f>('шк 2'!H40+'ШК 4'!H42+'ШК 5'!H40+'шк 7'!H41+'ШК 9'!H37+Гимн.!H26)/6</f>
        <v>100</v>
      </c>
      <c r="J43" s="252">
        <f>I43/H43*100</f>
        <v>100</v>
      </c>
      <c r="K43" s="658"/>
      <c r="L43" s="646"/>
      <c r="M43" s="445" t="s">
        <v>27</v>
      </c>
      <c r="N43" s="665"/>
    </row>
    <row r="44" spans="1:1026" ht="95.45" customHeight="1">
      <c r="A44" s="558"/>
      <c r="B44" s="646"/>
      <c r="C44" s="627"/>
      <c r="D44" s="627"/>
      <c r="E44" s="445" t="s">
        <v>229</v>
      </c>
      <c r="F44" s="445" t="s">
        <v>101</v>
      </c>
      <c r="G44" s="249" t="s">
        <v>26</v>
      </c>
      <c r="H44" s="252">
        <f>('шк 2'!G41+'ШК 4'!G43+'ШК 5'!G41+'шк 7'!G42+'ШК 9'!G38+Гимн.!G17)/6</f>
        <v>100</v>
      </c>
      <c r="I44" s="252">
        <f>('шк 2'!H41+'ШК 4'!H43+'ШК 5'!H41+'шк 7'!H42+'ШК 9'!H38+Гимн.!H17)/6</f>
        <v>100</v>
      </c>
      <c r="J44" s="252">
        <v>100</v>
      </c>
      <c r="K44" s="658"/>
      <c r="L44" s="646"/>
      <c r="M44" s="445" t="s">
        <v>27</v>
      </c>
      <c r="N44" s="665"/>
      <c r="O44" s="233"/>
      <c r="P44" s="232"/>
      <c r="Q44" s="232"/>
      <c r="R44" s="232"/>
      <c r="S44" s="234"/>
    </row>
    <row r="45" spans="1:1026" ht="135.6" customHeight="1">
      <c r="A45" s="558"/>
      <c r="B45" s="646"/>
      <c r="C45" s="627"/>
      <c r="D45" s="627"/>
      <c r="E45" s="445"/>
      <c r="F45" s="445" t="s">
        <v>102</v>
      </c>
      <c r="G45" s="249" t="s">
        <v>26</v>
      </c>
      <c r="H45" s="252">
        <f>('шк 2'!G42+'ШК 4'!G44+'ШК 5'!G42+'шк 7'!G43+'ШК 9'!G39+Гимн.!G18)/6</f>
        <v>100</v>
      </c>
      <c r="I45" s="252">
        <f>('шк 2'!H42+'ШК 4'!H44+'ШК 5'!H42+'шк 7'!H43+'ШК 9'!H39+Гимн.!H18)/6</f>
        <v>100</v>
      </c>
      <c r="J45" s="251">
        <f t="shared" ref="J45" si="2">I45/H45*100</f>
        <v>100</v>
      </c>
      <c r="K45" s="658"/>
      <c r="L45" s="646"/>
      <c r="M45" s="445" t="s">
        <v>27</v>
      </c>
      <c r="N45" s="665"/>
      <c r="S45" s="232"/>
    </row>
    <row r="46" spans="1:1026" s="232" customFormat="1" ht="108" hidden="1" customHeight="1" thickBot="1">
      <c r="A46" s="558"/>
      <c r="B46" s="646"/>
      <c r="C46" s="627"/>
      <c r="D46" s="627"/>
      <c r="E46" s="442" t="s">
        <v>107</v>
      </c>
      <c r="F46" s="442" t="s">
        <v>101</v>
      </c>
      <c r="G46" s="454" t="s">
        <v>26</v>
      </c>
      <c r="H46" s="455">
        <f>('шк 2'!G43+'ШК 4'!G45+'ШК 5'!G43+'шк 7'!G44+'ШК 9'!G40+Гимн.!G32)/6</f>
        <v>83.333333333333329</v>
      </c>
      <c r="I46" s="455"/>
      <c r="J46" s="456"/>
      <c r="K46" s="658"/>
      <c r="L46" s="646"/>
      <c r="M46" s="445" t="s">
        <v>27</v>
      </c>
      <c r="N46" s="665"/>
      <c r="O46" s="233" t="s">
        <v>117</v>
      </c>
      <c r="S46" s="436" t="s">
        <v>231</v>
      </c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3"/>
      <c r="BR46" s="233"/>
      <c r="BS46" s="233"/>
      <c r="BT46" s="233"/>
      <c r="BU46" s="233"/>
      <c r="BV46" s="233"/>
      <c r="BW46" s="233"/>
      <c r="BX46" s="233"/>
      <c r="BY46" s="233"/>
      <c r="BZ46" s="233"/>
      <c r="CA46" s="233"/>
      <c r="CB46" s="233"/>
      <c r="CC46" s="233"/>
      <c r="CD46" s="233"/>
      <c r="CE46" s="233"/>
      <c r="CF46" s="233"/>
      <c r="CG46" s="233"/>
      <c r="CH46" s="233"/>
      <c r="CI46" s="233"/>
      <c r="CJ46" s="233"/>
      <c r="CK46" s="233"/>
      <c r="CL46" s="233"/>
      <c r="CM46" s="233"/>
      <c r="CN46" s="233"/>
      <c r="CO46" s="233"/>
      <c r="CP46" s="233"/>
      <c r="CQ46" s="233"/>
      <c r="CR46" s="233"/>
      <c r="CS46" s="233"/>
      <c r="CT46" s="233"/>
      <c r="CU46" s="233"/>
      <c r="CV46" s="233"/>
      <c r="CW46" s="233"/>
      <c r="CX46" s="233"/>
      <c r="CY46" s="233"/>
      <c r="CZ46" s="233"/>
      <c r="DA46" s="233"/>
      <c r="DB46" s="233"/>
      <c r="DC46" s="233"/>
      <c r="DD46" s="233"/>
      <c r="DE46" s="233"/>
      <c r="DF46" s="233"/>
      <c r="DG46" s="233"/>
      <c r="DH46" s="233"/>
      <c r="DI46" s="233"/>
      <c r="DJ46" s="233"/>
      <c r="DK46" s="233"/>
      <c r="DL46" s="233"/>
      <c r="DM46" s="233"/>
      <c r="DN46" s="233"/>
      <c r="DO46" s="233"/>
      <c r="DP46" s="233"/>
      <c r="DQ46" s="233"/>
      <c r="DR46" s="233"/>
      <c r="DS46" s="233"/>
      <c r="DT46" s="233"/>
      <c r="DU46" s="233"/>
      <c r="DV46" s="233"/>
      <c r="DW46" s="233"/>
      <c r="DX46" s="233"/>
      <c r="DY46" s="233"/>
      <c r="DZ46" s="233"/>
      <c r="EA46" s="233"/>
      <c r="EB46" s="233"/>
      <c r="EC46" s="233"/>
      <c r="ED46" s="233"/>
      <c r="EE46" s="233"/>
      <c r="EF46" s="233"/>
      <c r="EG46" s="233"/>
      <c r="EH46" s="233"/>
      <c r="EI46" s="233"/>
      <c r="EJ46" s="233"/>
      <c r="EK46" s="233"/>
      <c r="EL46" s="233"/>
      <c r="EM46" s="233"/>
      <c r="EN46" s="233"/>
      <c r="EO46" s="233"/>
      <c r="EP46" s="233"/>
      <c r="EQ46" s="233"/>
      <c r="ER46" s="233"/>
      <c r="ES46" s="233"/>
      <c r="ET46" s="233"/>
      <c r="EU46" s="233"/>
      <c r="EV46" s="233"/>
      <c r="EW46" s="233"/>
      <c r="EX46" s="233"/>
      <c r="EY46" s="233"/>
      <c r="EZ46" s="233"/>
      <c r="FA46" s="233"/>
      <c r="FB46" s="233"/>
      <c r="FC46" s="233"/>
      <c r="FD46" s="233"/>
      <c r="FE46" s="233"/>
      <c r="FF46" s="233"/>
      <c r="FG46" s="233"/>
      <c r="FH46" s="233"/>
      <c r="FI46" s="233"/>
      <c r="FJ46" s="233"/>
      <c r="FK46" s="233"/>
      <c r="FL46" s="233"/>
      <c r="FM46" s="233"/>
      <c r="FN46" s="233"/>
      <c r="FO46" s="233"/>
      <c r="FP46" s="233"/>
      <c r="FQ46" s="233"/>
      <c r="FR46" s="233"/>
      <c r="FS46" s="233"/>
      <c r="FT46" s="233"/>
      <c r="FU46" s="233"/>
      <c r="FV46" s="233"/>
      <c r="FW46" s="233"/>
      <c r="FX46" s="233"/>
      <c r="FY46" s="233"/>
      <c r="FZ46" s="233"/>
      <c r="GA46" s="233"/>
      <c r="GB46" s="233"/>
      <c r="GC46" s="233"/>
      <c r="GD46" s="233"/>
      <c r="GE46" s="233"/>
      <c r="GF46" s="233"/>
      <c r="GG46" s="233"/>
      <c r="GH46" s="233"/>
      <c r="GI46" s="233"/>
      <c r="GJ46" s="233"/>
      <c r="GK46" s="233"/>
      <c r="GL46" s="233"/>
      <c r="GM46" s="233"/>
      <c r="GN46" s="233"/>
      <c r="GO46" s="233"/>
      <c r="GP46" s="233"/>
      <c r="GQ46" s="233"/>
      <c r="GR46" s="233"/>
      <c r="GS46" s="233"/>
      <c r="GT46" s="233"/>
      <c r="GU46" s="233"/>
      <c r="GV46" s="233"/>
      <c r="GW46" s="233"/>
      <c r="GX46" s="233"/>
      <c r="GY46" s="233"/>
      <c r="GZ46" s="233"/>
      <c r="HA46" s="233"/>
      <c r="HB46" s="233"/>
      <c r="HC46" s="233"/>
      <c r="HD46" s="233"/>
      <c r="HE46" s="233"/>
      <c r="HF46" s="233"/>
      <c r="HG46" s="233"/>
      <c r="HH46" s="233"/>
      <c r="HI46" s="233"/>
      <c r="HJ46" s="233"/>
      <c r="HK46" s="233"/>
      <c r="HL46" s="233"/>
      <c r="HM46" s="233"/>
      <c r="HN46" s="233"/>
      <c r="HO46" s="233"/>
      <c r="HP46" s="233"/>
      <c r="HQ46" s="233"/>
      <c r="HR46" s="233"/>
      <c r="HS46" s="233"/>
      <c r="HT46" s="233"/>
      <c r="HU46" s="233"/>
      <c r="HV46" s="233"/>
      <c r="HW46" s="233"/>
      <c r="HX46" s="233"/>
      <c r="HY46" s="233"/>
      <c r="HZ46" s="233"/>
      <c r="IA46" s="233"/>
      <c r="IB46" s="233"/>
      <c r="IC46" s="233"/>
      <c r="ID46" s="233"/>
      <c r="IE46" s="233"/>
      <c r="IF46" s="233"/>
      <c r="IG46" s="233"/>
      <c r="IH46" s="233"/>
      <c r="II46" s="233"/>
      <c r="IJ46" s="233"/>
      <c r="IK46" s="233"/>
      <c r="IL46" s="233"/>
      <c r="IM46" s="233"/>
      <c r="IN46" s="233"/>
      <c r="IO46" s="233"/>
      <c r="IP46" s="233"/>
      <c r="IQ46" s="233"/>
      <c r="IR46" s="233"/>
      <c r="IS46" s="233"/>
      <c r="IT46" s="233"/>
      <c r="IU46" s="233"/>
      <c r="IV46" s="233"/>
      <c r="IW46" s="233"/>
      <c r="IX46" s="233"/>
      <c r="IY46" s="233"/>
      <c r="IZ46" s="233"/>
      <c r="JA46" s="233"/>
      <c r="JB46" s="233"/>
      <c r="JC46" s="233"/>
      <c r="JD46" s="233"/>
      <c r="JE46" s="233"/>
      <c r="JF46" s="233"/>
      <c r="JG46" s="233"/>
      <c r="JH46" s="233"/>
      <c r="JI46" s="233"/>
      <c r="JJ46" s="233"/>
      <c r="JK46" s="233"/>
      <c r="JL46" s="233"/>
      <c r="JM46" s="233"/>
      <c r="JN46" s="233"/>
      <c r="JO46" s="233"/>
      <c r="JP46" s="233"/>
      <c r="JQ46" s="233"/>
      <c r="JR46" s="233"/>
      <c r="JS46" s="233"/>
      <c r="JT46" s="233"/>
      <c r="JU46" s="233"/>
      <c r="JV46" s="233"/>
      <c r="JW46" s="233"/>
      <c r="JX46" s="233"/>
      <c r="JY46" s="233"/>
      <c r="JZ46" s="233"/>
      <c r="KA46" s="233"/>
      <c r="KB46" s="233"/>
      <c r="KC46" s="233"/>
      <c r="KD46" s="233"/>
      <c r="KE46" s="233"/>
      <c r="KF46" s="233"/>
      <c r="KG46" s="233"/>
      <c r="KH46" s="233"/>
      <c r="KI46" s="233"/>
      <c r="KJ46" s="233"/>
      <c r="KK46" s="233"/>
      <c r="KL46" s="233"/>
      <c r="KM46" s="233"/>
      <c r="KN46" s="233"/>
      <c r="KO46" s="233"/>
      <c r="KP46" s="233"/>
      <c r="KQ46" s="233"/>
      <c r="KR46" s="233"/>
      <c r="KS46" s="233"/>
      <c r="KT46" s="233"/>
      <c r="KU46" s="233"/>
      <c r="KV46" s="233"/>
      <c r="KW46" s="233"/>
      <c r="KX46" s="233"/>
      <c r="KY46" s="233"/>
      <c r="KZ46" s="233"/>
      <c r="LA46" s="233"/>
      <c r="LB46" s="233"/>
      <c r="LC46" s="233"/>
      <c r="LD46" s="233"/>
      <c r="LE46" s="233"/>
      <c r="LF46" s="233"/>
      <c r="LG46" s="233"/>
      <c r="LH46" s="233"/>
      <c r="LI46" s="233"/>
      <c r="LJ46" s="233"/>
      <c r="LK46" s="233"/>
      <c r="LL46" s="233"/>
      <c r="LM46" s="233"/>
      <c r="LN46" s="233"/>
      <c r="LO46" s="233"/>
      <c r="LP46" s="233"/>
      <c r="LQ46" s="233"/>
      <c r="LR46" s="233"/>
      <c r="LS46" s="233"/>
      <c r="LT46" s="233"/>
      <c r="LU46" s="233"/>
      <c r="LV46" s="233"/>
      <c r="LW46" s="233"/>
      <c r="LX46" s="233"/>
      <c r="LY46" s="233"/>
      <c r="LZ46" s="233"/>
      <c r="MA46" s="233"/>
      <c r="MB46" s="233"/>
      <c r="MC46" s="233"/>
      <c r="MD46" s="233"/>
      <c r="ME46" s="233"/>
      <c r="MF46" s="233"/>
      <c r="MG46" s="233"/>
      <c r="MH46" s="233"/>
      <c r="MI46" s="233"/>
      <c r="MJ46" s="233"/>
      <c r="MK46" s="233"/>
      <c r="ML46" s="233"/>
      <c r="MM46" s="233"/>
      <c r="MN46" s="233"/>
      <c r="MO46" s="233"/>
      <c r="MP46" s="233"/>
      <c r="MQ46" s="233"/>
      <c r="MR46" s="233"/>
      <c r="MS46" s="233"/>
      <c r="MT46" s="233"/>
      <c r="MU46" s="233"/>
      <c r="MV46" s="233"/>
      <c r="MW46" s="233"/>
      <c r="MX46" s="233"/>
      <c r="MY46" s="233"/>
      <c r="MZ46" s="233"/>
      <c r="NA46" s="233"/>
      <c r="NB46" s="233"/>
      <c r="NC46" s="233"/>
      <c r="ND46" s="233"/>
      <c r="NE46" s="233"/>
      <c r="NF46" s="233"/>
      <c r="NG46" s="233"/>
      <c r="NH46" s="233"/>
      <c r="NI46" s="233"/>
      <c r="NJ46" s="233"/>
      <c r="NK46" s="233"/>
      <c r="NL46" s="233"/>
      <c r="NM46" s="233"/>
      <c r="NN46" s="233"/>
      <c r="NO46" s="233"/>
      <c r="NP46" s="233"/>
      <c r="NQ46" s="233"/>
      <c r="NR46" s="233"/>
      <c r="NS46" s="233"/>
      <c r="NT46" s="233"/>
      <c r="NU46" s="233"/>
      <c r="NV46" s="233"/>
      <c r="NW46" s="233"/>
      <c r="NX46" s="233"/>
      <c r="NY46" s="233"/>
      <c r="NZ46" s="233"/>
      <c r="OA46" s="233"/>
      <c r="OB46" s="233"/>
      <c r="OC46" s="233"/>
      <c r="OD46" s="233"/>
      <c r="OE46" s="233"/>
      <c r="OF46" s="233"/>
      <c r="OG46" s="233"/>
      <c r="OH46" s="233"/>
      <c r="OI46" s="233"/>
      <c r="OJ46" s="233"/>
      <c r="OK46" s="233"/>
      <c r="OL46" s="233"/>
      <c r="OM46" s="233"/>
      <c r="ON46" s="233"/>
      <c r="OO46" s="233"/>
      <c r="OP46" s="233"/>
      <c r="OQ46" s="233"/>
      <c r="OR46" s="233"/>
      <c r="OS46" s="233"/>
      <c r="OT46" s="233"/>
      <c r="OU46" s="233"/>
      <c r="OV46" s="233"/>
      <c r="OW46" s="233"/>
      <c r="OX46" s="233"/>
      <c r="OY46" s="233"/>
      <c r="OZ46" s="233"/>
      <c r="PA46" s="233"/>
      <c r="PB46" s="233"/>
      <c r="PC46" s="233"/>
      <c r="PD46" s="233"/>
      <c r="PE46" s="233"/>
      <c r="PF46" s="233"/>
      <c r="PG46" s="233"/>
      <c r="PH46" s="233"/>
      <c r="PI46" s="233"/>
      <c r="PJ46" s="233"/>
      <c r="PK46" s="233"/>
      <c r="PL46" s="233"/>
      <c r="PM46" s="233"/>
      <c r="PN46" s="233"/>
      <c r="PO46" s="233"/>
      <c r="PP46" s="233"/>
      <c r="PQ46" s="233"/>
      <c r="PR46" s="233"/>
      <c r="PS46" s="233"/>
      <c r="PT46" s="233"/>
      <c r="PU46" s="233"/>
      <c r="PV46" s="233"/>
      <c r="PW46" s="233"/>
      <c r="PX46" s="233"/>
      <c r="PY46" s="233"/>
      <c r="PZ46" s="233"/>
      <c r="QA46" s="233"/>
      <c r="QB46" s="233"/>
      <c r="QC46" s="233"/>
      <c r="QD46" s="233"/>
      <c r="QE46" s="233"/>
      <c r="QF46" s="233"/>
      <c r="QG46" s="233"/>
      <c r="QH46" s="233"/>
      <c r="QI46" s="233"/>
      <c r="QJ46" s="233"/>
      <c r="QK46" s="233"/>
      <c r="QL46" s="233"/>
      <c r="QM46" s="233"/>
      <c r="QN46" s="233"/>
      <c r="QO46" s="233"/>
      <c r="QP46" s="233"/>
      <c r="QQ46" s="233"/>
      <c r="QR46" s="233"/>
      <c r="QS46" s="233"/>
      <c r="QT46" s="233"/>
      <c r="QU46" s="233"/>
      <c r="QV46" s="233"/>
      <c r="QW46" s="233"/>
      <c r="QX46" s="233"/>
      <c r="QY46" s="233"/>
      <c r="QZ46" s="233"/>
      <c r="RA46" s="233"/>
      <c r="RB46" s="233"/>
      <c r="RC46" s="233"/>
      <c r="RD46" s="233"/>
      <c r="RE46" s="233"/>
      <c r="RF46" s="233"/>
      <c r="RG46" s="233"/>
      <c r="RH46" s="233"/>
      <c r="RI46" s="233"/>
      <c r="RJ46" s="233"/>
      <c r="RK46" s="233"/>
      <c r="RL46" s="233"/>
      <c r="RM46" s="233"/>
      <c r="RN46" s="233"/>
      <c r="RO46" s="233"/>
      <c r="RP46" s="233"/>
      <c r="RQ46" s="233"/>
      <c r="RR46" s="233"/>
      <c r="RS46" s="233"/>
      <c r="RT46" s="233"/>
      <c r="RU46" s="233"/>
      <c r="RV46" s="233"/>
      <c r="RW46" s="233"/>
      <c r="RX46" s="233"/>
      <c r="RY46" s="233"/>
      <c r="RZ46" s="233"/>
      <c r="SA46" s="233"/>
      <c r="SB46" s="233"/>
      <c r="SC46" s="233"/>
      <c r="SD46" s="233"/>
      <c r="SE46" s="233"/>
      <c r="SF46" s="233"/>
      <c r="SG46" s="233"/>
      <c r="SH46" s="233"/>
      <c r="SI46" s="233"/>
      <c r="SJ46" s="233"/>
      <c r="SK46" s="233"/>
      <c r="SL46" s="233"/>
      <c r="SM46" s="233"/>
      <c r="SN46" s="233"/>
      <c r="SO46" s="233"/>
      <c r="SP46" s="233"/>
      <c r="SQ46" s="233"/>
      <c r="SR46" s="233"/>
      <c r="SS46" s="233"/>
      <c r="ST46" s="233"/>
      <c r="SU46" s="233"/>
      <c r="SV46" s="233"/>
      <c r="SW46" s="233"/>
      <c r="SX46" s="233"/>
      <c r="SY46" s="233"/>
      <c r="SZ46" s="233"/>
      <c r="TA46" s="233"/>
      <c r="TB46" s="233"/>
      <c r="TC46" s="233"/>
      <c r="TD46" s="233"/>
      <c r="TE46" s="233"/>
      <c r="TF46" s="233"/>
      <c r="TG46" s="233"/>
      <c r="TH46" s="233"/>
      <c r="TI46" s="233"/>
      <c r="TJ46" s="233"/>
      <c r="TK46" s="233"/>
      <c r="TL46" s="233"/>
      <c r="TM46" s="233"/>
      <c r="TN46" s="233"/>
      <c r="TO46" s="233"/>
      <c r="TP46" s="233"/>
      <c r="TQ46" s="233"/>
      <c r="TR46" s="233"/>
      <c r="TS46" s="233"/>
      <c r="TT46" s="233"/>
      <c r="TU46" s="233"/>
      <c r="TV46" s="233"/>
      <c r="TW46" s="233"/>
      <c r="TX46" s="233"/>
      <c r="TY46" s="233"/>
      <c r="TZ46" s="233"/>
      <c r="UA46" s="233"/>
      <c r="UB46" s="233"/>
      <c r="UC46" s="233"/>
      <c r="UD46" s="233"/>
      <c r="UE46" s="233"/>
      <c r="UF46" s="233"/>
      <c r="UG46" s="233"/>
      <c r="UH46" s="233"/>
      <c r="UI46" s="233"/>
      <c r="UJ46" s="233"/>
      <c r="UK46" s="233"/>
      <c r="UL46" s="233"/>
      <c r="UM46" s="233"/>
      <c r="UN46" s="233"/>
      <c r="UO46" s="233"/>
      <c r="UP46" s="233"/>
      <c r="UQ46" s="233"/>
      <c r="UR46" s="233"/>
      <c r="US46" s="233"/>
      <c r="UT46" s="233"/>
      <c r="UU46" s="233"/>
      <c r="UV46" s="233"/>
      <c r="UW46" s="233"/>
      <c r="UX46" s="233"/>
      <c r="UY46" s="233"/>
      <c r="UZ46" s="233"/>
      <c r="VA46" s="233"/>
      <c r="VB46" s="233"/>
      <c r="VC46" s="233"/>
      <c r="VD46" s="233"/>
      <c r="VE46" s="233"/>
      <c r="VF46" s="233"/>
      <c r="VG46" s="233"/>
      <c r="VH46" s="233"/>
      <c r="VI46" s="233"/>
      <c r="VJ46" s="233"/>
      <c r="VK46" s="233"/>
      <c r="VL46" s="233"/>
      <c r="VM46" s="233"/>
      <c r="VN46" s="233"/>
      <c r="VO46" s="233"/>
      <c r="VP46" s="233"/>
      <c r="VQ46" s="233"/>
      <c r="VR46" s="233"/>
      <c r="VS46" s="233"/>
      <c r="VT46" s="233"/>
      <c r="VU46" s="233"/>
      <c r="VV46" s="233"/>
      <c r="VW46" s="233"/>
      <c r="VX46" s="233"/>
      <c r="VY46" s="233"/>
      <c r="VZ46" s="233"/>
      <c r="WA46" s="233"/>
      <c r="WB46" s="233"/>
      <c r="WC46" s="233"/>
      <c r="WD46" s="233"/>
      <c r="WE46" s="233"/>
      <c r="WF46" s="233"/>
      <c r="WG46" s="233"/>
      <c r="WH46" s="233"/>
      <c r="WI46" s="233"/>
      <c r="WJ46" s="233"/>
      <c r="WK46" s="233"/>
      <c r="WL46" s="233"/>
      <c r="WM46" s="233"/>
      <c r="WN46" s="233"/>
      <c r="WO46" s="233"/>
      <c r="WP46" s="233"/>
      <c r="WQ46" s="233"/>
      <c r="WR46" s="233"/>
      <c r="WS46" s="233"/>
      <c r="WT46" s="233"/>
      <c r="WU46" s="233"/>
      <c r="WV46" s="233"/>
      <c r="WW46" s="233"/>
      <c r="WX46" s="233"/>
      <c r="WY46" s="233"/>
      <c r="WZ46" s="233"/>
      <c r="XA46" s="233"/>
      <c r="XB46" s="233"/>
      <c r="XC46" s="233"/>
      <c r="XD46" s="233"/>
      <c r="XE46" s="233"/>
      <c r="XF46" s="233"/>
      <c r="XG46" s="233"/>
      <c r="XH46" s="233"/>
      <c r="XI46" s="233"/>
      <c r="XJ46" s="233"/>
      <c r="XK46" s="233"/>
      <c r="XL46" s="233"/>
      <c r="XM46" s="233"/>
      <c r="XN46" s="233"/>
      <c r="XO46" s="233"/>
      <c r="XP46" s="233"/>
      <c r="XQ46" s="233"/>
      <c r="XR46" s="233"/>
      <c r="XS46" s="233"/>
      <c r="XT46" s="233"/>
      <c r="XU46" s="233"/>
      <c r="XV46" s="233"/>
      <c r="XW46" s="233"/>
      <c r="XX46" s="233"/>
      <c r="XY46" s="233"/>
      <c r="XZ46" s="233"/>
      <c r="YA46" s="233"/>
      <c r="YB46" s="233"/>
      <c r="YC46" s="233"/>
      <c r="YD46" s="233"/>
      <c r="YE46" s="233"/>
      <c r="YF46" s="233"/>
      <c r="YG46" s="233"/>
      <c r="YH46" s="233"/>
      <c r="YI46" s="233"/>
      <c r="YJ46" s="233"/>
      <c r="YK46" s="233"/>
      <c r="YL46" s="233"/>
      <c r="YM46" s="233"/>
      <c r="YN46" s="233"/>
      <c r="YO46" s="233"/>
      <c r="YP46" s="233"/>
      <c r="YQ46" s="233"/>
      <c r="YR46" s="233"/>
      <c r="YS46" s="233"/>
      <c r="YT46" s="233"/>
      <c r="YU46" s="233"/>
      <c r="YV46" s="233"/>
      <c r="YW46" s="233"/>
      <c r="YX46" s="233"/>
      <c r="YY46" s="233"/>
      <c r="YZ46" s="233"/>
      <c r="ZA46" s="233"/>
      <c r="ZB46" s="233"/>
      <c r="ZC46" s="233"/>
      <c r="ZD46" s="233"/>
      <c r="ZE46" s="233"/>
      <c r="ZF46" s="233"/>
      <c r="ZG46" s="233"/>
      <c r="ZH46" s="233"/>
      <c r="ZI46" s="233"/>
      <c r="ZJ46" s="233"/>
      <c r="ZK46" s="233"/>
      <c r="ZL46" s="233"/>
      <c r="ZM46" s="233"/>
      <c r="ZN46" s="233"/>
      <c r="ZO46" s="233"/>
      <c r="ZP46" s="233"/>
      <c r="ZQ46" s="233"/>
      <c r="ZR46" s="233"/>
      <c r="ZS46" s="233"/>
      <c r="ZT46" s="233"/>
      <c r="ZU46" s="233"/>
      <c r="ZV46" s="233"/>
      <c r="ZW46" s="233"/>
      <c r="ZX46" s="233"/>
      <c r="ZY46" s="233"/>
      <c r="ZZ46" s="233"/>
      <c r="AAA46" s="233"/>
      <c r="AAB46" s="233"/>
      <c r="AAC46" s="233"/>
      <c r="AAD46" s="233"/>
      <c r="AAE46" s="233"/>
      <c r="AAF46" s="233"/>
      <c r="AAG46" s="233"/>
      <c r="AAH46" s="233"/>
      <c r="AAI46" s="233"/>
      <c r="AAJ46" s="233"/>
      <c r="AAK46" s="233"/>
      <c r="AAL46" s="233"/>
      <c r="AAM46" s="233"/>
      <c r="AAN46" s="233"/>
      <c r="AAO46" s="233"/>
      <c r="AAP46" s="233"/>
      <c r="AAQ46" s="233"/>
      <c r="AAR46" s="233"/>
      <c r="AAS46" s="233"/>
      <c r="AAT46" s="233"/>
      <c r="AAU46" s="233"/>
      <c r="AAV46" s="233"/>
      <c r="AAW46" s="233"/>
      <c r="AAX46" s="233"/>
      <c r="AAY46" s="233"/>
      <c r="AAZ46" s="233"/>
      <c r="ABA46" s="233"/>
      <c r="ABB46" s="233"/>
      <c r="ABC46" s="233"/>
      <c r="ABD46" s="233"/>
      <c r="ABE46" s="233"/>
      <c r="ABF46" s="233"/>
      <c r="ABG46" s="233"/>
      <c r="ABH46" s="233"/>
      <c r="ABI46" s="233"/>
      <c r="ABJ46" s="233"/>
      <c r="ABK46" s="233"/>
      <c r="ABL46" s="233"/>
      <c r="ABM46" s="233"/>
      <c r="ABN46" s="233"/>
      <c r="ABO46" s="233"/>
      <c r="ABP46" s="233"/>
      <c r="ABQ46" s="233"/>
      <c r="ABR46" s="233"/>
      <c r="ABS46" s="233"/>
      <c r="ABT46" s="233"/>
      <c r="ABU46" s="233"/>
      <c r="ABV46" s="233"/>
      <c r="ABW46" s="233"/>
      <c r="ABX46" s="233"/>
      <c r="ABY46" s="233"/>
      <c r="ABZ46" s="233"/>
      <c r="ACA46" s="233"/>
      <c r="ACB46" s="233"/>
      <c r="ACC46" s="233"/>
      <c r="ACD46" s="233"/>
      <c r="ACE46" s="233"/>
      <c r="ACF46" s="233"/>
      <c r="ACG46" s="233"/>
      <c r="ACH46" s="233"/>
      <c r="ACI46" s="233"/>
      <c r="ACJ46" s="233"/>
      <c r="ACK46" s="233"/>
      <c r="ACL46" s="233"/>
      <c r="ACM46" s="233"/>
      <c r="ACN46" s="233"/>
      <c r="ACO46" s="233"/>
      <c r="ACP46" s="233"/>
      <c r="ACQ46" s="233"/>
      <c r="ACR46" s="233"/>
      <c r="ACS46" s="233"/>
      <c r="ACT46" s="233"/>
      <c r="ACU46" s="233"/>
      <c r="ACV46" s="233"/>
      <c r="ACW46" s="233"/>
      <c r="ACX46" s="233"/>
      <c r="ACY46" s="233"/>
      <c r="ACZ46" s="233"/>
      <c r="ADA46" s="233"/>
      <c r="ADB46" s="233"/>
      <c r="ADC46" s="233"/>
      <c r="ADD46" s="233"/>
      <c r="ADE46" s="233"/>
      <c r="ADF46" s="233"/>
      <c r="ADG46" s="233"/>
      <c r="ADH46" s="233"/>
      <c r="ADI46" s="233"/>
      <c r="ADJ46" s="233"/>
      <c r="ADK46" s="233"/>
      <c r="ADL46" s="233"/>
      <c r="ADM46" s="233"/>
      <c r="ADN46" s="233"/>
      <c r="ADO46" s="233"/>
      <c r="ADP46" s="233"/>
      <c r="ADQ46" s="233"/>
      <c r="ADR46" s="233"/>
      <c r="ADS46" s="233"/>
      <c r="ADT46" s="233"/>
      <c r="ADU46" s="233"/>
      <c r="ADV46" s="233"/>
      <c r="ADW46" s="233"/>
      <c r="ADX46" s="233"/>
      <c r="ADY46" s="233"/>
      <c r="ADZ46" s="233"/>
      <c r="AEA46" s="233"/>
      <c r="AEB46" s="233"/>
      <c r="AEC46" s="233"/>
      <c r="AED46" s="233"/>
      <c r="AEE46" s="233"/>
      <c r="AEF46" s="233"/>
      <c r="AEG46" s="233"/>
      <c r="AEH46" s="233"/>
      <c r="AEI46" s="233"/>
      <c r="AEJ46" s="233"/>
      <c r="AEK46" s="233"/>
      <c r="AEL46" s="233"/>
      <c r="AEM46" s="233"/>
      <c r="AEN46" s="233"/>
      <c r="AEO46" s="233"/>
      <c r="AEP46" s="233"/>
      <c r="AEQ46" s="233"/>
      <c r="AER46" s="233"/>
      <c r="AES46" s="233"/>
      <c r="AET46" s="233"/>
      <c r="AEU46" s="233"/>
      <c r="AEV46" s="233"/>
      <c r="AEW46" s="233"/>
      <c r="AEX46" s="233"/>
      <c r="AEY46" s="233"/>
      <c r="AEZ46" s="233"/>
      <c r="AFA46" s="233"/>
      <c r="AFB46" s="233"/>
      <c r="AFC46" s="233"/>
      <c r="AFD46" s="233"/>
      <c r="AFE46" s="233"/>
      <c r="AFF46" s="233"/>
      <c r="AFG46" s="233"/>
      <c r="AFH46" s="233"/>
      <c r="AFI46" s="233"/>
      <c r="AFJ46" s="233"/>
      <c r="AFK46" s="233"/>
      <c r="AFL46" s="233"/>
      <c r="AFM46" s="233"/>
      <c r="AFN46" s="233"/>
      <c r="AFO46" s="233"/>
      <c r="AFP46" s="233"/>
      <c r="AFQ46" s="233"/>
      <c r="AFR46" s="233"/>
      <c r="AFS46" s="233"/>
      <c r="AFT46" s="233"/>
      <c r="AFU46" s="233"/>
      <c r="AFV46" s="233"/>
      <c r="AFW46" s="233"/>
      <c r="AFX46" s="233"/>
      <c r="AFY46" s="233"/>
      <c r="AFZ46" s="233"/>
      <c r="AGA46" s="233"/>
      <c r="AGB46" s="233"/>
      <c r="AGC46" s="233"/>
      <c r="AGD46" s="233"/>
      <c r="AGE46" s="233"/>
      <c r="AGF46" s="233"/>
      <c r="AGG46" s="233"/>
      <c r="AGH46" s="233"/>
      <c r="AGI46" s="233"/>
      <c r="AGJ46" s="233"/>
      <c r="AGK46" s="233"/>
      <c r="AGL46" s="233"/>
      <c r="AGM46" s="233"/>
      <c r="AGN46" s="233"/>
      <c r="AGO46" s="233"/>
      <c r="AGP46" s="233"/>
      <c r="AGQ46" s="233"/>
      <c r="AGR46" s="233"/>
      <c r="AGS46" s="233"/>
      <c r="AGT46" s="233"/>
      <c r="AGU46" s="233"/>
      <c r="AGV46" s="233"/>
      <c r="AGW46" s="233"/>
      <c r="AGX46" s="233"/>
      <c r="AGY46" s="233"/>
      <c r="AGZ46" s="233"/>
      <c r="AHA46" s="233"/>
      <c r="AHB46" s="233"/>
      <c r="AHC46" s="233"/>
      <c r="AHD46" s="233"/>
      <c r="AHE46" s="233"/>
      <c r="AHF46" s="233"/>
      <c r="AHG46" s="233"/>
      <c r="AHH46" s="233"/>
      <c r="AHI46" s="233"/>
      <c r="AHJ46" s="233"/>
      <c r="AHK46" s="233"/>
      <c r="AHL46" s="233"/>
      <c r="AHM46" s="233"/>
      <c r="AHN46" s="233"/>
      <c r="AHO46" s="233"/>
      <c r="AHP46" s="233"/>
      <c r="AHQ46" s="233"/>
      <c r="AHR46" s="233"/>
      <c r="AHS46" s="233"/>
      <c r="AHT46" s="233"/>
      <c r="AHU46" s="233"/>
      <c r="AHV46" s="233"/>
      <c r="AHW46" s="233"/>
      <c r="AHX46" s="233"/>
      <c r="AHY46" s="233"/>
      <c r="AHZ46" s="233"/>
      <c r="AIA46" s="233"/>
      <c r="AIB46" s="233"/>
      <c r="AIC46" s="233"/>
      <c r="AID46" s="233"/>
      <c r="AIE46" s="233"/>
      <c r="AIF46" s="233"/>
      <c r="AIG46" s="233"/>
      <c r="AIH46" s="233"/>
      <c r="AII46" s="233"/>
      <c r="AIJ46" s="233"/>
      <c r="AIK46" s="233"/>
      <c r="AIL46" s="233"/>
      <c r="AIM46" s="233"/>
      <c r="AIN46" s="233"/>
      <c r="AIO46" s="233"/>
      <c r="AIP46" s="233"/>
      <c r="AIQ46" s="233"/>
      <c r="AIR46" s="233"/>
      <c r="AIS46" s="233"/>
      <c r="AIT46" s="233"/>
      <c r="AIU46" s="233"/>
      <c r="AIV46" s="233"/>
      <c r="AIW46" s="233"/>
      <c r="AIX46" s="233"/>
      <c r="AIY46" s="233"/>
      <c r="AIZ46" s="233"/>
      <c r="AJA46" s="233"/>
      <c r="AJB46" s="233"/>
      <c r="AJC46" s="233"/>
      <c r="AJD46" s="233"/>
      <c r="AJE46" s="233"/>
      <c r="AJF46" s="233"/>
      <c r="AJG46" s="233"/>
      <c r="AJH46" s="233"/>
      <c r="AJI46" s="233"/>
      <c r="AJJ46" s="233"/>
      <c r="AJK46" s="233"/>
      <c r="AJL46" s="233"/>
      <c r="AJM46" s="233"/>
      <c r="AJN46" s="233"/>
      <c r="AJO46" s="233"/>
      <c r="AJP46" s="233"/>
      <c r="AJQ46" s="233"/>
      <c r="AJR46" s="233"/>
      <c r="AJS46" s="233"/>
      <c r="AJT46" s="233"/>
      <c r="AJU46" s="233"/>
      <c r="AJV46" s="233"/>
      <c r="AJW46" s="233"/>
      <c r="AJX46" s="233"/>
      <c r="AJY46" s="233"/>
      <c r="AJZ46" s="233"/>
      <c r="AKA46" s="233"/>
      <c r="AKB46" s="233"/>
      <c r="AKC46" s="233"/>
      <c r="AKD46" s="233"/>
      <c r="AKE46" s="233"/>
      <c r="AKF46" s="233"/>
      <c r="AKG46" s="233"/>
      <c r="AKH46" s="233"/>
      <c r="AKI46" s="233"/>
      <c r="AKJ46" s="233"/>
      <c r="AKK46" s="233"/>
      <c r="AKL46" s="233"/>
      <c r="AKM46" s="233"/>
      <c r="AKN46" s="233"/>
      <c r="AKO46" s="233"/>
      <c r="AKP46" s="233"/>
      <c r="AKQ46" s="233"/>
      <c r="AKR46" s="233"/>
      <c r="AKS46" s="233"/>
      <c r="AKT46" s="233"/>
      <c r="AKU46" s="233"/>
      <c r="AKV46" s="233"/>
      <c r="AKW46" s="233"/>
      <c r="AKX46" s="233"/>
      <c r="AKY46" s="233"/>
      <c r="AKZ46" s="233"/>
      <c r="ALA46" s="233"/>
      <c r="ALB46" s="233"/>
      <c r="ALC46" s="233"/>
      <c r="ALD46" s="233"/>
      <c r="ALE46" s="233"/>
      <c r="ALF46" s="233"/>
      <c r="ALG46" s="233"/>
      <c r="ALH46" s="233"/>
      <c r="ALI46" s="233"/>
      <c r="ALJ46" s="233"/>
      <c r="ALK46" s="233"/>
      <c r="ALL46" s="233"/>
      <c r="ALM46" s="233"/>
      <c r="ALN46" s="233"/>
      <c r="ALO46" s="233"/>
      <c r="ALP46" s="233"/>
      <c r="ALQ46" s="233"/>
      <c r="ALR46" s="233"/>
      <c r="ALS46" s="233"/>
      <c r="ALT46" s="233"/>
      <c r="ALU46" s="233"/>
      <c r="ALV46" s="233"/>
      <c r="ALW46" s="233"/>
      <c r="ALX46" s="233"/>
      <c r="ALY46" s="233"/>
      <c r="ALZ46" s="233"/>
      <c r="AMA46" s="233"/>
      <c r="AMB46" s="233"/>
      <c r="AMC46" s="233"/>
      <c r="AMD46" s="233"/>
      <c r="AME46" s="233"/>
      <c r="AMF46" s="233"/>
      <c r="AMG46" s="233"/>
      <c r="AMH46" s="233"/>
      <c r="AMI46" s="233"/>
      <c r="AMJ46" s="233"/>
      <c r="AMK46" s="233"/>
      <c r="AML46" s="233"/>
    </row>
    <row r="47" spans="1:1026" s="232" customFormat="1" ht="117" hidden="1" customHeight="1" thickBot="1">
      <c r="A47" s="558"/>
      <c r="B47" s="646"/>
      <c r="C47" s="627"/>
      <c r="D47" s="627"/>
      <c r="E47" s="442"/>
      <c r="F47" s="442" t="s">
        <v>102</v>
      </c>
      <c r="G47" s="454" t="s">
        <v>26</v>
      </c>
      <c r="H47" s="455">
        <f>('шк 2'!G44+'ШК 4'!G46+'ШК 5'!G44+'шк 7'!G45+'ШК 9'!G41+Гимн.!G33)/6</f>
        <v>118.83333333333333</v>
      </c>
      <c r="I47" s="455">
        <f>('шк 2'!H44+'ШК 4'!H46+'ШК 5'!H44+'шк 7'!H45+'ШК 9'!H41+Гимн.!H33)/6</f>
        <v>97.833333333333329</v>
      </c>
      <c r="J47" s="455">
        <f>('шк 2'!I44+'ШК 4'!I46+'ШК 5'!I44+'шк 7'!I45+'ШК 9'!I41+Гимн.!I33)/6</f>
        <v>81.31782945736434</v>
      </c>
      <c r="K47" s="658"/>
      <c r="L47" s="646"/>
      <c r="M47" s="445" t="s">
        <v>27</v>
      </c>
      <c r="N47" s="665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3"/>
      <c r="BY47" s="233"/>
      <c r="BZ47" s="233"/>
      <c r="CA47" s="233"/>
      <c r="CB47" s="233"/>
      <c r="CC47" s="233"/>
      <c r="CD47" s="233"/>
      <c r="CE47" s="233"/>
      <c r="CF47" s="233"/>
      <c r="CG47" s="233"/>
      <c r="CH47" s="233"/>
      <c r="CI47" s="233"/>
      <c r="CJ47" s="233"/>
      <c r="CK47" s="233"/>
      <c r="CL47" s="233"/>
      <c r="CM47" s="233"/>
      <c r="CN47" s="233"/>
      <c r="CO47" s="233"/>
      <c r="CP47" s="233"/>
      <c r="CQ47" s="233"/>
      <c r="CR47" s="233"/>
      <c r="CS47" s="233"/>
      <c r="CT47" s="233"/>
      <c r="CU47" s="233"/>
      <c r="CV47" s="233"/>
      <c r="CW47" s="233"/>
      <c r="CX47" s="233"/>
      <c r="CY47" s="233"/>
      <c r="CZ47" s="233"/>
      <c r="DA47" s="233"/>
      <c r="DB47" s="233"/>
      <c r="DC47" s="233"/>
      <c r="DD47" s="233"/>
      <c r="DE47" s="233"/>
      <c r="DF47" s="233"/>
      <c r="DG47" s="233"/>
      <c r="DH47" s="233"/>
      <c r="DI47" s="233"/>
      <c r="DJ47" s="233"/>
      <c r="DK47" s="233"/>
      <c r="DL47" s="233"/>
      <c r="DM47" s="233"/>
      <c r="DN47" s="233"/>
      <c r="DO47" s="233"/>
      <c r="DP47" s="233"/>
      <c r="DQ47" s="233"/>
      <c r="DR47" s="233"/>
      <c r="DS47" s="233"/>
      <c r="DT47" s="233"/>
      <c r="DU47" s="233"/>
      <c r="DV47" s="233"/>
      <c r="DW47" s="233"/>
      <c r="DX47" s="233"/>
      <c r="DY47" s="233"/>
      <c r="DZ47" s="233"/>
      <c r="EA47" s="233"/>
      <c r="EB47" s="233"/>
      <c r="EC47" s="233"/>
      <c r="ED47" s="233"/>
      <c r="EE47" s="233"/>
      <c r="EF47" s="233"/>
      <c r="EG47" s="233"/>
      <c r="EH47" s="233"/>
      <c r="EI47" s="233"/>
      <c r="EJ47" s="233"/>
      <c r="EK47" s="233"/>
      <c r="EL47" s="233"/>
      <c r="EM47" s="233"/>
      <c r="EN47" s="233"/>
      <c r="EO47" s="233"/>
      <c r="EP47" s="233"/>
      <c r="EQ47" s="233"/>
      <c r="ER47" s="233"/>
      <c r="ES47" s="233"/>
      <c r="ET47" s="233"/>
      <c r="EU47" s="233"/>
      <c r="EV47" s="233"/>
      <c r="EW47" s="233"/>
      <c r="EX47" s="233"/>
      <c r="EY47" s="233"/>
      <c r="EZ47" s="233"/>
      <c r="FA47" s="233"/>
      <c r="FB47" s="233"/>
      <c r="FC47" s="233"/>
      <c r="FD47" s="233"/>
      <c r="FE47" s="233"/>
      <c r="FF47" s="233"/>
      <c r="FG47" s="233"/>
      <c r="FH47" s="233"/>
      <c r="FI47" s="233"/>
      <c r="FJ47" s="233"/>
      <c r="FK47" s="233"/>
      <c r="FL47" s="233"/>
      <c r="FM47" s="233"/>
      <c r="FN47" s="233"/>
      <c r="FO47" s="233"/>
      <c r="FP47" s="233"/>
      <c r="FQ47" s="233"/>
      <c r="FR47" s="233"/>
      <c r="FS47" s="233"/>
      <c r="FT47" s="233"/>
      <c r="FU47" s="233"/>
      <c r="FV47" s="233"/>
      <c r="FW47" s="233"/>
      <c r="FX47" s="233"/>
      <c r="FY47" s="233"/>
      <c r="FZ47" s="233"/>
      <c r="GA47" s="233"/>
      <c r="GB47" s="233"/>
      <c r="GC47" s="233"/>
      <c r="GD47" s="233"/>
      <c r="GE47" s="233"/>
      <c r="GF47" s="233"/>
      <c r="GG47" s="233"/>
      <c r="GH47" s="233"/>
      <c r="GI47" s="233"/>
      <c r="GJ47" s="233"/>
      <c r="GK47" s="233"/>
      <c r="GL47" s="233"/>
      <c r="GM47" s="233"/>
      <c r="GN47" s="233"/>
      <c r="GO47" s="233"/>
      <c r="GP47" s="233"/>
      <c r="GQ47" s="233"/>
      <c r="GR47" s="233"/>
      <c r="GS47" s="233"/>
      <c r="GT47" s="233"/>
      <c r="GU47" s="233"/>
      <c r="GV47" s="233"/>
      <c r="GW47" s="233"/>
      <c r="GX47" s="233"/>
      <c r="GY47" s="233"/>
      <c r="GZ47" s="233"/>
      <c r="HA47" s="233"/>
      <c r="HB47" s="233"/>
      <c r="HC47" s="233"/>
      <c r="HD47" s="233"/>
      <c r="HE47" s="233"/>
      <c r="HF47" s="233"/>
      <c r="HG47" s="233"/>
      <c r="HH47" s="233"/>
      <c r="HI47" s="233"/>
      <c r="HJ47" s="233"/>
      <c r="HK47" s="233"/>
      <c r="HL47" s="233"/>
      <c r="HM47" s="233"/>
      <c r="HN47" s="233"/>
      <c r="HO47" s="233"/>
      <c r="HP47" s="233"/>
      <c r="HQ47" s="233"/>
      <c r="HR47" s="233"/>
      <c r="HS47" s="233"/>
      <c r="HT47" s="233"/>
      <c r="HU47" s="233"/>
      <c r="HV47" s="233"/>
      <c r="HW47" s="233"/>
      <c r="HX47" s="233"/>
      <c r="HY47" s="233"/>
      <c r="HZ47" s="233"/>
      <c r="IA47" s="233"/>
      <c r="IB47" s="233"/>
      <c r="IC47" s="233"/>
      <c r="ID47" s="233"/>
      <c r="IE47" s="233"/>
      <c r="IF47" s="233"/>
      <c r="IG47" s="233"/>
      <c r="IH47" s="233"/>
      <c r="II47" s="233"/>
      <c r="IJ47" s="233"/>
      <c r="IK47" s="233"/>
      <c r="IL47" s="233"/>
      <c r="IM47" s="233"/>
      <c r="IN47" s="233"/>
      <c r="IO47" s="233"/>
      <c r="IP47" s="233"/>
      <c r="IQ47" s="233"/>
      <c r="IR47" s="233"/>
      <c r="IS47" s="233"/>
      <c r="IT47" s="233"/>
      <c r="IU47" s="233"/>
      <c r="IV47" s="233"/>
      <c r="IW47" s="233"/>
      <c r="IX47" s="233"/>
      <c r="IY47" s="233"/>
      <c r="IZ47" s="233"/>
      <c r="JA47" s="233"/>
      <c r="JB47" s="233"/>
      <c r="JC47" s="233"/>
      <c r="JD47" s="233"/>
      <c r="JE47" s="233"/>
      <c r="JF47" s="233"/>
      <c r="JG47" s="233"/>
      <c r="JH47" s="233"/>
      <c r="JI47" s="233"/>
      <c r="JJ47" s="233"/>
      <c r="JK47" s="233"/>
      <c r="JL47" s="233"/>
      <c r="JM47" s="233"/>
      <c r="JN47" s="233"/>
      <c r="JO47" s="233"/>
      <c r="JP47" s="233"/>
      <c r="JQ47" s="233"/>
      <c r="JR47" s="233"/>
      <c r="JS47" s="233"/>
      <c r="JT47" s="233"/>
      <c r="JU47" s="233"/>
      <c r="JV47" s="233"/>
      <c r="JW47" s="233"/>
      <c r="JX47" s="233"/>
      <c r="JY47" s="233"/>
      <c r="JZ47" s="233"/>
      <c r="KA47" s="233"/>
      <c r="KB47" s="233"/>
      <c r="KC47" s="233"/>
      <c r="KD47" s="233"/>
      <c r="KE47" s="233"/>
      <c r="KF47" s="233"/>
      <c r="KG47" s="233"/>
      <c r="KH47" s="233"/>
      <c r="KI47" s="233"/>
      <c r="KJ47" s="233"/>
      <c r="KK47" s="233"/>
      <c r="KL47" s="233"/>
      <c r="KM47" s="233"/>
      <c r="KN47" s="233"/>
      <c r="KO47" s="233"/>
      <c r="KP47" s="233"/>
      <c r="KQ47" s="233"/>
      <c r="KR47" s="233"/>
      <c r="KS47" s="233"/>
      <c r="KT47" s="233"/>
      <c r="KU47" s="233"/>
      <c r="KV47" s="233"/>
      <c r="KW47" s="233"/>
      <c r="KX47" s="233"/>
      <c r="KY47" s="233"/>
      <c r="KZ47" s="233"/>
      <c r="LA47" s="233"/>
      <c r="LB47" s="233"/>
      <c r="LC47" s="233"/>
      <c r="LD47" s="233"/>
      <c r="LE47" s="233"/>
      <c r="LF47" s="233"/>
      <c r="LG47" s="233"/>
      <c r="LH47" s="233"/>
      <c r="LI47" s="233"/>
      <c r="LJ47" s="233"/>
      <c r="LK47" s="233"/>
      <c r="LL47" s="233"/>
      <c r="LM47" s="233"/>
      <c r="LN47" s="233"/>
      <c r="LO47" s="233"/>
      <c r="LP47" s="233"/>
      <c r="LQ47" s="233"/>
      <c r="LR47" s="233"/>
      <c r="LS47" s="233"/>
      <c r="LT47" s="233"/>
      <c r="LU47" s="233"/>
      <c r="LV47" s="233"/>
      <c r="LW47" s="233"/>
      <c r="LX47" s="233"/>
      <c r="LY47" s="233"/>
      <c r="LZ47" s="233"/>
      <c r="MA47" s="233"/>
      <c r="MB47" s="233"/>
      <c r="MC47" s="233"/>
      <c r="MD47" s="233"/>
      <c r="ME47" s="233"/>
      <c r="MF47" s="233"/>
      <c r="MG47" s="233"/>
      <c r="MH47" s="233"/>
      <c r="MI47" s="233"/>
      <c r="MJ47" s="233"/>
      <c r="MK47" s="233"/>
      <c r="ML47" s="233"/>
      <c r="MM47" s="233"/>
      <c r="MN47" s="233"/>
      <c r="MO47" s="233"/>
      <c r="MP47" s="233"/>
      <c r="MQ47" s="233"/>
      <c r="MR47" s="233"/>
      <c r="MS47" s="233"/>
      <c r="MT47" s="233"/>
      <c r="MU47" s="233"/>
      <c r="MV47" s="233"/>
      <c r="MW47" s="233"/>
      <c r="MX47" s="233"/>
      <c r="MY47" s="233"/>
      <c r="MZ47" s="233"/>
      <c r="NA47" s="233"/>
      <c r="NB47" s="233"/>
      <c r="NC47" s="233"/>
      <c r="ND47" s="233"/>
      <c r="NE47" s="233"/>
      <c r="NF47" s="233"/>
      <c r="NG47" s="233"/>
      <c r="NH47" s="233"/>
      <c r="NI47" s="233"/>
      <c r="NJ47" s="233"/>
      <c r="NK47" s="233"/>
      <c r="NL47" s="233"/>
      <c r="NM47" s="233"/>
      <c r="NN47" s="233"/>
      <c r="NO47" s="233"/>
      <c r="NP47" s="233"/>
      <c r="NQ47" s="233"/>
      <c r="NR47" s="233"/>
      <c r="NS47" s="233"/>
      <c r="NT47" s="233"/>
      <c r="NU47" s="233"/>
      <c r="NV47" s="233"/>
      <c r="NW47" s="233"/>
      <c r="NX47" s="233"/>
      <c r="NY47" s="233"/>
      <c r="NZ47" s="233"/>
      <c r="OA47" s="233"/>
      <c r="OB47" s="233"/>
      <c r="OC47" s="233"/>
      <c r="OD47" s="233"/>
      <c r="OE47" s="233"/>
      <c r="OF47" s="233"/>
      <c r="OG47" s="233"/>
      <c r="OH47" s="233"/>
      <c r="OI47" s="233"/>
      <c r="OJ47" s="233"/>
      <c r="OK47" s="233"/>
      <c r="OL47" s="233"/>
      <c r="OM47" s="233"/>
      <c r="ON47" s="233"/>
      <c r="OO47" s="233"/>
      <c r="OP47" s="233"/>
      <c r="OQ47" s="233"/>
      <c r="OR47" s="233"/>
      <c r="OS47" s="233"/>
      <c r="OT47" s="233"/>
      <c r="OU47" s="233"/>
      <c r="OV47" s="233"/>
      <c r="OW47" s="233"/>
      <c r="OX47" s="233"/>
      <c r="OY47" s="233"/>
      <c r="OZ47" s="233"/>
      <c r="PA47" s="233"/>
      <c r="PB47" s="233"/>
      <c r="PC47" s="233"/>
      <c r="PD47" s="233"/>
      <c r="PE47" s="233"/>
      <c r="PF47" s="233"/>
      <c r="PG47" s="233"/>
      <c r="PH47" s="233"/>
      <c r="PI47" s="233"/>
      <c r="PJ47" s="233"/>
      <c r="PK47" s="233"/>
      <c r="PL47" s="233"/>
      <c r="PM47" s="233"/>
      <c r="PN47" s="233"/>
      <c r="PO47" s="233"/>
      <c r="PP47" s="233"/>
      <c r="PQ47" s="233"/>
      <c r="PR47" s="233"/>
      <c r="PS47" s="233"/>
      <c r="PT47" s="233"/>
      <c r="PU47" s="233"/>
      <c r="PV47" s="233"/>
      <c r="PW47" s="233"/>
      <c r="PX47" s="233"/>
      <c r="PY47" s="233"/>
      <c r="PZ47" s="233"/>
      <c r="QA47" s="233"/>
      <c r="QB47" s="233"/>
      <c r="QC47" s="233"/>
      <c r="QD47" s="233"/>
      <c r="QE47" s="233"/>
      <c r="QF47" s="233"/>
      <c r="QG47" s="233"/>
      <c r="QH47" s="233"/>
      <c r="QI47" s="233"/>
      <c r="QJ47" s="233"/>
      <c r="QK47" s="233"/>
      <c r="QL47" s="233"/>
      <c r="QM47" s="233"/>
      <c r="QN47" s="233"/>
      <c r="QO47" s="233"/>
      <c r="QP47" s="233"/>
      <c r="QQ47" s="233"/>
      <c r="QR47" s="233"/>
      <c r="QS47" s="233"/>
      <c r="QT47" s="233"/>
      <c r="QU47" s="233"/>
      <c r="QV47" s="233"/>
      <c r="QW47" s="233"/>
      <c r="QX47" s="233"/>
      <c r="QY47" s="233"/>
      <c r="QZ47" s="233"/>
      <c r="RA47" s="233"/>
      <c r="RB47" s="233"/>
      <c r="RC47" s="233"/>
      <c r="RD47" s="233"/>
      <c r="RE47" s="233"/>
      <c r="RF47" s="233"/>
      <c r="RG47" s="233"/>
      <c r="RH47" s="233"/>
      <c r="RI47" s="233"/>
      <c r="RJ47" s="233"/>
      <c r="RK47" s="233"/>
      <c r="RL47" s="233"/>
      <c r="RM47" s="233"/>
      <c r="RN47" s="233"/>
      <c r="RO47" s="233"/>
      <c r="RP47" s="233"/>
      <c r="RQ47" s="233"/>
      <c r="RR47" s="233"/>
      <c r="RS47" s="233"/>
      <c r="RT47" s="233"/>
      <c r="RU47" s="233"/>
      <c r="RV47" s="233"/>
      <c r="RW47" s="233"/>
      <c r="RX47" s="233"/>
      <c r="RY47" s="233"/>
      <c r="RZ47" s="233"/>
      <c r="SA47" s="233"/>
      <c r="SB47" s="233"/>
      <c r="SC47" s="233"/>
      <c r="SD47" s="233"/>
      <c r="SE47" s="233"/>
      <c r="SF47" s="233"/>
      <c r="SG47" s="233"/>
      <c r="SH47" s="233"/>
      <c r="SI47" s="233"/>
      <c r="SJ47" s="233"/>
      <c r="SK47" s="233"/>
      <c r="SL47" s="233"/>
      <c r="SM47" s="233"/>
      <c r="SN47" s="233"/>
      <c r="SO47" s="233"/>
      <c r="SP47" s="233"/>
      <c r="SQ47" s="233"/>
      <c r="SR47" s="233"/>
      <c r="SS47" s="233"/>
      <c r="ST47" s="233"/>
      <c r="SU47" s="233"/>
      <c r="SV47" s="233"/>
      <c r="SW47" s="233"/>
      <c r="SX47" s="233"/>
      <c r="SY47" s="233"/>
      <c r="SZ47" s="233"/>
      <c r="TA47" s="233"/>
      <c r="TB47" s="233"/>
      <c r="TC47" s="233"/>
      <c r="TD47" s="233"/>
      <c r="TE47" s="233"/>
      <c r="TF47" s="233"/>
      <c r="TG47" s="233"/>
      <c r="TH47" s="233"/>
      <c r="TI47" s="233"/>
      <c r="TJ47" s="233"/>
      <c r="TK47" s="233"/>
      <c r="TL47" s="233"/>
      <c r="TM47" s="233"/>
      <c r="TN47" s="233"/>
      <c r="TO47" s="233"/>
      <c r="TP47" s="233"/>
      <c r="TQ47" s="233"/>
      <c r="TR47" s="233"/>
      <c r="TS47" s="233"/>
      <c r="TT47" s="233"/>
      <c r="TU47" s="233"/>
      <c r="TV47" s="233"/>
      <c r="TW47" s="233"/>
      <c r="TX47" s="233"/>
      <c r="TY47" s="233"/>
      <c r="TZ47" s="233"/>
      <c r="UA47" s="233"/>
      <c r="UB47" s="233"/>
      <c r="UC47" s="233"/>
      <c r="UD47" s="233"/>
      <c r="UE47" s="233"/>
      <c r="UF47" s="233"/>
      <c r="UG47" s="233"/>
      <c r="UH47" s="233"/>
      <c r="UI47" s="233"/>
      <c r="UJ47" s="233"/>
      <c r="UK47" s="233"/>
      <c r="UL47" s="233"/>
      <c r="UM47" s="233"/>
      <c r="UN47" s="233"/>
      <c r="UO47" s="233"/>
      <c r="UP47" s="233"/>
      <c r="UQ47" s="233"/>
      <c r="UR47" s="233"/>
      <c r="US47" s="233"/>
      <c r="UT47" s="233"/>
      <c r="UU47" s="233"/>
      <c r="UV47" s="233"/>
      <c r="UW47" s="233"/>
      <c r="UX47" s="233"/>
      <c r="UY47" s="233"/>
      <c r="UZ47" s="233"/>
      <c r="VA47" s="233"/>
      <c r="VB47" s="233"/>
      <c r="VC47" s="233"/>
      <c r="VD47" s="233"/>
      <c r="VE47" s="233"/>
      <c r="VF47" s="233"/>
      <c r="VG47" s="233"/>
      <c r="VH47" s="233"/>
      <c r="VI47" s="233"/>
      <c r="VJ47" s="233"/>
      <c r="VK47" s="233"/>
      <c r="VL47" s="233"/>
      <c r="VM47" s="233"/>
      <c r="VN47" s="233"/>
      <c r="VO47" s="233"/>
      <c r="VP47" s="233"/>
      <c r="VQ47" s="233"/>
      <c r="VR47" s="233"/>
      <c r="VS47" s="233"/>
      <c r="VT47" s="233"/>
      <c r="VU47" s="233"/>
      <c r="VV47" s="233"/>
      <c r="VW47" s="233"/>
      <c r="VX47" s="233"/>
      <c r="VY47" s="233"/>
      <c r="VZ47" s="233"/>
      <c r="WA47" s="233"/>
      <c r="WB47" s="233"/>
      <c r="WC47" s="233"/>
      <c r="WD47" s="233"/>
      <c r="WE47" s="233"/>
      <c r="WF47" s="233"/>
      <c r="WG47" s="233"/>
      <c r="WH47" s="233"/>
      <c r="WI47" s="233"/>
      <c r="WJ47" s="233"/>
      <c r="WK47" s="233"/>
      <c r="WL47" s="233"/>
      <c r="WM47" s="233"/>
      <c r="WN47" s="233"/>
      <c r="WO47" s="233"/>
      <c r="WP47" s="233"/>
      <c r="WQ47" s="233"/>
      <c r="WR47" s="233"/>
      <c r="WS47" s="233"/>
      <c r="WT47" s="233"/>
      <c r="WU47" s="233"/>
      <c r="WV47" s="233"/>
      <c r="WW47" s="233"/>
      <c r="WX47" s="233"/>
      <c r="WY47" s="233"/>
      <c r="WZ47" s="233"/>
      <c r="XA47" s="233"/>
      <c r="XB47" s="233"/>
      <c r="XC47" s="233"/>
      <c r="XD47" s="233"/>
      <c r="XE47" s="233"/>
      <c r="XF47" s="233"/>
      <c r="XG47" s="233"/>
      <c r="XH47" s="233"/>
      <c r="XI47" s="233"/>
      <c r="XJ47" s="233"/>
      <c r="XK47" s="233"/>
      <c r="XL47" s="233"/>
      <c r="XM47" s="233"/>
      <c r="XN47" s="233"/>
      <c r="XO47" s="233"/>
      <c r="XP47" s="233"/>
      <c r="XQ47" s="233"/>
      <c r="XR47" s="233"/>
      <c r="XS47" s="233"/>
      <c r="XT47" s="233"/>
      <c r="XU47" s="233"/>
      <c r="XV47" s="233"/>
      <c r="XW47" s="233"/>
      <c r="XX47" s="233"/>
      <c r="XY47" s="233"/>
      <c r="XZ47" s="233"/>
      <c r="YA47" s="233"/>
      <c r="YB47" s="233"/>
      <c r="YC47" s="233"/>
      <c r="YD47" s="233"/>
      <c r="YE47" s="233"/>
      <c r="YF47" s="233"/>
      <c r="YG47" s="233"/>
      <c r="YH47" s="233"/>
      <c r="YI47" s="233"/>
      <c r="YJ47" s="233"/>
      <c r="YK47" s="233"/>
      <c r="YL47" s="233"/>
      <c r="YM47" s="233"/>
      <c r="YN47" s="233"/>
      <c r="YO47" s="233"/>
      <c r="YP47" s="233"/>
      <c r="YQ47" s="233"/>
      <c r="YR47" s="233"/>
      <c r="YS47" s="233"/>
      <c r="YT47" s="233"/>
      <c r="YU47" s="233"/>
      <c r="YV47" s="233"/>
      <c r="YW47" s="233"/>
      <c r="YX47" s="233"/>
      <c r="YY47" s="233"/>
      <c r="YZ47" s="233"/>
      <c r="ZA47" s="233"/>
      <c r="ZB47" s="233"/>
      <c r="ZC47" s="233"/>
      <c r="ZD47" s="233"/>
      <c r="ZE47" s="233"/>
      <c r="ZF47" s="233"/>
      <c r="ZG47" s="233"/>
      <c r="ZH47" s="233"/>
      <c r="ZI47" s="233"/>
      <c r="ZJ47" s="233"/>
      <c r="ZK47" s="233"/>
      <c r="ZL47" s="233"/>
      <c r="ZM47" s="233"/>
      <c r="ZN47" s="233"/>
      <c r="ZO47" s="233"/>
      <c r="ZP47" s="233"/>
      <c r="ZQ47" s="233"/>
      <c r="ZR47" s="233"/>
      <c r="ZS47" s="233"/>
      <c r="ZT47" s="233"/>
      <c r="ZU47" s="233"/>
      <c r="ZV47" s="233"/>
      <c r="ZW47" s="233"/>
      <c r="ZX47" s="233"/>
      <c r="ZY47" s="233"/>
      <c r="ZZ47" s="233"/>
      <c r="AAA47" s="233"/>
      <c r="AAB47" s="233"/>
      <c r="AAC47" s="233"/>
      <c r="AAD47" s="233"/>
      <c r="AAE47" s="233"/>
      <c r="AAF47" s="233"/>
      <c r="AAG47" s="233"/>
      <c r="AAH47" s="233"/>
      <c r="AAI47" s="233"/>
      <c r="AAJ47" s="233"/>
      <c r="AAK47" s="233"/>
      <c r="AAL47" s="233"/>
      <c r="AAM47" s="233"/>
      <c r="AAN47" s="233"/>
      <c r="AAO47" s="233"/>
      <c r="AAP47" s="233"/>
      <c r="AAQ47" s="233"/>
      <c r="AAR47" s="233"/>
      <c r="AAS47" s="233"/>
      <c r="AAT47" s="233"/>
      <c r="AAU47" s="233"/>
      <c r="AAV47" s="233"/>
      <c r="AAW47" s="233"/>
      <c r="AAX47" s="233"/>
      <c r="AAY47" s="233"/>
      <c r="AAZ47" s="233"/>
      <c r="ABA47" s="233"/>
      <c r="ABB47" s="233"/>
      <c r="ABC47" s="233"/>
      <c r="ABD47" s="233"/>
      <c r="ABE47" s="233"/>
      <c r="ABF47" s="233"/>
      <c r="ABG47" s="233"/>
      <c r="ABH47" s="233"/>
      <c r="ABI47" s="233"/>
      <c r="ABJ47" s="233"/>
      <c r="ABK47" s="233"/>
      <c r="ABL47" s="233"/>
      <c r="ABM47" s="233"/>
      <c r="ABN47" s="233"/>
      <c r="ABO47" s="233"/>
      <c r="ABP47" s="233"/>
      <c r="ABQ47" s="233"/>
      <c r="ABR47" s="233"/>
      <c r="ABS47" s="233"/>
      <c r="ABT47" s="233"/>
      <c r="ABU47" s="233"/>
      <c r="ABV47" s="233"/>
      <c r="ABW47" s="233"/>
      <c r="ABX47" s="233"/>
      <c r="ABY47" s="233"/>
      <c r="ABZ47" s="233"/>
      <c r="ACA47" s="233"/>
      <c r="ACB47" s="233"/>
      <c r="ACC47" s="233"/>
      <c r="ACD47" s="233"/>
      <c r="ACE47" s="233"/>
      <c r="ACF47" s="233"/>
      <c r="ACG47" s="233"/>
      <c r="ACH47" s="233"/>
      <c r="ACI47" s="233"/>
      <c r="ACJ47" s="233"/>
      <c r="ACK47" s="233"/>
      <c r="ACL47" s="233"/>
      <c r="ACM47" s="233"/>
      <c r="ACN47" s="233"/>
      <c r="ACO47" s="233"/>
      <c r="ACP47" s="233"/>
      <c r="ACQ47" s="233"/>
      <c r="ACR47" s="233"/>
      <c r="ACS47" s="233"/>
      <c r="ACT47" s="233"/>
      <c r="ACU47" s="233"/>
      <c r="ACV47" s="233"/>
      <c r="ACW47" s="233"/>
      <c r="ACX47" s="233"/>
      <c r="ACY47" s="233"/>
      <c r="ACZ47" s="233"/>
      <c r="ADA47" s="233"/>
      <c r="ADB47" s="233"/>
      <c r="ADC47" s="233"/>
      <c r="ADD47" s="233"/>
      <c r="ADE47" s="233"/>
      <c r="ADF47" s="233"/>
      <c r="ADG47" s="233"/>
      <c r="ADH47" s="233"/>
      <c r="ADI47" s="233"/>
      <c r="ADJ47" s="233"/>
      <c r="ADK47" s="233"/>
      <c r="ADL47" s="233"/>
      <c r="ADM47" s="233"/>
      <c r="ADN47" s="233"/>
      <c r="ADO47" s="233"/>
      <c r="ADP47" s="233"/>
      <c r="ADQ47" s="233"/>
      <c r="ADR47" s="233"/>
      <c r="ADS47" s="233"/>
      <c r="ADT47" s="233"/>
      <c r="ADU47" s="233"/>
      <c r="ADV47" s="233"/>
      <c r="ADW47" s="233"/>
      <c r="ADX47" s="233"/>
      <c r="ADY47" s="233"/>
      <c r="ADZ47" s="233"/>
      <c r="AEA47" s="233"/>
      <c r="AEB47" s="233"/>
      <c r="AEC47" s="233"/>
      <c r="AED47" s="233"/>
      <c r="AEE47" s="233"/>
      <c r="AEF47" s="233"/>
      <c r="AEG47" s="233"/>
      <c r="AEH47" s="233"/>
      <c r="AEI47" s="233"/>
      <c r="AEJ47" s="233"/>
      <c r="AEK47" s="233"/>
      <c r="AEL47" s="233"/>
      <c r="AEM47" s="233"/>
      <c r="AEN47" s="233"/>
      <c r="AEO47" s="233"/>
      <c r="AEP47" s="233"/>
      <c r="AEQ47" s="233"/>
      <c r="AER47" s="233"/>
      <c r="AES47" s="233"/>
      <c r="AET47" s="233"/>
      <c r="AEU47" s="233"/>
      <c r="AEV47" s="233"/>
      <c r="AEW47" s="233"/>
      <c r="AEX47" s="233"/>
      <c r="AEY47" s="233"/>
      <c r="AEZ47" s="233"/>
      <c r="AFA47" s="233"/>
      <c r="AFB47" s="233"/>
      <c r="AFC47" s="233"/>
      <c r="AFD47" s="233"/>
      <c r="AFE47" s="233"/>
      <c r="AFF47" s="233"/>
      <c r="AFG47" s="233"/>
      <c r="AFH47" s="233"/>
      <c r="AFI47" s="233"/>
      <c r="AFJ47" s="233"/>
      <c r="AFK47" s="233"/>
      <c r="AFL47" s="233"/>
      <c r="AFM47" s="233"/>
      <c r="AFN47" s="233"/>
      <c r="AFO47" s="233"/>
      <c r="AFP47" s="233"/>
      <c r="AFQ47" s="233"/>
      <c r="AFR47" s="233"/>
      <c r="AFS47" s="233"/>
      <c r="AFT47" s="233"/>
      <c r="AFU47" s="233"/>
      <c r="AFV47" s="233"/>
      <c r="AFW47" s="233"/>
      <c r="AFX47" s="233"/>
      <c r="AFY47" s="233"/>
      <c r="AFZ47" s="233"/>
      <c r="AGA47" s="233"/>
      <c r="AGB47" s="233"/>
      <c r="AGC47" s="233"/>
      <c r="AGD47" s="233"/>
      <c r="AGE47" s="233"/>
      <c r="AGF47" s="233"/>
      <c r="AGG47" s="233"/>
      <c r="AGH47" s="233"/>
      <c r="AGI47" s="233"/>
      <c r="AGJ47" s="233"/>
      <c r="AGK47" s="233"/>
      <c r="AGL47" s="233"/>
      <c r="AGM47" s="233"/>
      <c r="AGN47" s="233"/>
      <c r="AGO47" s="233"/>
      <c r="AGP47" s="233"/>
      <c r="AGQ47" s="233"/>
      <c r="AGR47" s="233"/>
      <c r="AGS47" s="233"/>
      <c r="AGT47" s="233"/>
      <c r="AGU47" s="233"/>
      <c r="AGV47" s="233"/>
      <c r="AGW47" s="233"/>
      <c r="AGX47" s="233"/>
      <c r="AGY47" s="233"/>
      <c r="AGZ47" s="233"/>
      <c r="AHA47" s="233"/>
      <c r="AHB47" s="233"/>
      <c r="AHC47" s="233"/>
      <c r="AHD47" s="233"/>
      <c r="AHE47" s="233"/>
      <c r="AHF47" s="233"/>
      <c r="AHG47" s="233"/>
      <c r="AHH47" s="233"/>
      <c r="AHI47" s="233"/>
      <c r="AHJ47" s="233"/>
      <c r="AHK47" s="233"/>
      <c r="AHL47" s="233"/>
      <c r="AHM47" s="233"/>
      <c r="AHN47" s="233"/>
      <c r="AHO47" s="233"/>
      <c r="AHP47" s="233"/>
      <c r="AHQ47" s="233"/>
      <c r="AHR47" s="233"/>
      <c r="AHS47" s="233"/>
      <c r="AHT47" s="233"/>
      <c r="AHU47" s="233"/>
      <c r="AHV47" s="233"/>
      <c r="AHW47" s="233"/>
      <c r="AHX47" s="233"/>
      <c r="AHY47" s="233"/>
      <c r="AHZ47" s="233"/>
      <c r="AIA47" s="233"/>
      <c r="AIB47" s="233"/>
      <c r="AIC47" s="233"/>
      <c r="AID47" s="233"/>
      <c r="AIE47" s="233"/>
      <c r="AIF47" s="233"/>
      <c r="AIG47" s="233"/>
      <c r="AIH47" s="233"/>
      <c r="AII47" s="233"/>
      <c r="AIJ47" s="233"/>
      <c r="AIK47" s="233"/>
      <c r="AIL47" s="233"/>
      <c r="AIM47" s="233"/>
      <c r="AIN47" s="233"/>
      <c r="AIO47" s="233"/>
      <c r="AIP47" s="233"/>
      <c r="AIQ47" s="233"/>
      <c r="AIR47" s="233"/>
      <c r="AIS47" s="233"/>
      <c r="AIT47" s="233"/>
      <c r="AIU47" s="233"/>
      <c r="AIV47" s="233"/>
      <c r="AIW47" s="233"/>
      <c r="AIX47" s="233"/>
      <c r="AIY47" s="233"/>
      <c r="AIZ47" s="233"/>
      <c r="AJA47" s="233"/>
      <c r="AJB47" s="233"/>
      <c r="AJC47" s="233"/>
      <c r="AJD47" s="233"/>
      <c r="AJE47" s="233"/>
      <c r="AJF47" s="233"/>
      <c r="AJG47" s="233"/>
      <c r="AJH47" s="233"/>
      <c r="AJI47" s="233"/>
      <c r="AJJ47" s="233"/>
      <c r="AJK47" s="233"/>
      <c r="AJL47" s="233"/>
      <c r="AJM47" s="233"/>
      <c r="AJN47" s="233"/>
      <c r="AJO47" s="233"/>
      <c r="AJP47" s="233"/>
      <c r="AJQ47" s="233"/>
      <c r="AJR47" s="233"/>
      <c r="AJS47" s="233"/>
      <c r="AJT47" s="233"/>
      <c r="AJU47" s="233"/>
      <c r="AJV47" s="233"/>
      <c r="AJW47" s="233"/>
      <c r="AJX47" s="233"/>
      <c r="AJY47" s="233"/>
      <c r="AJZ47" s="233"/>
      <c r="AKA47" s="233"/>
      <c r="AKB47" s="233"/>
      <c r="AKC47" s="233"/>
      <c r="AKD47" s="233"/>
      <c r="AKE47" s="233"/>
      <c r="AKF47" s="233"/>
      <c r="AKG47" s="233"/>
      <c r="AKH47" s="233"/>
      <c r="AKI47" s="233"/>
      <c r="AKJ47" s="233"/>
      <c r="AKK47" s="233"/>
      <c r="AKL47" s="233"/>
      <c r="AKM47" s="233"/>
      <c r="AKN47" s="233"/>
      <c r="AKO47" s="233"/>
      <c r="AKP47" s="233"/>
      <c r="AKQ47" s="233"/>
      <c r="AKR47" s="233"/>
      <c r="AKS47" s="233"/>
      <c r="AKT47" s="233"/>
      <c r="AKU47" s="233"/>
      <c r="AKV47" s="233"/>
      <c r="AKW47" s="233"/>
      <c r="AKX47" s="233"/>
      <c r="AKY47" s="233"/>
      <c r="AKZ47" s="233"/>
      <c r="ALA47" s="233"/>
      <c r="ALB47" s="233"/>
      <c r="ALC47" s="233"/>
      <c r="ALD47" s="233"/>
      <c r="ALE47" s="233"/>
      <c r="ALF47" s="233"/>
      <c r="ALG47" s="233"/>
      <c r="ALH47" s="233"/>
      <c r="ALI47" s="233"/>
      <c r="ALJ47" s="233"/>
      <c r="ALK47" s="233"/>
      <c r="ALL47" s="233"/>
      <c r="ALM47" s="233"/>
      <c r="ALN47" s="233"/>
      <c r="ALO47" s="233"/>
      <c r="ALP47" s="233"/>
      <c r="ALQ47" s="233"/>
      <c r="ALR47" s="233"/>
      <c r="ALS47" s="233"/>
      <c r="ALT47" s="233"/>
      <c r="ALU47" s="233"/>
      <c r="ALV47" s="233"/>
      <c r="ALW47" s="233"/>
      <c r="ALX47" s="233"/>
      <c r="ALY47" s="233"/>
      <c r="ALZ47" s="233"/>
      <c r="AMA47" s="233"/>
      <c r="AMB47" s="233"/>
      <c r="AMC47" s="233"/>
      <c r="AMD47" s="233"/>
      <c r="AME47" s="233"/>
      <c r="AMF47" s="233"/>
      <c r="AMG47" s="233"/>
      <c r="AMH47" s="233"/>
      <c r="AMI47" s="233"/>
      <c r="AMJ47" s="233"/>
      <c r="AMK47" s="233"/>
      <c r="AML47" s="233"/>
    </row>
    <row r="48" spans="1:1026" ht="159.6" customHeight="1">
      <c r="A48" s="558"/>
      <c r="B48" s="646"/>
      <c r="C48" s="627"/>
      <c r="D48" s="627"/>
      <c r="E48" s="445" t="s">
        <v>273</v>
      </c>
      <c r="F48" s="445" t="s">
        <v>119</v>
      </c>
      <c r="G48" s="249" t="s">
        <v>26</v>
      </c>
      <c r="H48" s="249">
        <f>Гимн.!G27</f>
        <v>100</v>
      </c>
      <c r="I48" s="249">
        <f>Гимн.!H27</f>
        <v>100</v>
      </c>
      <c r="J48" s="252">
        <f>I48/H48*100</f>
        <v>100</v>
      </c>
      <c r="K48" s="658"/>
      <c r="L48" s="646"/>
      <c r="M48" s="445" t="s">
        <v>27</v>
      </c>
      <c r="N48" s="665"/>
      <c r="O48" s="1" t="s">
        <v>120</v>
      </c>
      <c r="S48" s="223" t="s">
        <v>236</v>
      </c>
    </row>
    <row r="49" spans="1:19" ht="96" customHeight="1">
      <c r="A49" s="558"/>
      <c r="B49" s="646"/>
      <c r="C49" s="627"/>
      <c r="D49" s="627"/>
      <c r="E49" s="445"/>
      <c r="F49" s="445" t="s">
        <v>121</v>
      </c>
      <c r="G49" s="249" t="s">
        <v>26</v>
      </c>
      <c r="H49" s="249">
        <f>Гимн.!G28</f>
        <v>80</v>
      </c>
      <c r="I49" s="249">
        <f>Гимн.!H28</f>
        <v>79</v>
      </c>
      <c r="J49" s="252">
        <f>I49/H49*100</f>
        <v>98.75</v>
      </c>
      <c r="K49" s="658"/>
      <c r="L49" s="646"/>
      <c r="M49" s="445" t="s">
        <v>27</v>
      </c>
      <c r="N49" s="665"/>
      <c r="S49" s="223" t="s">
        <v>236</v>
      </c>
    </row>
    <row r="50" spans="1:19" ht="54.6" customHeight="1">
      <c r="A50" s="558"/>
      <c r="B50" s="646"/>
      <c r="C50" s="627"/>
      <c r="D50" s="627"/>
      <c r="E50" s="445"/>
      <c r="F50" s="445" t="s">
        <v>122</v>
      </c>
      <c r="G50" s="249" t="s">
        <v>26</v>
      </c>
      <c r="H50" s="249">
        <f>Гимн.!G29</f>
        <v>75</v>
      </c>
      <c r="I50" s="249">
        <f>Гимн.!H29</f>
        <v>72</v>
      </c>
      <c r="J50" s="251">
        <f>I50/H50*100</f>
        <v>96</v>
      </c>
      <c r="K50" s="658"/>
      <c r="L50" s="647"/>
      <c r="M50" s="445" t="s">
        <v>27</v>
      </c>
      <c r="N50" s="665"/>
      <c r="S50" s="223" t="s">
        <v>236</v>
      </c>
    </row>
    <row r="51" spans="1:19" ht="38.25">
      <c r="A51" s="558"/>
      <c r="B51" s="646"/>
      <c r="C51" s="627"/>
      <c r="D51" s="627"/>
      <c r="E51" s="445" t="s">
        <v>76</v>
      </c>
      <c r="F51" s="445" t="s">
        <v>35</v>
      </c>
      <c r="G51" s="249" t="s">
        <v>36</v>
      </c>
      <c r="H51" s="249">
        <f>'шк 2'!G48+'ШК 4'!G50+'ШК 5'!G48+'шк 7'!G49+'ШК 9'!G43+Гимн.!G30</f>
        <v>1357</v>
      </c>
      <c r="I51" s="249">
        <f>'шк 2'!H48+'ШК 4'!H50+'ШК 5'!H48+'шк 7'!H49+'ШК 9'!H43+Гимн.!H30</f>
        <v>1376</v>
      </c>
      <c r="J51" s="251">
        <f>(I51/H51)*100</f>
        <v>101.40014738393515</v>
      </c>
      <c r="K51" s="660">
        <f>(J51+J52+J53+J54)/4</f>
        <v>99.826781032030311</v>
      </c>
      <c r="L51" s="445"/>
      <c r="M51" s="445" t="s">
        <v>27</v>
      </c>
      <c r="N51" s="665"/>
    </row>
    <row r="52" spans="1:19" ht="99.6" customHeight="1">
      <c r="A52" s="558"/>
      <c r="B52" s="646"/>
      <c r="C52" s="627"/>
      <c r="D52" s="627"/>
      <c r="E52" s="445" t="s">
        <v>232</v>
      </c>
      <c r="F52" s="445" t="s">
        <v>35</v>
      </c>
      <c r="G52" s="249" t="s">
        <v>36</v>
      </c>
      <c r="H52" s="249">
        <f>'шк 2'!G49+'ШК 4'!G51+'ШК 5'!G49+'шк 7'!G50+'ШК 9'!G44</f>
        <v>22</v>
      </c>
      <c r="I52" s="249">
        <f>'шк 2'!H49+'ШК 4'!H51+'ШК 5'!H49+'шк 7'!H50+'ШК 9'!H44</f>
        <v>26</v>
      </c>
      <c r="J52" s="251">
        <v>110</v>
      </c>
      <c r="K52" s="660"/>
      <c r="L52" s="645"/>
      <c r="M52" s="445" t="s">
        <v>27</v>
      </c>
      <c r="N52" s="665"/>
    </row>
    <row r="53" spans="1:19" ht="95.45" customHeight="1">
      <c r="A53" s="558"/>
      <c r="B53" s="646"/>
      <c r="C53" s="627"/>
      <c r="D53" s="627"/>
      <c r="E53" s="445" t="s">
        <v>233</v>
      </c>
      <c r="F53" s="445" t="s">
        <v>35</v>
      </c>
      <c r="G53" s="249" t="s">
        <v>36</v>
      </c>
      <c r="H53" s="249">
        <f>'шк 2'!G50+'ШК 4'!G52+'ШК 9'!G45</f>
        <v>7</v>
      </c>
      <c r="I53" s="249">
        <f>'шк 2'!H50+'ШК 4'!H52+'ШК 9'!H45</f>
        <v>7</v>
      </c>
      <c r="J53" s="251">
        <f>I53/H53*100</f>
        <v>100</v>
      </c>
      <c r="K53" s="660"/>
      <c r="L53" s="646"/>
      <c r="M53" s="445" t="s">
        <v>27</v>
      </c>
      <c r="N53" s="665"/>
      <c r="S53" s="234"/>
    </row>
    <row r="54" spans="1:19" ht="145.9" customHeight="1">
      <c r="A54" s="558"/>
      <c r="B54" s="646"/>
      <c r="C54" s="627"/>
      <c r="D54" s="627"/>
      <c r="E54" s="445" t="s">
        <v>237</v>
      </c>
      <c r="F54" s="445" t="s">
        <v>35</v>
      </c>
      <c r="G54" s="249" t="s">
        <v>36</v>
      </c>
      <c r="H54" s="249">
        <f>Гимн.!G33</f>
        <v>215</v>
      </c>
      <c r="I54" s="249">
        <f>Гимн.!H33</f>
        <v>189</v>
      </c>
      <c r="J54" s="251">
        <f>I54/H54*100</f>
        <v>87.906976744186053</v>
      </c>
      <c r="K54" s="660"/>
      <c r="L54" s="647"/>
      <c r="M54" s="445" t="s">
        <v>27</v>
      </c>
      <c r="N54" s="665"/>
      <c r="S54" s="223" t="s">
        <v>236</v>
      </c>
    </row>
    <row r="55" spans="1:19" ht="109.9" hidden="1" customHeight="1" thickBot="1">
      <c r="A55" s="558"/>
      <c r="B55" s="646"/>
      <c r="C55" s="627"/>
      <c r="D55" s="627"/>
      <c r="E55" s="445" t="s">
        <v>234</v>
      </c>
      <c r="F55" s="445" t="s">
        <v>35</v>
      </c>
      <c r="G55" s="249" t="s">
        <v>36</v>
      </c>
      <c r="H55" s="249">
        <f>'шк 7'!G52</f>
        <v>0</v>
      </c>
      <c r="I55" s="249">
        <f>'шк 7'!H52</f>
        <v>0</v>
      </c>
      <c r="J55" s="249"/>
      <c r="K55" s="448">
        <f>J55</f>
        <v>0</v>
      </c>
      <c r="L55" s="445"/>
      <c r="M55" s="445" t="s">
        <v>27</v>
      </c>
      <c r="N55" s="665"/>
      <c r="S55" s="221" t="s">
        <v>238</v>
      </c>
    </row>
    <row r="56" spans="1:19" ht="94.15" customHeight="1">
      <c r="A56" s="558"/>
      <c r="B56" s="646"/>
      <c r="C56" s="645" t="s">
        <v>374</v>
      </c>
      <c r="D56" s="445" t="s">
        <v>23</v>
      </c>
      <c r="E56" s="627" t="s">
        <v>141</v>
      </c>
      <c r="F56" s="445" t="s">
        <v>239</v>
      </c>
      <c r="G56" s="249" t="s">
        <v>26</v>
      </c>
      <c r="H56" s="249">
        <f>Гимн.!G35</f>
        <v>96</v>
      </c>
      <c r="I56" s="249">
        <f>Гимн.!H35</f>
        <v>100</v>
      </c>
      <c r="J56" s="252">
        <v>100</v>
      </c>
      <c r="K56" s="658">
        <f>(J56+J57+J58+J59+J60+J61+J62+J63+J64+J65)/10</f>
        <v>99.423076923076934</v>
      </c>
      <c r="L56" s="645"/>
      <c r="M56" s="445" t="s">
        <v>27</v>
      </c>
      <c r="N56" s="657">
        <f>(K56+K66)/2</f>
        <v>99.543188293188294</v>
      </c>
      <c r="O56" s="1"/>
      <c r="P56" s="1"/>
      <c r="S56" s="235"/>
    </row>
    <row r="57" spans="1:19" ht="93.6" customHeight="1">
      <c r="A57" s="558"/>
      <c r="B57" s="646"/>
      <c r="C57" s="646"/>
      <c r="D57" s="445"/>
      <c r="E57" s="627"/>
      <c r="F57" s="445" t="s">
        <v>121</v>
      </c>
      <c r="G57" s="249"/>
      <c r="H57" s="249">
        <f>Гимн.!G36</f>
        <v>50</v>
      </c>
      <c r="I57" s="249">
        <f>Гимн.!H36</f>
        <v>46.3</v>
      </c>
      <c r="J57" s="251">
        <v>100</v>
      </c>
      <c r="K57" s="658"/>
      <c r="L57" s="646"/>
      <c r="M57" s="445"/>
      <c r="N57" s="657"/>
      <c r="S57" s="235" t="s">
        <v>240</v>
      </c>
    </row>
    <row r="58" spans="1:19" ht="52.15" customHeight="1">
      <c r="A58" s="558"/>
      <c r="B58" s="646"/>
      <c r="C58" s="646"/>
      <c r="D58" s="445"/>
      <c r="E58" s="627"/>
      <c r="F58" s="445" t="s">
        <v>122</v>
      </c>
      <c r="G58" s="249"/>
      <c r="H58" s="249">
        <f>Гимн.!G38</f>
        <v>52</v>
      </c>
      <c r="I58" s="249">
        <f>Гимн.!H38</f>
        <v>51</v>
      </c>
      <c r="J58" s="251">
        <f t="shared" ref="J58:J80" si="3">I58/H58*100</f>
        <v>98.076923076923066</v>
      </c>
      <c r="K58" s="658"/>
      <c r="L58" s="646"/>
      <c r="M58" s="445"/>
      <c r="N58" s="657"/>
      <c r="S58" s="235"/>
    </row>
    <row r="59" spans="1:19" ht="54" customHeight="1">
      <c r="A59" s="558"/>
      <c r="B59" s="646"/>
      <c r="C59" s="646"/>
      <c r="D59" s="445"/>
      <c r="E59" s="445"/>
      <c r="F59" s="445" t="s">
        <v>125</v>
      </c>
      <c r="G59" s="249"/>
      <c r="H59" s="249">
        <f>('шк 2'!G52+'ШК 4'!G54+'ШК 5'!G52+'шк 7'!G54+'ШК 9'!G46)/5</f>
        <v>100</v>
      </c>
      <c r="I59" s="249">
        <f>('шк 2'!H52+'ШК 4'!H54+'ШК 5'!H52+'шк 7'!H54+'ШК 9'!H46)/5</f>
        <v>100</v>
      </c>
      <c r="J59" s="251">
        <f t="shared" si="3"/>
        <v>100</v>
      </c>
      <c r="K59" s="658"/>
      <c r="L59" s="646"/>
      <c r="M59" s="445"/>
      <c r="N59" s="657"/>
      <c r="S59" s="236"/>
    </row>
    <row r="60" spans="1:19" ht="122.45" customHeight="1">
      <c r="A60" s="558"/>
      <c r="B60" s="646"/>
      <c r="C60" s="646"/>
      <c r="D60" s="445"/>
      <c r="E60" s="445"/>
      <c r="F60" s="445" t="s">
        <v>126</v>
      </c>
      <c r="G60" s="249" t="s">
        <v>26</v>
      </c>
      <c r="H60" s="249">
        <f>('шк 2'!G53+'ШК 4'!G55+'ШК 5'!G53+'шк 7'!G55+'ШК 9'!G47)/5</f>
        <v>100</v>
      </c>
      <c r="I60" s="249">
        <f>('шк 2'!H53+'ШК 4'!H55+'ШК 5'!H53+'шк 7'!H55+'ШК 9'!H47)/5</f>
        <v>100</v>
      </c>
      <c r="J60" s="251">
        <f t="shared" si="3"/>
        <v>100</v>
      </c>
      <c r="K60" s="658"/>
      <c r="L60" s="646"/>
      <c r="M60" s="445" t="s">
        <v>27</v>
      </c>
      <c r="N60" s="657"/>
      <c r="O60" s="1"/>
      <c r="P60" s="1"/>
      <c r="S60" s="1" t="s">
        <v>241</v>
      </c>
    </row>
    <row r="61" spans="1:19" ht="67.900000000000006" customHeight="1">
      <c r="A61" s="558"/>
      <c r="B61" s="646"/>
      <c r="C61" s="646"/>
      <c r="D61" s="445"/>
      <c r="E61" s="445" t="s">
        <v>176</v>
      </c>
      <c r="F61" s="445" t="s">
        <v>125</v>
      </c>
      <c r="G61" s="249" t="s">
        <v>26</v>
      </c>
      <c r="H61" s="252">
        <f>('шк 2'!G54+'шк 7'!G57)/2</f>
        <v>100</v>
      </c>
      <c r="I61" s="252">
        <f>('шк 2'!H54+'шк 7'!H57)/2</f>
        <v>100</v>
      </c>
      <c r="J61" s="251">
        <f t="shared" si="3"/>
        <v>100</v>
      </c>
      <c r="K61" s="658"/>
      <c r="L61" s="646"/>
      <c r="M61" s="445" t="s">
        <v>27</v>
      </c>
      <c r="N61" s="657"/>
      <c r="S61" s="223" t="s">
        <v>274</v>
      </c>
    </row>
    <row r="62" spans="1:19" ht="121.15" customHeight="1">
      <c r="A62" s="558"/>
      <c r="B62" s="646"/>
      <c r="C62" s="646"/>
      <c r="D62" s="445"/>
      <c r="E62" s="445"/>
      <c r="F62" s="445" t="s">
        <v>126</v>
      </c>
      <c r="G62" s="249" t="s">
        <v>26</v>
      </c>
      <c r="H62" s="252">
        <f>('шк 2'!G55+'шк 7'!G58)/2</f>
        <v>100</v>
      </c>
      <c r="I62" s="252">
        <f>('шк 2'!H55+'шк 7'!H58)/2</f>
        <v>100</v>
      </c>
      <c r="J62" s="251">
        <f t="shared" si="3"/>
        <v>100</v>
      </c>
      <c r="K62" s="658"/>
      <c r="L62" s="646"/>
      <c r="M62" s="445" t="s">
        <v>27</v>
      </c>
      <c r="N62" s="657"/>
    </row>
    <row r="63" spans="1:19" ht="94.9" customHeight="1">
      <c r="A63" s="558"/>
      <c r="B63" s="646"/>
      <c r="C63" s="646"/>
      <c r="D63" s="445"/>
      <c r="E63" s="659" t="s">
        <v>196</v>
      </c>
      <c r="F63" s="445" t="s">
        <v>119</v>
      </c>
      <c r="G63" s="249" t="s">
        <v>26</v>
      </c>
      <c r="H63" s="249">
        <f>Гимн.!G39</f>
        <v>100</v>
      </c>
      <c r="I63" s="249">
        <f>Гимн.!H39</f>
        <v>100</v>
      </c>
      <c r="J63" s="251">
        <f t="shared" si="3"/>
        <v>100</v>
      </c>
      <c r="K63" s="658"/>
      <c r="L63" s="646"/>
      <c r="M63" s="445" t="s">
        <v>27</v>
      </c>
      <c r="N63" s="657"/>
      <c r="S63" s="224" t="s">
        <v>242</v>
      </c>
    </row>
    <row r="64" spans="1:19" ht="120.6" customHeight="1">
      <c r="A64" s="558"/>
      <c r="B64" s="646"/>
      <c r="C64" s="646"/>
      <c r="D64" s="445"/>
      <c r="E64" s="659"/>
      <c r="F64" s="445" t="s">
        <v>198</v>
      </c>
      <c r="G64" s="249" t="s">
        <v>26</v>
      </c>
      <c r="H64" s="252">
        <f>Гимн.!G40</f>
        <v>65</v>
      </c>
      <c r="I64" s="249">
        <f>Гимн.!H40</f>
        <v>62.5</v>
      </c>
      <c r="J64" s="251">
        <f t="shared" si="3"/>
        <v>96.15384615384616</v>
      </c>
      <c r="K64" s="658"/>
      <c r="L64" s="646"/>
      <c r="M64" s="445" t="s">
        <v>27</v>
      </c>
      <c r="N64" s="657"/>
      <c r="S64" s="225"/>
    </row>
    <row r="65" spans="1:19" ht="54.6" customHeight="1">
      <c r="A65" s="558"/>
      <c r="B65" s="646"/>
      <c r="C65" s="646"/>
      <c r="D65" s="445"/>
      <c r="E65" s="659"/>
      <c r="F65" s="445" t="s">
        <v>122</v>
      </c>
      <c r="G65" s="249" t="s">
        <v>26</v>
      </c>
      <c r="H65" s="249">
        <f>Гимн.!G41</f>
        <v>65</v>
      </c>
      <c r="I65" s="249">
        <f>Гимн.!H41</f>
        <v>74</v>
      </c>
      <c r="J65" s="251">
        <v>100</v>
      </c>
      <c r="K65" s="658"/>
      <c r="L65" s="646"/>
      <c r="M65" s="445" t="s">
        <v>27</v>
      </c>
      <c r="N65" s="657"/>
      <c r="S65" s="225"/>
    </row>
    <row r="66" spans="1:19" ht="38.25">
      <c r="A66" s="558"/>
      <c r="B66" s="646"/>
      <c r="C66" s="646"/>
      <c r="D66" s="445"/>
      <c r="E66" s="445" t="s">
        <v>76</v>
      </c>
      <c r="F66" s="445" t="s">
        <v>35</v>
      </c>
      <c r="G66" s="249" t="s">
        <v>36</v>
      </c>
      <c r="H66" s="249">
        <f>'шк 2'!G56+'ШК 4'!G61+'ШК 5'!G59+'шк 7'!G59+'ШК 9'!G54+Гимн.!G42</f>
        <v>198</v>
      </c>
      <c r="I66" s="249">
        <f>'шк 2'!H56+'ШК 4'!H61+'ШК 5'!H59+'шк 7'!H59+'ШК 9'!H54+Гимн.!H42</f>
        <v>196</v>
      </c>
      <c r="J66" s="251">
        <f>I66/H66*100</f>
        <v>98.98989898989899</v>
      </c>
      <c r="K66" s="660">
        <f>(J66+J67+J69)/3</f>
        <v>99.663299663299654</v>
      </c>
      <c r="L66" s="646"/>
      <c r="M66" s="445" t="s">
        <v>27</v>
      </c>
      <c r="N66" s="657"/>
    </row>
    <row r="67" spans="1:19" ht="93" customHeight="1">
      <c r="A67" s="558"/>
      <c r="B67" s="646"/>
      <c r="C67" s="646"/>
      <c r="D67" s="445"/>
      <c r="E67" s="445" t="s">
        <v>232</v>
      </c>
      <c r="F67" s="445" t="s">
        <v>35</v>
      </c>
      <c r="G67" s="249" t="s">
        <v>36</v>
      </c>
      <c r="H67" s="249">
        <f>'шк 2'!G57+'ШК 5'!G60+'шк 7'!G60+Гимн.!G43</f>
        <v>4</v>
      </c>
      <c r="I67" s="249">
        <f>'шк 2'!H57+'ШК 5'!H60+'шк 7'!H60+Гимн.!H43</f>
        <v>4</v>
      </c>
      <c r="J67" s="251">
        <f>I67/H67*100</f>
        <v>100</v>
      </c>
      <c r="K67" s="660"/>
      <c r="L67" s="646"/>
      <c r="M67" s="445" t="s">
        <v>27</v>
      </c>
      <c r="N67" s="657"/>
      <c r="S67" s="225" t="s">
        <v>275</v>
      </c>
    </row>
    <row r="68" spans="1:19" ht="94.15" hidden="1" customHeight="1" thickBot="1">
      <c r="A68" s="558"/>
      <c r="B68" s="646"/>
      <c r="C68" s="646"/>
      <c r="D68" s="445"/>
      <c r="E68" s="445" t="s">
        <v>233</v>
      </c>
      <c r="F68" s="445"/>
      <c r="G68" s="249" t="s">
        <v>36</v>
      </c>
      <c r="H68" s="249">
        <v>0</v>
      </c>
      <c r="I68" s="249">
        <f>'ШК 4'!H63</f>
        <v>0</v>
      </c>
      <c r="J68" s="251">
        <v>0</v>
      </c>
      <c r="K68" s="660"/>
      <c r="L68" s="646"/>
      <c r="M68" s="445" t="s">
        <v>27</v>
      </c>
      <c r="N68" s="657"/>
      <c r="S68" s="225"/>
    </row>
    <row r="69" spans="1:19" ht="145.9" customHeight="1">
      <c r="A69" s="651"/>
      <c r="B69" s="647"/>
      <c r="C69" s="647"/>
      <c r="D69" s="445"/>
      <c r="E69" s="445" t="s">
        <v>237</v>
      </c>
      <c r="F69" s="445" t="s">
        <v>35</v>
      </c>
      <c r="G69" s="249" t="s">
        <v>36</v>
      </c>
      <c r="H69" s="249">
        <f>Гимн.!G44</f>
        <v>53</v>
      </c>
      <c r="I69" s="249">
        <f>Гимн.!H44</f>
        <v>53</v>
      </c>
      <c r="J69" s="251">
        <f t="shared" si="3"/>
        <v>100</v>
      </c>
      <c r="K69" s="660"/>
      <c r="L69" s="647"/>
      <c r="M69" s="445" t="s">
        <v>27</v>
      </c>
      <c r="N69" s="657"/>
      <c r="S69" s="226" t="s">
        <v>243</v>
      </c>
    </row>
    <row r="70" spans="1:19" ht="111.6" customHeight="1">
      <c r="A70" s="557" t="s">
        <v>244</v>
      </c>
      <c r="B70" s="627">
        <v>2446004623</v>
      </c>
      <c r="C70" s="645" t="s">
        <v>375</v>
      </c>
      <c r="D70" s="445" t="s">
        <v>23</v>
      </c>
      <c r="E70" s="445" t="s">
        <v>129</v>
      </c>
      <c r="F70" s="445" t="s">
        <v>125</v>
      </c>
      <c r="G70" s="445" t="s">
        <v>26</v>
      </c>
      <c r="H70" s="249">
        <f>'шк 2'!G59</f>
        <v>90</v>
      </c>
      <c r="I70" s="249">
        <f>'шк 2'!H59</f>
        <v>90</v>
      </c>
      <c r="J70" s="251">
        <f t="shared" si="3"/>
        <v>100</v>
      </c>
      <c r="K70" s="660">
        <f>(J70+J71+J72+J73)/4</f>
        <v>100</v>
      </c>
      <c r="L70" s="645"/>
      <c r="M70" s="445"/>
      <c r="N70" s="657">
        <f>(K70+K75)/2</f>
        <v>93.023255813953483</v>
      </c>
      <c r="S70" s="221"/>
    </row>
    <row r="71" spans="1:19" ht="122.45" customHeight="1">
      <c r="A71" s="558"/>
      <c r="B71" s="627"/>
      <c r="C71" s="646"/>
      <c r="D71" s="445"/>
      <c r="E71" s="445"/>
      <c r="F71" s="445" t="s">
        <v>126</v>
      </c>
      <c r="G71" s="445" t="s">
        <v>26</v>
      </c>
      <c r="H71" s="249">
        <f>'шк 2'!G60</f>
        <v>100</v>
      </c>
      <c r="I71" s="249">
        <f>'шк 2'!H60</f>
        <v>100</v>
      </c>
      <c r="J71" s="251">
        <f t="shared" si="3"/>
        <v>100</v>
      </c>
      <c r="K71" s="660"/>
      <c r="L71" s="646"/>
      <c r="M71" s="445"/>
      <c r="N71" s="657"/>
      <c r="S71" s="221" t="s">
        <v>245</v>
      </c>
    </row>
    <row r="72" spans="1:19" ht="54.6" customHeight="1">
      <c r="A72" s="558"/>
      <c r="B72" s="627"/>
      <c r="C72" s="646"/>
      <c r="D72" s="445"/>
      <c r="E72" s="445" t="s">
        <v>130</v>
      </c>
      <c r="F72" s="445" t="s">
        <v>113</v>
      </c>
      <c r="G72" s="445" t="s">
        <v>26</v>
      </c>
      <c r="H72" s="249">
        <f>'шк 2'!G61</f>
        <v>90</v>
      </c>
      <c r="I72" s="249">
        <f>'шк 2'!H61</f>
        <v>90</v>
      </c>
      <c r="J72" s="252">
        <f t="shared" si="3"/>
        <v>100</v>
      </c>
      <c r="K72" s="660"/>
      <c r="L72" s="646"/>
      <c r="M72" s="445"/>
      <c r="N72" s="657"/>
      <c r="S72" s="221"/>
    </row>
    <row r="73" spans="1:19" ht="121.9" customHeight="1">
      <c r="A73" s="558"/>
      <c r="B73" s="627"/>
      <c r="C73" s="646"/>
      <c r="D73" s="445"/>
      <c r="E73" s="445"/>
      <c r="F73" s="445" t="s">
        <v>114</v>
      </c>
      <c r="G73" s="445" t="s">
        <v>26</v>
      </c>
      <c r="H73" s="249">
        <f>'шк 2'!G62</f>
        <v>100</v>
      </c>
      <c r="I73" s="249">
        <f>'шк 2'!H62</f>
        <v>100</v>
      </c>
      <c r="J73" s="252">
        <f t="shared" si="3"/>
        <v>100</v>
      </c>
      <c r="K73" s="660"/>
      <c r="L73" s="646"/>
      <c r="M73" s="445"/>
      <c r="N73" s="657"/>
      <c r="S73" s="221"/>
    </row>
    <row r="74" spans="1:19" ht="44.45" hidden="1" customHeight="1" thickBot="1">
      <c r="A74" s="558"/>
      <c r="B74" s="627"/>
      <c r="C74" s="646"/>
      <c r="D74" s="445"/>
      <c r="E74" s="445" t="s">
        <v>131</v>
      </c>
      <c r="F74" s="445" t="s">
        <v>35</v>
      </c>
      <c r="G74" s="445" t="s">
        <v>36</v>
      </c>
      <c r="H74" s="249">
        <f>'шк 2'!G63</f>
        <v>0</v>
      </c>
      <c r="I74" s="249">
        <f>'шк 2'!H63</f>
        <v>0</v>
      </c>
      <c r="J74" s="252" t="e">
        <f t="shared" si="3"/>
        <v>#DIV/0!</v>
      </c>
      <c r="K74" s="448" t="e">
        <f>(J74+J75)/2</f>
        <v>#DIV/0!</v>
      </c>
      <c r="L74" s="646"/>
      <c r="M74" s="445"/>
      <c r="N74" s="657"/>
      <c r="S74" s="221"/>
    </row>
    <row r="75" spans="1:19" ht="45.6" customHeight="1">
      <c r="A75" s="651"/>
      <c r="B75" s="627"/>
      <c r="C75" s="647"/>
      <c r="D75" s="445"/>
      <c r="E75" s="445" t="s">
        <v>132</v>
      </c>
      <c r="F75" s="445" t="s">
        <v>35</v>
      </c>
      <c r="G75" s="445" t="s">
        <v>36</v>
      </c>
      <c r="H75" s="249">
        <f>'шк 2'!G64</f>
        <v>43</v>
      </c>
      <c r="I75" s="249">
        <f>'шк 2'!H64</f>
        <v>37</v>
      </c>
      <c r="J75" s="457">
        <f>I75/H75*100</f>
        <v>86.04651162790698</v>
      </c>
      <c r="K75" s="448">
        <f>J75</f>
        <v>86.04651162790698</v>
      </c>
      <c r="L75" s="647"/>
      <c r="M75" s="445"/>
      <c r="N75" s="657"/>
      <c r="S75" s="221"/>
    </row>
    <row r="76" spans="1:19" ht="58.9" customHeight="1">
      <c r="A76" s="652" t="s">
        <v>227</v>
      </c>
      <c r="B76" s="627" t="s">
        <v>369</v>
      </c>
      <c r="C76" s="627" t="s">
        <v>376</v>
      </c>
      <c r="D76" s="445" t="s">
        <v>23</v>
      </c>
      <c r="E76" s="445" t="s">
        <v>246</v>
      </c>
      <c r="F76" s="445" t="s">
        <v>135</v>
      </c>
      <c r="G76" s="249" t="s">
        <v>26</v>
      </c>
      <c r="H76" s="251">
        <f>('шк 2'!G68+'ШК 4'!G67+'ШК 5'!G69+'ШК 9'!G58+Гимн.!G46)/5</f>
        <v>100</v>
      </c>
      <c r="I76" s="251">
        <v>100</v>
      </c>
      <c r="J76" s="251">
        <f t="shared" si="3"/>
        <v>100</v>
      </c>
      <c r="K76" s="661">
        <f>(J76+J77)/2</f>
        <v>100</v>
      </c>
      <c r="L76" s="645"/>
      <c r="M76" s="445" t="s">
        <v>27</v>
      </c>
      <c r="N76" s="657">
        <f>(K76+K78+K79+K81+K82+K84+K85+K87+K88+K90)/10</f>
        <v>99.871040378392209</v>
      </c>
    </row>
    <row r="77" spans="1:19" ht="55.15" customHeight="1">
      <c r="A77" s="652"/>
      <c r="B77" s="627"/>
      <c r="C77" s="627"/>
      <c r="D77" s="445"/>
      <c r="E77" s="445"/>
      <c r="F77" s="445" t="s">
        <v>136</v>
      </c>
      <c r="G77" s="249" t="s">
        <v>26</v>
      </c>
      <c r="H77" s="251">
        <f>('шк 2'!G69+'ШК 4'!G68+'ШК 5'!G66+'шк 7'!G66+'ШК 9'!G68+Гимн.!G49)/6</f>
        <v>100</v>
      </c>
      <c r="I77" s="251">
        <f>('шк 2'!H69+'ШК 4'!H68+'ШК 5'!H66+'шк 7'!H66+'ШК 9'!H68+Гимн.!H49)/6</f>
        <v>100</v>
      </c>
      <c r="J77" s="252">
        <f t="shared" si="3"/>
        <v>100</v>
      </c>
      <c r="K77" s="661"/>
      <c r="L77" s="646"/>
      <c r="M77" s="445" t="s">
        <v>27</v>
      </c>
      <c r="N77" s="657"/>
    </row>
    <row r="78" spans="1:19" ht="41.45" customHeight="1">
      <c r="A78" s="652"/>
      <c r="B78" s="627"/>
      <c r="C78" s="627"/>
      <c r="D78" s="445"/>
      <c r="E78" s="445" t="s">
        <v>298</v>
      </c>
      <c r="F78" s="445" t="s">
        <v>138</v>
      </c>
      <c r="G78" s="249" t="s">
        <v>155</v>
      </c>
      <c r="H78" s="252">
        <f>('шк 2'!G70+'ШК 4'!G69+'ШК 5'!G67+'ШК 9'!G60+Гимн.!G48)/5</f>
        <v>40554.6</v>
      </c>
      <c r="I78" s="252">
        <f>('шк 2'!H70+'ШК 4'!H69+'ШК 5'!H67+'ШК 9'!H60+Гимн.!H48)/5</f>
        <v>40369.199999999997</v>
      </c>
      <c r="J78" s="252">
        <f>I78/H78*100</f>
        <v>99.542838543593078</v>
      </c>
      <c r="K78" s="458">
        <f>J78</f>
        <v>99.542838543593078</v>
      </c>
      <c r="L78" s="646"/>
      <c r="M78" s="445"/>
      <c r="N78" s="657"/>
    </row>
    <row r="79" spans="1:19" ht="55.9" customHeight="1">
      <c r="A79" s="652"/>
      <c r="B79" s="627"/>
      <c r="C79" s="627" t="s">
        <v>377</v>
      </c>
      <c r="D79" s="627" t="s">
        <v>23</v>
      </c>
      <c r="E79" s="445" t="s">
        <v>299</v>
      </c>
      <c r="F79" s="445" t="s">
        <v>135</v>
      </c>
      <c r="G79" s="249" t="s">
        <v>26</v>
      </c>
      <c r="H79" s="249">
        <v>100</v>
      </c>
      <c r="I79" s="249">
        <v>100</v>
      </c>
      <c r="J79" s="251">
        <v>100</v>
      </c>
      <c r="K79" s="661">
        <v>100</v>
      </c>
      <c r="L79" s="646"/>
      <c r="M79" s="445" t="s">
        <v>27</v>
      </c>
      <c r="N79" s="657"/>
      <c r="S79" s="227"/>
    </row>
    <row r="80" spans="1:19" ht="60" customHeight="1">
      <c r="A80" s="652"/>
      <c r="B80" s="627"/>
      <c r="C80" s="627"/>
      <c r="D80" s="627"/>
      <c r="E80" s="445"/>
      <c r="F80" s="445" t="s">
        <v>136</v>
      </c>
      <c r="G80" s="249" t="s">
        <v>26</v>
      </c>
      <c r="H80" s="249">
        <v>100</v>
      </c>
      <c r="I80" s="249">
        <v>100</v>
      </c>
      <c r="J80" s="252">
        <f t="shared" si="3"/>
        <v>100</v>
      </c>
      <c r="K80" s="661"/>
      <c r="L80" s="646"/>
      <c r="M80" s="445" t="s">
        <v>27</v>
      </c>
      <c r="N80" s="657"/>
    </row>
    <row r="81" spans="1:14" ht="40.15" customHeight="1">
      <c r="A81" s="652"/>
      <c r="B81" s="627"/>
      <c r="C81" s="627"/>
      <c r="D81" s="627"/>
      <c r="E81" s="445" t="s">
        <v>300</v>
      </c>
      <c r="F81" s="445" t="s">
        <v>138</v>
      </c>
      <c r="G81" s="446" t="s">
        <v>155</v>
      </c>
      <c r="H81" s="252">
        <f>('шк 2'!G74+'ШК 4'!G72+'ШК 5'!G71+'ШК 9'!G63+Гимн.!G51)/5</f>
        <v>10339</v>
      </c>
      <c r="I81" s="252">
        <f>('шк 2'!H74+'ШК 4'!H72+'ШК 5'!H71+'ШК 9'!H63+Гимн.!H51)/5</f>
        <v>10485.200000000001</v>
      </c>
      <c r="J81" s="251">
        <f>I81/H81*100</f>
        <v>101.41406325563402</v>
      </c>
      <c r="K81" s="448">
        <f>J81</f>
        <v>101.41406325563402</v>
      </c>
      <c r="L81" s="646"/>
      <c r="M81" s="445" t="s">
        <v>27</v>
      </c>
      <c r="N81" s="657"/>
    </row>
    <row r="82" spans="1:14" ht="57.6" customHeight="1">
      <c r="A82" s="652"/>
      <c r="B82" s="627"/>
      <c r="C82" s="627" t="s">
        <v>378</v>
      </c>
      <c r="D82" s="627" t="s">
        <v>23</v>
      </c>
      <c r="E82" s="445" t="s">
        <v>299</v>
      </c>
      <c r="F82" s="445" t="s">
        <v>135</v>
      </c>
      <c r="G82" s="249" t="s">
        <v>26</v>
      </c>
      <c r="H82" s="249">
        <v>100</v>
      </c>
      <c r="I82" s="249">
        <v>100</v>
      </c>
      <c r="J82" s="251">
        <v>100</v>
      </c>
      <c r="K82" s="661">
        <v>100</v>
      </c>
      <c r="L82" s="646"/>
      <c r="M82" s="445" t="s">
        <v>27</v>
      </c>
      <c r="N82" s="657"/>
    </row>
    <row r="83" spans="1:14" ht="58.9" customHeight="1">
      <c r="A83" s="652"/>
      <c r="B83" s="627"/>
      <c r="C83" s="627"/>
      <c r="D83" s="627"/>
      <c r="E83" s="445"/>
      <c r="F83" s="445" t="s">
        <v>136</v>
      </c>
      <c r="G83" s="249" t="s">
        <v>26</v>
      </c>
      <c r="H83" s="249">
        <v>100</v>
      </c>
      <c r="I83" s="249">
        <v>100</v>
      </c>
      <c r="J83" s="251">
        <v>100</v>
      </c>
      <c r="K83" s="661"/>
      <c r="L83" s="646"/>
      <c r="M83" s="445" t="s">
        <v>27</v>
      </c>
      <c r="N83" s="657"/>
    </row>
    <row r="84" spans="1:14" ht="39.6" customHeight="1">
      <c r="A84" s="652"/>
      <c r="B84" s="627"/>
      <c r="C84" s="627"/>
      <c r="D84" s="627"/>
      <c r="E84" s="445" t="s">
        <v>300</v>
      </c>
      <c r="F84" s="445" t="s">
        <v>138</v>
      </c>
      <c r="G84" s="446" t="s">
        <v>155</v>
      </c>
      <c r="H84" s="252">
        <f>('шк 2'!G77+'ШК 4'!G75+'ШК 5'!G74+'шк 7'!G64+'ШК 9'!G66+Гимн.!G54)/6</f>
        <v>81913.333333333328</v>
      </c>
      <c r="I84" s="252">
        <f>('шк 2'!H77+'ШК 4'!H75+'ШК 5'!H74+'шк 7'!H64+'ШК 9'!H66+Гимн.!H54)/6</f>
        <v>77993.166666666672</v>
      </c>
      <c r="J84" s="251">
        <f>I84/H84*100</f>
        <v>95.214250834215036</v>
      </c>
      <c r="K84" s="448">
        <f>J84</f>
        <v>95.214250834215036</v>
      </c>
      <c r="L84" s="646"/>
      <c r="M84" s="445" t="s">
        <v>27</v>
      </c>
      <c r="N84" s="657"/>
    </row>
    <row r="85" spans="1:14" ht="54" customHeight="1">
      <c r="A85" s="652"/>
      <c r="B85" s="627"/>
      <c r="C85" s="627" t="s">
        <v>379</v>
      </c>
      <c r="D85" s="627" t="s">
        <v>23</v>
      </c>
      <c r="E85" s="445" t="s">
        <v>299</v>
      </c>
      <c r="F85" s="445" t="s">
        <v>135</v>
      </c>
      <c r="G85" s="249" t="s">
        <v>26</v>
      </c>
      <c r="H85" s="249">
        <v>100</v>
      </c>
      <c r="I85" s="249">
        <v>100</v>
      </c>
      <c r="J85" s="251">
        <v>100</v>
      </c>
      <c r="K85" s="661">
        <v>100</v>
      </c>
      <c r="L85" s="646"/>
      <c r="M85" s="445" t="s">
        <v>27</v>
      </c>
      <c r="N85" s="657"/>
    </row>
    <row r="86" spans="1:14" ht="55.15" customHeight="1">
      <c r="A86" s="652"/>
      <c r="B86" s="627"/>
      <c r="C86" s="627"/>
      <c r="D86" s="627"/>
      <c r="E86" s="445"/>
      <c r="F86" s="445" t="s">
        <v>136</v>
      </c>
      <c r="G86" s="249" t="s">
        <v>26</v>
      </c>
      <c r="H86" s="249">
        <v>100</v>
      </c>
      <c r="I86" s="249">
        <v>100</v>
      </c>
      <c r="J86" s="251">
        <v>100</v>
      </c>
      <c r="K86" s="661"/>
      <c r="L86" s="646"/>
      <c r="M86" s="445" t="s">
        <v>27</v>
      </c>
      <c r="N86" s="657"/>
    </row>
    <row r="87" spans="1:14" ht="40.15" customHeight="1">
      <c r="A87" s="652"/>
      <c r="B87" s="627"/>
      <c r="C87" s="627"/>
      <c r="D87" s="627"/>
      <c r="E87" s="445" t="s">
        <v>300</v>
      </c>
      <c r="F87" s="445" t="s">
        <v>138</v>
      </c>
      <c r="G87" s="446" t="s">
        <v>155</v>
      </c>
      <c r="H87" s="252">
        <f>('шк 2'!G80+'ШК 4'!G78+'ШК 5'!G77+'ШК 9'!G69+Гимн.!G57)/5</f>
        <v>18122</v>
      </c>
      <c r="I87" s="252">
        <f>('шк 2'!H80+'ШК 4'!H78+'ШК 5'!H77+'ШК 9'!H69+Гимн.!H57)/5</f>
        <v>18395</v>
      </c>
      <c r="J87" s="251">
        <f>I87/H87*100</f>
        <v>101.50645624103301</v>
      </c>
      <c r="K87" s="448">
        <f>J87</f>
        <v>101.50645624103301</v>
      </c>
      <c r="L87" s="646"/>
      <c r="M87" s="445" t="s">
        <v>27</v>
      </c>
      <c r="N87" s="657"/>
    </row>
    <row r="88" spans="1:14" ht="54.6" customHeight="1">
      <c r="A88" s="652"/>
      <c r="B88" s="627"/>
      <c r="C88" s="627" t="s">
        <v>380</v>
      </c>
      <c r="D88" s="627" t="s">
        <v>23</v>
      </c>
      <c r="E88" s="445" t="s">
        <v>299</v>
      </c>
      <c r="F88" s="445" t="s">
        <v>135</v>
      </c>
      <c r="G88" s="249" t="s">
        <v>26</v>
      </c>
      <c r="H88" s="249">
        <v>100</v>
      </c>
      <c r="I88" s="249">
        <v>100</v>
      </c>
      <c r="J88" s="251">
        <v>100</v>
      </c>
      <c r="K88" s="661">
        <v>100</v>
      </c>
      <c r="L88" s="646"/>
      <c r="M88" s="445" t="s">
        <v>27</v>
      </c>
      <c r="N88" s="657"/>
    </row>
    <row r="89" spans="1:14" ht="57" customHeight="1">
      <c r="A89" s="652"/>
      <c r="B89" s="627"/>
      <c r="C89" s="627"/>
      <c r="D89" s="627"/>
      <c r="E89" s="445"/>
      <c r="F89" s="445" t="s">
        <v>136</v>
      </c>
      <c r="G89" s="249" t="s">
        <v>26</v>
      </c>
      <c r="H89" s="249">
        <v>100</v>
      </c>
      <c r="I89" s="249">
        <v>100</v>
      </c>
      <c r="J89" s="251">
        <v>100</v>
      </c>
      <c r="K89" s="661"/>
      <c r="L89" s="646"/>
      <c r="M89" s="445" t="s">
        <v>27</v>
      </c>
      <c r="N89" s="657"/>
    </row>
    <row r="90" spans="1:14" ht="41.45" customHeight="1">
      <c r="A90" s="652"/>
      <c r="B90" s="627"/>
      <c r="C90" s="627"/>
      <c r="D90" s="627"/>
      <c r="E90" s="445" t="s">
        <v>300</v>
      </c>
      <c r="F90" s="445" t="s">
        <v>138</v>
      </c>
      <c r="G90" s="446" t="s">
        <v>155</v>
      </c>
      <c r="H90" s="252">
        <f>('ШК 5'!G80+Гимн.!G60)/2</f>
        <v>10215</v>
      </c>
      <c r="I90" s="252">
        <f>('ШК 5'!H80+Гимн.!H60)/2</f>
        <v>10320.5</v>
      </c>
      <c r="J90" s="251">
        <f>I90/H90*100</f>
        <v>101.03279490944689</v>
      </c>
      <c r="K90" s="448">
        <f>J90</f>
        <v>101.03279490944689</v>
      </c>
      <c r="L90" s="647"/>
      <c r="M90" s="445" t="s">
        <v>27</v>
      </c>
      <c r="N90" s="657"/>
    </row>
    <row r="91" spans="1:14" ht="40.15" hidden="1" customHeight="1" thickBot="1">
      <c r="A91" s="557" t="s">
        <v>204</v>
      </c>
      <c r="B91" s="627">
        <v>2446005553</v>
      </c>
      <c r="C91" s="653" t="s">
        <v>381</v>
      </c>
      <c r="D91" s="653" t="s">
        <v>23</v>
      </c>
      <c r="E91" s="445"/>
      <c r="F91" s="445"/>
      <c r="G91" s="249"/>
      <c r="H91" s="249"/>
      <c r="I91" s="249"/>
      <c r="J91" s="251"/>
      <c r="K91" s="658">
        <f>(J93+J94+J95+J96+J97+J98)/6</f>
        <v>100</v>
      </c>
      <c r="L91" s="445"/>
      <c r="M91" s="445" t="s">
        <v>27</v>
      </c>
      <c r="N91" s="657">
        <f>(K91+K99)/2</f>
        <v>97.090404128761378</v>
      </c>
    </row>
    <row r="92" spans="1:14" ht="40.15" hidden="1" customHeight="1" thickBot="1">
      <c r="A92" s="558"/>
      <c r="B92" s="627"/>
      <c r="C92" s="653"/>
      <c r="D92" s="653"/>
      <c r="E92" s="445"/>
      <c r="F92" s="445"/>
      <c r="G92" s="249"/>
      <c r="H92" s="249"/>
      <c r="I92" s="249"/>
      <c r="J92" s="251"/>
      <c r="K92" s="658"/>
      <c r="L92" s="445"/>
      <c r="M92" s="445" t="s">
        <v>27</v>
      </c>
      <c r="N92" s="657"/>
    </row>
    <row r="93" spans="1:14" ht="55.9" customHeight="1">
      <c r="A93" s="558"/>
      <c r="B93" s="627"/>
      <c r="C93" s="653"/>
      <c r="D93" s="653"/>
      <c r="E93" s="445" t="s">
        <v>205</v>
      </c>
      <c r="F93" s="445" t="s">
        <v>136</v>
      </c>
      <c r="G93" s="249" t="s">
        <v>26</v>
      </c>
      <c r="H93" s="249">
        <f>ДДТ!G17</f>
        <v>100</v>
      </c>
      <c r="I93" s="249">
        <f>ДДТ!H17</f>
        <v>100</v>
      </c>
      <c r="J93" s="251">
        <f t="shared" ref="J93:J120" si="4">I93/H93*100</f>
        <v>100</v>
      </c>
      <c r="K93" s="658"/>
      <c r="L93" s="645"/>
      <c r="M93" s="445" t="s">
        <v>27</v>
      </c>
      <c r="N93" s="657"/>
    </row>
    <row r="94" spans="1:14" ht="57" customHeight="1">
      <c r="A94" s="558"/>
      <c r="B94" s="627"/>
      <c r="C94" s="653"/>
      <c r="D94" s="653"/>
      <c r="E94" s="445" t="s">
        <v>207</v>
      </c>
      <c r="F94" s="445" t="s">
        <v>136</v>
      </c>
      <c r="G94" s="249" t="s">
        <v>26</v>
      </c>
      <c r="H94" s="249">
        <f>ДДТ!G19</f>
        <v>95</v>
      </c>
      <c r="I94" s="249">
        <f>ДДТ!H19</f>
        <v>95</v>
      </c>
      <c r="J94" s="251">
        <f t="shared" si="4"/>
        <v>100</v>
      </c>
      <c r="K94" s="658"/>
      <c r="L94" s="646"/>
      <c r="M94" s="445" t="s">
        <v>27</v>
      </c>
      <c r="N94" s="657"/>
    </row>
    <row r="95" spans="1:14" ht="52.15" customHeight="1">
      <c r="A95" s="558"/>
      <c r="B95" s="627"/>
      <c r="C95" s="653"/>
      <c r="D95" s="653"/>
      <c r="E95" s="445" t="s">
        <v>208</v>
      </c>
      <c r="F95" s="445" t="s">
        <v>136</v>
      </c>
      <c r="G95" s="249" t="s">
        <v>26</v>
      </c>
      <c r="H95" s="249">
        <v>100</v>
      </c>
      <c r="I95" s="249">
        <v>100</v>
      </c>
      <c r="J95" s="251">
        <f t="shared" si="4"/>
        <v>100</v>
      </c>
      <c r="K95" s="658"/>
      <c r="L95" s="646"/>
      <c r="M95" s="445" t="s">
        <v>27</v>
      </c>
      <c r="N95" s="657"/>
    </row>
    <row r="96" spans="1:14" ht="58.9" customHeight="1">
      <c r="A96" s="558"/>
      <c r="B96" s="627"/>
      <c r="C96" s="653"/>
      <c r="D96" s="653"/>
      <c r="E96" s="445" t="s">
        <v>209</v>
      </c>
      <c r="F96" s="445" t="s">
        <v>136</v>
      </c>
      <c r="G96" s="249" t="s">
        <v>26</v>
      </c>
      <c r="H96" s="249">
        <v>100</v>
      </c>
      <c r="I96" s="249">
        <v>100</v>
      </c>
      <c r="J96" s="251">
        <f t="shared" si="4"/>
        <v>100</v>
      </c>
      <c r="K96" s="658"/>
      <c r="L96" s="646"/>
      <c r="M96" s="445" t="s">
        <v>27</v>
      </c>
      <c r="N96" s="657"/>
    </row>
    <row r="97" spans="1:19" ht="55.9" customHeight="1">
      <c r="A97" s="558"/>
      <c r="B97" s="627"/>
      <c r="C97" s="653"/>
      <c r="D97" s="653"/>
      <c r="E97" s="445" t="s">
        <v>278</v>
      </c>
      <c r="F97" s="445" t="s">
        <v>136</v>
      </c>
      <c r="G97" s="249" t="s">
        <v>26</v>
      </c>
      <c r="H97" s="249">
        <v>100</v>
      </c>
      <c r="I97" s="249">
        <v>100</v>
      </c>
      <c r="J97" s="251">
        <f t="shared" si="4"/>
        <v>100</v>
      </c>
      <c r="K97" s="658"/>
      <c r="L97" s="646"/>
      <c r="M97" s="445" t="s">
        <v>27</v>
      </c>
      <c r="N97" s="657"/>
    </row>
    <row r="98" spans="1:19" ht="58.9" customHeight="1">
      <c r="A98" s="558"/>
      <c r="B98" s="627"/>
      <c r="C98" s="653"/>
      <c r="D98" s="653"/>
      <c r="E98" s="445" t="s">
        <v>247</v>
      </c>
      <c r="F98" s="445" t="s">
        <v>136</v>
      </c>
      <c r="G98" s="249" t="s">
        <v>26</v>
      </c>
      <c r="H98" s="249">
        <f>ДДТ!G27</f>
        <v>95</v>
      </c>
      <c r="I98" s="249">
        <f>ДДТ!H27</f>
        <v>95</v>
      </c>
      <c r="J98" s="249">
        <f>ДДТ!I27</f>
        <v>100</v>
      </c>
      <c r="K98" s="658"/>
      <c r="L98" s="646"/>
      <c r="M98" s="445"/>
      <c r="N98" s="657"/>
      <c r="P98" s="654" t="s">
        <v>248</v>
      </c>
      <c r="Q98" s="654"/>
      <c r="R98" s="654"/>
      <c r="S98" s="654"/>
    </row>
    <row r="99" spans="1:19" ht="38.25">
      <c r="A99" s="558"/>
      <c r="B99" s="627"/>
      <c r="C99" s="653"/>
      <c r="D99" s="653"/>
      <c r="E99" s="445" t="s">
        <v>41</v>
      </c>
      <c r="F99" s="445" t="s">
        <v>138</v>
      </c>
      <c r="G99" s="249" t="s">
        <v>155</v>
      </c>
      <c r="H99" s="249">
        <f>ДДТ!G28</f>
        <v>182912</v>
      </c>
      <c r="I99" s="249">
        <f>ДДТ!H28</f>
        <v>172268</v>
      </c>
      <c r="J99" s="251">
        <f t="shared" si="4"/>
        <v>94.180808257522742</v>
      </c>
      <c r="K99" s="448">
        <f>J99</f>
        <v>94.180808257522742</v>
      </c>
      <c r="L99" s="647"/>
      <c r="M99" s="445" t="s">
        <v>27</v>
      </c>
      <c r="N99" s="657"/>
    </row>
    <row r="100" spans="1:19" ht="55.15" hidden="1" customHeight="1">
      <c r="A100" s="558"/>
      <c r="B100" s="627"/>
      <c r="C100" s="627" t="s">
        <v>382</v>
      </c>
      <c r="D100" s="653" t="s">
        <v>23</v>
      </c>
      <c r="E100" s="445" t="s">
        <v>205</v>
      </c>
      <c r="F100" s="445" t="s">
        <v>136</v>
      </c>
      <c r="G100" s="249" t="s">
        <v>26</v>
      </c>
      <c r="H100" s="249">
        <f>ДДТ!G29</f>
        <v>100</v>
      </c>
      <c r="I100" s="249">
        <f>ДДТ!H29</f>
        <v>100</v>
      </c>
      <c r="J100" s="249">
        <f>ДДТ!I29</f>
        <v>100</v>
      </c>
      <c r="K100" s="658">
        <f>(J100+J101+J102+J103+J104+J105)/6</f>
        <v>100</v>
      </c>
      <c r="L100" s="645" t="s">
        <v>387</v>
      </c>
      <c r="M100" s="445" t="s">
        <v>27</v>
      </c>
      <c r="N100" s="657">
        <f>(K100+K106)/2</f>
        <v>88.518342067651261</v>
      </c>
    </row>
    <row r="101" spans="1:19" ht="57.6" hidden="1" customHeight="1">
      <c r="A101" s="558"/>
      <c r="B101" s="627"/>
      <c r="C101" s="627"/>
      <c r="D101" s="653"/>
      <c r="E101" s="445" t="s">
        <v>207</v>
      </c>
      <c r="F101" s="445" t="s">
        <v>136</v>
      </c>
      <c r="G101" s="249" t="s">
        <v>26</v>
      </c>
      <c r="H101" s="249">
        <f>ДДТ!G31</f>
        <v>95</v>
      </c>
      <c r="I101" s="249">
        <f>ДДТ!H31</f>
        <v>95</v>
      </c>
      <c r="J101" s="251">
        <f t="shared" ref="J101:J105" si="5">I101/H101*100</f>
        <v>100</v>
      </c>
      <c r="K101" s="658"/>
      <c r="L101" s="646"/>
      <c r="M101" s="445" t="s">
        <v>27</v>
      </c>
      <c r="N101" s="657"/>
    </row>
    <row r="102" spans="1:19" ht="58.15" hidden="1" customHeight="1">
      <c r="A102" s="558"/>
      <c r="B102" s="627"/>
      <c r="C102" s="627"/>
      <c r="D102" s="653"/>
      <c r="E102" s="445" t="s">
        <v>208</v>
      </c>
      <c r="F102" s="445" t="s">
        <v>136</v>
      </c>
      <c r="G102" s="249" t="s">
        <v>26</v>
      </c>
      <c r="H102" s="249">
        <f>ДДТ!G34</f>
        <v>100</v>
      </c>
      <c r="I102" s="249">
        <f>ДДТ!H34</f>
        <v>100</v>
      </c>
      <c r="J102" s="251">
        <f t="shared" si="5"/>
        <v>100</v>
      </c>
      <c r="K102" s="658"/>
      <c r="L102" s="646"/>
      <c r="M102" s="445" t="s">
        <v>27</v>
      </c>
      <c r="N102" s="657"/>
    </row>
    <row r="103" spans="1:19" ht="54.6" hidden="1" customHeight="1">
      <c r="A103" s="558"/>
      <c r="B103" s="627"/>
      <c r="C103" s="627"/>
      <c r="D103" s="653"/>
      <c r="E103" s="445" t="s">
        <v>209</v>
      </c>
      <c r="F103" s="445" t="s">
        <v>136</v>
      </c>
      <c r="G103" s="249" t="s">
        <v>26</v>
      </c>
      <c r="H103" s="249">
        <f>ДДТ!G36</f>
        <v>100</v>
      </c>
      <c r="I103" s="249">
        <f>ДДТ!H36</f>
        <v>100</v>
      </c>
      <c r="J103" s="251">
        <f t="shared" si="5"/>
        <v>100</v>
      </c>
      <c r="K103" s="658"/>
      <c r="L103" s="646"/>
      <c r="M103" s="445" t="s">
        <v>27</v>
      </c>
      <c r="N103" s="657"/>
    </row>
    <row r="104" spans="1:19" ht="55.15" hidden="1" customHeight="1">
      <c r="A104" s="558"/>
      <c r="B104" s="627"/>
      <c r="C104" s="627"/>
      <c r="D104" s="653"/>
      <c r="E104" s="445" t="s">
        <v>210</v>
      </c>
      <c r="F104" s="445" t="s">
        <v>136</v>
      </c>
      <c r="G104" s="249" t="s">
        <v>26</v>
      </c>
      <c r="H104" s="249">
        <f>ДДТ!G38</f>
        <v>100</v>
      </c>
      <c r="I104" s="249">
        <f>ДДТ!H38</f>
        <v>100</v>
      </c>
      <c r="J104" s="251">
        <f t="shared" si="5"/>
        <v>100</v>
      </c>
      <c r="K104" s="658"/>
      <c r="L104" s="646"/>
      <c r="M104" s="445" t="s">
        <v>27</v>
      </c>
      <c r="N104" s="657"/>
    </row>
    <row r="105" spans="1:19" ht="53.45" hidden="1" customHeight="1">
      <c r="A105" s="558"/>
      <c r="B105" s="627"/>
      <c r="C105" s="627"/>
      <c r="D105" s="653"/>
      <c r="E105" s="445" t="s">
        <v>247</v>
      </c>
      <c r="F105" s="445" t="s">
        <v>136</v>
      </c>
      <c r="G105" s="249" t="s">
        <v>26</v>
      </c>
      <c r="H105" s="249">
        <f>ДДТ!G39</f>
        <v>95</v>
      </c>
      <c r="I105" s="249">
        <f>ДДТ!H39</f>
        <v>95</v>
      </c>
      <c r="J105" s="251">
        <f t="shared" si="5"/>
        <v>100</v>
      </c>
      <c r="K105" s="658"/>
      <c r="L105" s="646"/>
      <c r="M105" s="445"/>
      <c r="N105" s="657"/>
    </row>
    <row r="106" spans="1:19" ht="123" hidden="1" customHeight="1">
      <c r="A106" s="558"/>
      <c r="B106" s="627"/>
      <c r="C106" s="627"/>
      <c r="D106" s="653"/>
      <c r="E106" s="445" t="s">
        <v>41</v>
      </c>
      <c r="F106" s="445" t="s">
        <v>138</v>
      </c>
      <c r="G106" s="249" t="s">
        <v>155</v>
      </c>
      <c r="H106" s="249">
        <f>ДДТ!G40</f>
        <v>75564</v>
      </c>
      <c r="I106" s="249">
        <f>ДДТ!H40</f>
        <v>58212</v>
      </c>
      <c r="J106" s="251">
        <f>I106/H106*100</f>
        <v>77.036684135302522</v>
      </c>
      <c r="K106" s="448">
        <f>J106</f>
        <v>77.036684135302522</v>
      </c>
      <c r="L106" s="647"/>
      <c r="M106" s="445" t="s">
        <v>27</v>
      </c>
      <c r="N106" s="657"/>
    </row>
    <row r="107" spans="1:19" ht="15.75" hidden="1">
      <c r="A107" s="558"/>
      <c r="B107" s="627"/>
      <c r="C107" s="445"/>
      <c r="D107" s="445"/>
      <c r="E107" s="445"/>
      <c r="F107" s="445"/>
      <c r="G107" s="249"/>
      <c r="H107" s="249"/>
      <c r="I107" s="249"/>
      <c r="J107" s="251"/>
      <c r="K107" s="448"/>
      <c r="L107" s="445"/>
      <c r="M107" s="445"/>
      <c r="N107" s="447"/>
    </row>
    <row r="108" spans="1:19" ht="46.15" customHeight="1">
      <c r="A108" s="558"/>
      <c r="B108" s="627"/>
      <c r="C108" s="627" t="s">
        <v>383</v>
      </c>
      <c r="D108" s="627" t="s">
        <v>213</v>
      </c>
      <c r="E108" s="627" t="s">
        <v>214</v>
      </c>
      <c r="F108" s="445" t="s">
        <v>277</v>
      </c>
      <c r="G108" s="249" t="s">
        <v>26</v>
      </c>
      <c r="H108" s="249">
        <v>0</v>
      </c>
      <c r="I108" s="249">
        <v>0</v>
      </c>
      <c r="J108" s="251">
        <v>0</v>
      </c>
      <c r="K108" s="251">
        <f>(J109+J110)/2</f>
        <v>100</v>
      </c>
      <c r="L108" s="655"/>
      <c r="M108" s="434" t="s">
        <v>27</v>
      </c>
      <c r="N108" s="656">
        <f>(K108+K111)/2</f>
        <v>100</v>
      </c>
    </row>
    <row r="109" spans="1:19" ht="103.9" customHeight="1">
      <c r="A109" s="558"/>
      <c r="B109" s="627"/>
      <c r="C109" s="627"/>
      <c r="D109" s="627"/>
      <c r="E109" s="627"/>
      <c r="F109" s="445" t="s">
        <v>215</v>
      </c>
      <c r="G109" s="249" t="s">
        <v>26</v>
      </c>
      <c r="H109" s="249">
        <v>100</v>
      </c>
      <c r="I109" s="249">
        <v>100</v>
      </c>
      <c r="J109" s="251">
        <f t="shared" si="4"/>
        <v>100</v>
      </c>
      <c r="K109" s="251"/>
      <c r="L109" s="655"/>
      <c r="M109" s="434" t="s">
        <v>27</v>
      </c>
      <c r="N109" s="656"/>
    </row>
    <row r="110" spans="1:19" ht="170.45" customHeight="1">
      <c r="A110" s="558"/>
      <c r="B110" s="627"/>
      <c r="C110" s="627"/>
      <c r="D110" s="627"/>
      <c r="E110" s="627"/>
      <c r="F110" s="445" t="s">
        <v>220</v>
      </c>
      <c r="G110" s="249" t="s">
        <v>26</v>
      </c>
      <c r="H110" s="249">
        <v>100</v>
      </c>
      <c r="I110" s="249">
        <v>100</v>
      </c>
      <c r="J110" s="251">
        <f t="shared" si="4"/>
        <v>100</v>
      </c>
      <c r="K110" s="251"/>
      <c r="L110" s="655"/>
      <c r="M110" s="434" t="s">
        <v>27</v>
      </c>
      <c r="N110" s="656"/>
    </row>
    <row r="111" spans="1:19" ht="45">
      <c r="A111" s="558"/>
      <c r="B111" s="627"/>
      <c r="C111" s="627"/>
      <c r="D111" s="627"/>
      <c r="E111" s="445" t="s">
        <v>41</v>
      </c>
      <c r="F111" s="445" t="s">
        <v>217</v>
      </c>
      <c r="G111" s="249" t="s">
        <v>218</v>
      </c>
      <c r="H111" s="249">
        <f>ДДТ!G51</f>
        <v>4</v>
      </c>
      <c r="I111" s="249">
        <f>ДДТ!H51</f>
        <v>4</v>
      </c>
      <c r="J111" s="252">
        <f t="shared" si="4"/>
        <v>100</v>
      </c>
      <c r="K111" s="252">
        <f>J111</f>
        <v>100</v>
      </c>
      <c r="L111" s="655"/>
      <c r="M111" s="434" t="s">
        <v>27</v>
      </c>
      <c r="N111" s="656"/>
    </row>
    <row r="112" spans="1:19" ht="41.45" hidden="1" customHeight="1">
      <c r="A112" s="558"/>
      <c r="B112" s="627"/>
      <c r="C112" s="627"/>
      <c r="D112" s="627"/>
      <c r="E112" s="627" t="s">
        <v>219</v>
      </c>
      <c r="F112" s="445" t="s">
        <v>277</v>
      </c>
      <c r="G112" s="249" t="s">
        <v>26</v>
      </c>
      <c r="H112" s="249">
        <v>0</v>
      </c>
      <c r="I112" s="249">
        <v>0</v>
      </c>
      <c r="J112" s="251">
        <v>0</v>
      </c>
      <c r="K112" s="251">
        <v>100</v>
      </c>
      <c r="L112" s="655"/>
      <c r="M112" s="434" t="s">
        <v>27</v>
      </c>
      <c r="N112" s="657">
        <f>(K112+K115)/2</f>
        <v>100</v>
      </c>
    </row>
    <row r="113" spans="1:14" ht="108" hidden="1" customHeight="1">
      <c r="A113" s="558"/>
      <c r="B113" s="627"/>
      <c r="C113" s="627"/>
      <c r="D113" s="627"/>
      <c r="E113" s="627"/>
      <c r="F113" s="445" t="s">
        <v>215</v>
      </c>
      <c r="G113" s="249" t="s">
        <v>26</v>
      </c>
      <c r="H113" s="249">
        <v>100</v>
      </c>
      <c r="I113" s="249">
        <v>100</v>
      </c>
      <c r="J113" s="251">
        <f t="shared" si="4"/>
        <v>100</v>
      </c>
      <c r="K113" s="251"/>
      <c r="L113" s="655"/>
      <c r="M113" s="434" t="s">
        <v>27</v>
      </c>
      <c r="N113" s="657"/>
    </row>
    <row r="114" spans="1:14" ht="171" hidden="1" customHeight="1">
      <c r="A114" s="558"/>
      <c r="B114" s="627"/>
      <c r="C114" s="627"/>
      <c r="D114" s="627"/>
      <c r="E114" s="627"/>
      <c r="F114" s="445" t="s">
        <v>249</v>
      </c>
      <c r="G114" s="249" t="s">
        <v>26</v>
      </c>
      <c r="H114" s="249">
        <v>100</v>
      </c>
      <c r="I114" s="249">
        <v>100</v>
      </c>
      <c r="J114" s="251">
        <f t="shared" si="4"/>
        <v>100</v>
      </c>
      <c r="K114" s="251"/>
      <c r="L114" s="655"/>
      <c r="M114" s="434" t="s">
        <v>27</v>
      </c>
      <c r="N114" s="657"/>
    </row>
    <row r="115" spans="1:14" ht="41.45" hidden="1" customHeight="1">
      <c r="A115" s="558"/>
      <c r="B115" s="627"/>
      <c r="C115" s="627"/>
      <c r="D115" s="627"/>
      <c r="E115" s="445" t="s">
        <v>41</v>
      </c>
      <c r="F115" s="445" t="s">
        <v>221</v>
      </c>
      <c r="G115" s="249" t="s">
        <v>218</v>
      </c>
      <c r="H115" s="249">
        <v>1</v>
      </c>
      <c r="I115" s="249">
        <v>1</v>
      </c>
      <c r="J115" s="251">
        <f t="shared" si="4"/>
        <v>100</v>
      </c>
      <c r="K115" s="251">
        <f>J115</f>
        <v>100</v>
      </c>
      <c r="L115" s="655"/>
      <c r="M115" s="434" t="s">
        <v>27</v>
      </c>
      <c r="N115" s="657"/>
    </row>
    <row r="116" spans="1:14" ht="54" customHeight="1">
      <c r="A116" s="558"/>
      <c r="B116" s="627"/>
      <c r="C116" s="627" t="s">
        <v>384</v>
      </c>
      <c r="D116" s="627" t="s">
        <v>23</v>
      </c>
      <c r="E116" s="445" t="s">
        <v>281</v>
      </c>
      <c r="F116" s="445" t="s">
        <v>282</v>
      </c>
      <c r="G116" s="249" t="s">
        <v>26</v>
      </c>
      <c r="H116" s="249">
        <v>100</v>
      </c>
      <c r="I116" s="249">
        <v>100</v>
      </c>
      <c r="J116" s="251">
        <f t="shared" si="4"/>
        <v>100</v>
      </c>
      <c r="K116" s="660">
        <f>(J116+J117+J118+J119)/4</f>
        <v>100</v>
      </c>
      <c r="L116" s="648"/>
      <c r="M116" s="434" t="s">
        <v>27</v>
      </c>
      <c r="N116" s="657">
        <f>(K116+K120)/2</f>
        <v>100</v>
      </c>
    </row>
    <row r="117" spans="1:14" ht="65.45" customHeight="1">
      <c r="A117" s="558"/>
      <c r="B117" s="627"/>
      <c r="C117" s="627"/>
      <c r="D117" s="627"/>
      <c r="E117" s="445"/>
      <c r="F117" s="445" t="s">
        <v>283</v>
      </c>
      <c r="G117" s="249" t="s">
        <v>26</v>
      </c>
      <c r="H117" s="249">
        <v>100</v>
      </c>
      <c r="I117" s="249">
        <v>100</v>
      </c>
      <c r="J117" s="251">
        <f t="shared" si="4"/>
        <v>100</v>
      </c>
      <c r="K117" s="660"/>
      <c r="L117" s="649"/>
      <c r="M117" s="434" t="s">
        <v>27</v>
      </c>
      <c r="N117" s="657"/>
    </row>
    <row r="118" spans="1:14" ht="45">
      <c r="A118" s="558"/>
      <c r="B118" s="627"/>
      <c r="C118" s="627"/>
      <c r="D118" s="627"/>
      <c r="E118" s="445" t="s">
        <v>41</v>
      </c>
      <c r="F118" s="445" t="s">
        <v>284</v>
      </c>
      <c r="G118" s="249" t="s">
        <v>287</v>
      </c>
      <c r="H118" s="249">
        <v>4</v>
      </c>
      <c r="I118" s="249">
        <f>ДДТ!H75</f>
        <v>4</v>
      </c>
      <c r="J118" s="251">
        <f t="shared" si="4"/>
        <v>100</v>
      </c>
      <c r="K118" s="660"/>
      <c r="L118" s="649"/>
      <c r="M118" s="434" t="s">
        <v>27</v>
      </c>
      <c r="N118" s="657"/>
    </row>
    <row r="119" spans="1:14" ht="45">
      <c r="A119" s="558"/>
      <c r="B119" s="627"/>
      <c r="C119" s="627"/>
      <c r="D119" s="627"/>
      <c r="E119" s="445"/>
      <c r="F119" s="445" t="s">
        <v>286</v>
      </c>
      <c r="G119" s="249" t="s">
        <v>287</v>
      </c>
      <c r="H119" s="249">
        <v>4</v>
      </c>
      <c r="I119" s="249">
        <f>ДДТ!H89</f>
        <v>4</v>
      </c>
      <c r="J119" s="251">
        <f t="shared" si="4"/>
        <v>100</v>
      </c>
      <c r="K119" s="660"/>
      <c r="L119" s="649"/>
      <c r="M119" s="434" t="s">
        <v>27</v>
      </c>
      <c r="N119" s="657"/>
    </row>
    <row r="120" spans="1:14" ht="45">
      <c r="A120" s="651"/>
      <c r="B120" s="627"/>
      <c r="C120" s="627"/>
      <c r="D120" s="627"/>
      <c r="E120" s="445" t="s">
        <v>251</v>
      </c>
      <c r="F120" s="445" t="s">
        <v>288</v>
      </c>
      <c r="G120" s="249" t="s">
        <v>218</v>
      </c>
      <c r="H120" s="249">
        <v>5</v>
      </c>
      <c r="I120" s="249">
        <f>ДДТ!H90</f>
        <v>5</v>
      </c>
      <c r="J120" s="251">
        <f t="shared" si="4"/>
        <v>100</v>
      </c>
      <c r="K120" s="251">
        <f>(J118+J119+J120)/3</f>
        <v>100</v>
      </c>
      <c r="L120" s="650"/>
      <c r="M120" s="434" t="s">
        <v>27</v>
      </c>
      <c r="N120" s="657"/>
    </row>
    <row r="121" spans="1:14" ht="15.75">
      <c r="A121" s="253"/>
      <c r="B121" s="254"/>
      <c r="C121" s="254"/>
      <c r="D121" s="254"/>
      <c r="E121" s="255"/>
      <c r="F121" s="255"/>
      <c r="G121" s="256"/>
      <c r="H121" s="256"/>
      <c r="I121" s="256"/>
      <c r="J121" s="258"/>
      <c r="K121" s="258"/>
      <c r="L121" s="259"/>
      <c r="M121" s="256"/>
      <c r="N121" s="310"/>
    </row>
    <row r="122" spans="1:14" ht="15.75">
      <c r="A122" s="253"/>
      <c r="B122" s="254"/>
      <c r="C122" s="254"/>
      <c r="D122" s="254"/>
      <c r="E122" s="255"/>
      <c r="F122" s="255"/>
      <c r="G122" s="256"/>
      <c r="H122" s="256"/>
      <c r="I122" s="256"/>
      <c r="J122" s="258"/>
      <c r="K122" s="258"/>
      <c r="L122" s="259"/>
      <c r="M122" s="256"/>
      <c r="N122" s="310"/>
    </row>
    <row r="123" spans="1:14" ht="15.75">
      <c r="A123" s="253"/>
      <c r="B123" s="254"/>
      <c r="C123" s="254"/>
      <c r="D123" s="254"/>
      <c r="E123" s="255"/>
      <c r="F123" s="255"/>
      <c r="G123" s="256"/>
      <c r="H123" s="256"/>
      <c r="I123" s="256"/>
      <c r="J123" s="258"/>
      <c r="K123" s="258"/>
      <c r="L123" s="259"/>
      <c r="M123" s="256"/>
      <c r="N123" s="310"/>
    </row>
    <row r="124" spans="1:14" ht="15.75">
      <c r="A124" s="253"/>
      <c r="B124" s="254"/>
      <c r="C124" s="254"/>
      <c r="D124" s="254"/>
      <c r="E124" s="255"/>
      <c r="F124" s="255"/>
      <c r="G124" s="256"/>
      <c r="H124" s="256"/>
      <c r="I124" s="256"/>
      <c r="J124" s="258"/>
      <c r="K124" s="258"/>
      <c r="L124" s="259"/>
      <c r="M124" s="256"/>
      <c r="N124" s="310"/>
    </row>
    <row r="125" spans="1:14" ht="15.75">
      <c r="A125" s="253"/>
      <c r="B125" s="254"/>
      <c r="C125" s="254"/>
      <c r="D125" s="254"/>
      <c r="E125" s="255"/>
      <c r="F125" s="255"/>
      <c r="G125" s="256"/>
      <c r="H125" s="256"/>
      <c r="I125" s="256"/>
      <c r="J125" s="257"/>
      <c r="K125" s="258"/>
      <c r="L125" s="259"/>
      <c r="M125" s="256"/>
      <c r="N125" s="260"/>
    </row>
    <row r="126" spans="1:14">
      <c r="A126" s="233" t="s">
        <v>385</v>
      </c>
      <c r="H126" s="261" t="s">
        <v>386</v>
      </c>
      <c r="I126" s="262"/>
      <c r="J126" s="263"/>
      <c r="K126" s="263"/>
      <c r="L126" s="264"/>
      <c r="M126" s="264"/>
      <c r="N126" s="265"/>
    </row>
    <row r="127" spans="1:14">
      <c r="A127" s="233"/>
      <c r="H127" s="261"/>
      <c r="I127" s="262"/>
      <c r="J127" s="263"/>
      <c r="K127" s="263"/>
      <c r="L127" s="264"/>
      <c r="M127" s="264"/>
      <c r="N127" s="265"/>
    </row>
    <row r="128" spans="1:14">
      <c r="I128" s="262"/>
      <c r="J128" s="263"/>
      <c r="K128" s="263"/>
      <c r="L128" s="264"/>
      <c r="M128" s="264"/>
      <c r="N128" s="265"/>
    </row>
    <row r="129" spans="1:8">
      <c r="A129" s="233" t="s">
        <v>391</v>
      </c>
      <c r="H129" s="261" t="s">
        <v>392</v>
      </c>
    </row>
    <row r="132" spans="1:8">
      <c r="A132" s="233" t="s">
        <v>321</v>
      </c>
    </row>
  </sheetData>
  <mergeCells count="83">
    <mergeCell ref="C116:C120"/>
    <mergeCell ref="D116:D120"/>
    <mergeCell ref="K116:K119"/>
    <mergeCell ref="N116:N120"/>
    <mergeCell ref="C28:C38"/>
    <mergeCell ref="C56:C69"/>
    <mergeCell ref="C70:C75"/>
    <mergeCell ref="D28:D36"/>
    <mergeCell ref="K28:K35"/>
    <mergeCell ref="N28:N39"/>
    <mergeCell ref="K36:K39"/>
    <mergeCell ref="C40:C55"/>
    <mergeCell ref="D40:D55"/>
    <mergeCell ref="K40:K50"/>
    <mergeCell ref="N40:N55"/>
    <mergeCell ref="K51:K54"/>
    <mergeCell ref="A9:N9"/>
    <mergeCell ref="A10:N10"/>
    <mergeCell ref="A11:N11"/>
    <mergeCell ref="A15:A27"/>
    <mergeCell ref="C15:C22"/>
    <mergeCell ref="D15:D22"/>
    <mergeCell ref="K15:K22"/>
    <mergeCell ref="N15:N25"/>
    <mergeCell ref="N26:N27"/>
    <mergeCell ref="B15:B27"/>
    <mergeCell ref="L15:L25"/>
    <mergeCell ref="L26:L27"/>
    <mergeCell ref="N56:N69"/>
    <mergeCell ref="E63:E65"/>
    <mergeCell ref="K70:K73"/>
    <mergeCell ref="N70:N75"/>
    <mergeCell ref="K76:K77"/>
    <mergeCell ref="K66:K69"/>
    <mergeCell ref="E56:E58"/>
    <mergeCell ref="K56:K65"/>
    <mergeCell ref="L70:L75"/>
    <mergeCell ref="L76:L90"/>
    <mergeCell ref="K79:K80"/>
    <mergeCell ref="K82:K83"/>
    <mergeCell ref="K85:K86"/>
    <mergeCell ref="K88:K89"/>
    <mergeCell ref="N76:N90"/>
    <mergeCell ref="P98:S98"/>
    <mergeCell ref="C108:C115"/>
    <mergeCell ref="D108:D115"/>
    <mergeCell ref="E108:E110"/>
    <mergeCell ref="L108:L115"/>
    <mergeCell ref="N108:N111"/>
    <mergeCell ref="E112:E114"/>
    <mergeCell ref="N112:N115"/>
    <mergeCell ref="C91:C99"/>
    <mergeCell ref="D91:D99"/>
    <mergeCell ref="K91:K98"/>
    <mergeCell ref="K100:K105"/>
    <mergeCell ref="N100:N106"/>
    <mergeCell ref="C100:C106"/>
    <mergeCell ref="N91:N99"/>
    <mergeCell ref="L93:L99"/>
    <mergeCell ref="C76:C78"/>
    <mergeCell ref="D100:D106"/>
    <mergeCell ref="C82:C84"/>
    <mergeCell ref="D82:D84"/>
    <mergeCell ref="C85:C87"/>
    <mergeCell ref="D85:D87"/>
    <mergeCell ref="C88:C90"/>
    <mergeCell ref="D88:D90"/>
    <mergeCell ref="C79:C81"/>
    <mergeCell ref="D79:D81"/>
    <mergeCell ref="A70:A75"/>
    <mergeCell ref="A91:A120"/>
    <mergeCell ref="A28:A69"/>
    <mergeCell ref="B28:B69"/>
    <mergeCell ref="B70:B75"/>
    <mergeCell ref="B76:B90"/>
    <mergeCell ref="B91:B120"/>
    <mergeCell ref="A76:A90"/>
    <mergeCell ref="L100:L106"/>
    <mergeCell ref="L116:L120"/>
    <mergeCell ref="L56:L69"/>
    <mergeCell ref="L28:L38"/>
    <mergeCell ref="L40:L50"/>
    <mergeCell ref="L52:L54"/>
  </mergeCells>
  <pageMargins left="0.51181102362204722" right="0.31496062992125984" top="0" bottom="0" header="0.51181102362204722" footer="0.51181102362204722"/>
  <pageSetup paperSize="9" scale="46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41"/>
  <sheetViews>
    <sheetView topLeftCell="A22" zoomScale="80" zoomScaleNormal="80" workbookViewId="0">
      <selection activeCell="A35" sqref="A35"/>
    </sheetView>
  </sheetViews>
  <sheetFormatPr defaultRowHeight="15"/>
  <cols>
    <col min="1" max="1" width="15.42578125"/>
    <col min="2" max="2" width="14.7109375"/>
    <col min="3" max="3" width="13.85546875"/>
    <col min="4" max="4" width="11.42578125" style="292"/>
    <col min="5" max="5" width="25.42578125" style="292"/>
    <col min="6" max="6" width="10.7109375"/>
    <col min="7" max="7" width="14.28515625"/>
    <col min="8" max="8" width="13.28515625"/>
    <col min="9" max="9" width="15.140625"/>
    <col min="10" max="10" width="11.42578125"/>
    <col min="11" max="11" width="12.28515625"/>
    <col min="12" max="12" width="13.7109375" style="292"/>
    <col min="13" max="13" width="10.85546875"/>
    <col min="14" max="14" width="0" style="1" hidden="1"/>
    <col min="15" max="15" width="0" hidden="1"/>
    <col min="16" max="16" width="0" style="1" hidden="1"/>
    <col min="17" max="1025" width="9.140625" style="1"/>
  </cols>
  <sheetData>
    <row r="1" spans="1:13">
      <c r="A1" s="2"/>
      <c r="L1" s="295"/>
      <c r="M1" s="2" t="s">
        <v>0</v>
      </c>
    </row>
    <row r="2" spans="1:13">
      <c r="A2" s="2"/>
      <c r="L2" s="295"/>
      <c r="M2" s="2" t="s">
        <v>1</v>
      </c>
    </row>
    <row r="3" spans="1:13">
      <c r="A3" s="2"/>
      <c r="L3" s="295"/>
      <c r="M3" s="2" t="s">
        <v>2</v>
      </c>
    </row>
    <row r="4" spans="1:13">
      <c r="A4" s="2"/>
      <c r="L4" s="295"/>
      <c r="M4" s="2" t="s">
        <v>3</v>
      </c>
    </row>
    <row r="5" spans="1:13">
      <c r="A5" s="2"/>
      <c r="L5" s="295"/>
      <c r="M5" s="2" t="s">
        <v>4</v>
      </c>
    </row>
    <row r="6" spans="1:13">
      <c r="A6" s="2"/>
      <c r="L6" s="295"/>
      <c r="M6" s="2" t="s">
        <v>5</v>
      </c>
    </row>
    <row r="7" spans="1:13">
      <c r="A7" s="2"/>
      <c r="L7" s="295"/>
      <c r="M7" s="2" t="s">
        <v>6</v>
      </c>
    </row>
    <row r="8" spans="1:13">
      <c r="A8" s="3"/>
    </row>
    <row r="9" spans="1:13">
      <c r="A9" s="475" t="s">
        <v>7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</row>
    <row r="10" spans="1:13">
      <c r="A10" s="475" t="s">
        <v>349</v>
      </c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</row>
    <row r="11" spans="1:13">
      <c r="A11" s="475" t="s">
        <v>48</v>
      </c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</row>
    <row r="12" spans="1:13">
      <c r="A12" s="3"/>
    </row>
    <row r="13" spans="1:13" ht="184.5" customHeight="1">
      <c r="A13" s="122" t="s">
        <v>8</v>
      </c>
      <c r="B13" s="122" t="s">
        <v>9</v>
      </c>
      <c r="C13" s="122" t="s">
        <v>10</v>
      </c>
      <c r="D13" s="293" t="s">
        <v>11</v>
      </c>
      <c r="E13" s="293" t="s">
        <v>12</v>
      </c>
      <c r="F13" s="122" t="s">
        <v>13</v>
      </c>
      <c r="G13" s="122" t="s">
        <v>14</v>
      </c>
      <c r="H13" s="122" t="s">
        <v>15</v>
      </c>
      <c r="I13" s="122" t="s">
        <v>16</v>
      </c>
      <c r="J13" s="122" t="s">
        <v>17</v>
      </c>
      <c r="K13" s="122" t="s">
        <v>18</v>
      </c>
      <c r="L13" s="293" t="s">
        <v>19</v>
      </c>
      <c r="M13" s="122" t="s">
        <v>20</v>
      </c>
    </row>
    <row r="14" spans="1:13" ht="96.75" customHeight="1">
      <c r="A14" s="476" t="s">
        <v>56</v>
      </c>
      <c r="B14" s="476" t="s">
        <v>22</v>
      </c>
      <c r="C14" s="476" t="s">
        <v>23</v>
      </c>
      <c r="D14" s="293" t="s">
        <v>50</v>
      </c>
      <c r="E14" s="293" t="s">
        <v>25</v>
      </c>
      <c r="F14" s="122" t="s">
        <v>26</v>
      </c>
      <c r="G14" s="122">
        <v>100</v>
      </c>
      <c r="H14" s="122">
        <v>100</v>
      </c>
      <c r="I14" s="290">
        <f t="shared" ref="I14:I23" si="0">H14/G14*100</f>
        <v>100</v>
      </c>
      <c r="J14" s="477">
        <f>(I14+I15+I16+I17+I18+I19+I20+I21)/8</f>
        <v>100</v>
      </c>
      <c r="K14" s="122"/>
      <c r="L14" s="293" t="s">
        <v>27</v>
      </c>
      <c r="M14" s="291"/>
    </row>
    <row r="15" spans="1:13" ht="76.5">
      <c r="A15" s="476"/>
      <c r="B15" s="476"/>
      <c r="C15" s="476"/>
      <c r="D15" s="293"/>
      <c r="E15" s="293" t="s">
        <v>28</v>
      </c>
      <c r="F15" s="122" t="s">
        <v>26</v>
      </c>
      <c r="G15" s="122">
        <v>100</v>
      </c>
      <c r="H15" s="122">
        <v>100</v>
      </c>
      <c r="I15" s="290">
        <f t="shared" si="0"/>
        <v>100</v>
      </c>
      <c r="J15" s="477"/>
      <c r="K15" s="122"/>
      <c r="L15" s="293" t="s">
        <v>27</v>
      </c>
      <c r="M15" s="291"/>
    </row>
    <row r="16" spans="1:13" ht="127.5" customHeight="1">
      <c r="A16" s="476"/>
      <c r="B16" s="476"/>
      <c r="C16" s="476"/>
      <c r="D16" s="293" t="s">
        <v>29</v>
      </c>
      <c r="E16" s="293" t="s">
        <v>25</v>
      </c>
      <c r="F16" s="122" t="s">
        <v>26</v>
      </c>
      <c r="G16" s="122">
        <v>100</v>
      </c>
      <c r="H16" s="122">
        <v>100</v>
      </c>
      <c r="I16" s="290">
        <f t="shared" si="0"/>
        <v>100</v>
      </c>
      <c r="J16" s="477"/>
      <c r="K16" s="122"/>
      <c r="L16" s="293" t="s">
        <v>27</v>
      </c>
      <c r="M16" s="291"/>
    </row>
    <row r="17" spans="1:15" ht="147.75" customHeight="1">
      <c r="A17" s="476"/>
      <c r="B17" s="476"/>
      <c r="C17" s="476"/>
      <c r="D17" s="293"/>
      <c r="E17" s="293" t="s">
        <v>28</v>
      </c>
      <c r="F17" s="122" t="s">
        <v>26</v>
      </c>
      <c r="G17" s="122">
        <v>100</v>
      </c>
      <c r="H17" s="122">
        <v>100</v>
      </c>
      <c r="I17" s="290">
        <f t="shared" si="0"/>
        <v>100</v>
      </c>
      <c r="J17" s="477"/>
      <c r="K17" s="122"/>
      <c r="L17" s="293" t="s">
        <v>27</v>
      </c>
      <c r="M17" s="291"/>
    </row>
    <row r="18" spans="1:15" ht="174.75" customHeight="1">
      <c r="A18" s="476"/>
      <c r="B18" s="476"/>
      <c r="C18" s="476"/>
      <c r="D18" s="293" t="s">
        <v>30</v>
      </c>
      <c r="E18" s="293" t="s">
        <v>25</v>
      </c>
      <c r="F18" s="122" t="s">
        <v>26</v>
      </c>
      <c r="G18" s="122">
        <v>100</v>
      </c>
      <c r="H18" s="122">
        <v>100</v>
      </c>
      <c r="I18" s="290">
        <f t="shared" si="0"/>
        <v>100</v>
      </c>
      <c r="J18" s="477"/>
      <c r="K18" s="122"/>
      <c r="L18" s="293" t="s">
        <v>27</v>
      </c>
      <c r="M18" s="291"/>
      <c r="O18" s="1" t="s">
        <v>31</v>
      </c>
    </row>
    <row r="19" spans="1:15" ht="150" customHeight="1">
      <c r="A19" s="476"/>
      <c r="B19" s="476"/>
      <c r="C19" s="476"/>
      <c r="D19" s="293"/>
      <c r="E19" s="293" t="s">
        <v>28</v>
      </c>
      <c r="F19" s="122" t="s">
        <v>26</v>
      </c>
      <c r="G19" s="122">
        <v>100</v>
      </c>
      <c r="H19" s="122">
        <v>100</v>
      </c>
      <c r="I19" s="290">
        <f t="shared" si="0"/>
        <v>100</v>
      </c>
      <c r="J19" s="477"/>
      <c r="K19" s="122"/>
      <c r="L19" s="293" t="s">
        <v>27</v>
      </c>
      <c r="M19" s="291"/>
    </row>
    <row r="20" spans="1:15" ht="228.75" customHeight="1">
      <c r="A20" s="476"/>
      <c r="B20" s="476"/>
      <c r="C20" s="476"/>
      <c r="D20" s="293" t="s">
        <v>57</v>
      </c>
      <c r="E20" s="293" t="s">
        <v>25</v>
      </c>
      <c r="F20" s="122" t="s">
        <v>26</v>
      </c>
      <c r="G20" s="122">
        <v>100</v>
      </c>
      <c r="H20" s="122">
        <v>100</v>
      </c>
      <c r="I20" s="290">
        <f t="shared" si="0"/>
        <v>100</v>
      </c>
      <c r="J20" s="477"/>
      <c r="K20" s="122"/>
      <c r="L20" s="293" t="s">
        <v>27</v>
      </c>
      <c r="M20" s="291"/>
      <c r="O20" s="1" t="s">
        <v>33</v>
      </c>
    </row>
    <row r="21" spans="1:15" ht="95.25" customHeight="1">
      <c r="A21" s="476"/>
      <c r="B21" s="476"/>
      <c r="C21" s="476"/>
      <c r="D21" s="293"/>
      <c r="E21" s="293" t="s">
        <v>28</v>
      </c>
      <c r="F21" s="122" t="s">
        <v>26</v>
      </c>
      <c r="G21" s="122">
        <v>100</v>
      </c>
      <c r="H21" s="122">
        <v>100</v>
      </c>
      <c r="I21" s="290">
        <f t="shared" si="0"/>
        <v>100</v>
      </c>
      <c r="J21" s="477"/>
      <c r="K21" s="122"/>
      <c r="L21" s="293" t="s">
        <v>27</v>
      </c>
      <c r="M21" s="291"/>
    </row>
    <row r="22" spans="1:15" ht="96" customHeight="1">
      <c r="A22" s="476"/>
      <c r="B22" s="122"/>
      <c r="C22" s="122"/>
      <c r="D22" s="293" t="s">
        <v>34</v>
      </c>
      <c r="E22" s="293" t="s">
        <v>35</v>
      </c>
      <c r="F22" s="122" t="s">
        <v>36</v>
      </c>
      <c r="G22" s="122">
        <v>48</v>
      </c>
      <c r="H22" s="311">
        <v>40</v>
      </c>
      <c r="I22" s="290">
        <f t="shared" si="0"/>
        <v>83.333333333333343</v>
      </c>
      <c r="J22" s="477">
        <f>(I22+I23)/2</f>
        <v>91.666666666666671</v>
      </c>
      <c r="K22" s="122"/>
      <c r="L22" s="293" t="s">
        <v>27</v>
      </c>
      <c r="M22" s="291"/>
    </row>
    <row r="23" spans="1:15" ht="110.25" customHeight="1">
      <c r="A23" s="476"/>
      <c r="B23" s="122"/>
      <c r="C23" s="122"/>
      <c r="D23" s="293" t="s">
        <v>58</v>
      </c>
      <c r="E23" s="293" t="s">
        <v>35</v>
      </c>
      <c r="F23" s="122" t="s">
        <v>36</v>
      </c>
      <c r="G23" s="122">
        <v>44</v>
      </c>
      <c r="H23" s="311">
        <v>44</v>
      </c>
      <c r="I23" s="290">
        <f t="shared" si="0"/>
        <v>100</v>
      </c>
      <c r="J23" s="477"/>
      <c r="K23" s="290"/>
      <c r="L23" s="293" t="s">
        <v>27</v>
      </c>
      <c r="M23" s="291"/>
    </row>
    <row r="24" spans="1:15" hidden="1">
      <c r="A24" s="476"/>
      <c r="B24" s="122"/>
      <c r="C24" s="122"/>
      <c r="D24" s="293" t="s">
        <v>59</v>
      </c>
      <c r="E24" s="293"/>
      <c r="F24" s="122"/>
      <c r="G24" s="122"/>
      <c r="H24" s="122"/>
      <c r="I24" s="290"/>
      <c r="J24" s="290"/>
      <c r="K24" s="290"/>
      <c r="L24" s="293"/>
      <c r="M24" s="291"/>
    </row>
    <row r="25" spans="1:15" ht="15" customHeight="1">
      <c r="A25" s="476"/>
      <c r="B25" s="476" t="s">
        <v>42</v>
      </c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290">
        <f>(J14+J22)/2</f>
        <v>95.833333333333343</v>
      </c>
    </row>
    <row r="26" spans="1:15" ht="115.5" customHeight="1">
      <c r="A26" s="476"/>
      <c r="B26" s="122" t="s">
        <v>38</v>
      </c>
      <c r="C26" s="122" t="s">
        <v>23</v>
      </c>
      <c r="D26" s="293" t="s">
        <v>39</v>
      </c>
      <c r="E26" s="293" t="s">
        <v>40</v>
      </c>
      <c r="F26" s="122" t="s">
        <v>26</v>
      </c>
      <c r="G26" s="122">
        <v>100</v>
      </c>
      <c r="H26" s="122">
        <v>100</v>
      </c>
      <c r="I26" s="290">
        <f>H26/G26*100</f>
        <v>100</v>
      </c>
      <c r="J26" s="290">
        <v>100</v>
      </c>
      <c r="K26" s="122"/>
      <c r="L26" s="293" t="s">
        <v>27</v>
      </c>
      <c r="M26" s="291"/>
    </row>
    <row r="27" spans="1:15" ht="45" customHeight="1">
      <c r="A27" s="476"/>
      <c r="B27" s="122"/>
      <c r="C27" s="122"/>
      <c r="D27" s="293" t="s">
        <v>41</v>
      </c>
      <c r="E27" s="293" t="s">
        <v>35</v>
      </c>
      <c r="F27" s="122" t="s">
        <v>36</v>
      </c>
      <c r="G27" s="122">
        <f>G22+G23</f>
        <v>92</v>
      </c>
      <c r="H27" s="290">
        <f>H22+H23</f>
        <v>84</v>
      </c>
      <c r="I27" s="290">
        <f>H27/G27*100</f>
        <v>91.304347826086953</v>
      </c>
      <c r="J27" s="290">
        <f>I27</f>
        <v>91.304347826086953</v>
      </c>
      <c r="K27" s="122"/>
      <c r="L27" s="293" t="s">
        <v>27</v>
      </c>
      <c r="M27" s="291"/>
    </row>
    <row r="28" spans="1:15" ht="15" customHeight="1">
      <c r="A28" s="4"/>
      <c r="B28" s="473" t="s">
        <v>42</v>
      </c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6">
        <f>(J26+J27)/2</f>
        <v>95.65217391304347</v>
      </c>
    </row>
    <row r="29" spans="1:15" ht="15" customHeight="1">
      <c r="A29" s="474" t="s">
        <v>43</v>
      </c>
      <c r="B29" s="474"/>
      <c r="C29" s="474"/>
      <c r="D29" s="283"/>
      <c r="E29" s="283"/>
      <c r="F29" s="5"/>
      <c r="G29" s="5"/>
      <c r="H29" s="5"/>
      <c r="I29" s="8"/>
      <c r="J29" s="10"/>
      <c r="K29" s="5"/>
      <c r="L29" s="283"/>
      <c r="M29" s="6">
        <f>(M25+M28)/2</f>
        <v>95.742753623188406</v>
      </c>
    </row>
    <row r="30" spans="1:15">
      <c r="A30" s="11"/>
      <c r="B30" s="12"/>
      <c r="C30" s="12"/>
      <c r="D30" s="294"/>
      <c r="E30" s="294"/>
      <c r="F30" s="12"/>
      <c r="G30" s="12"/>
      <c r="H30" s="12"/>
      <c r="I30" s="13"/>
      <c r="J30" s="14"/>
      <c r="K30" s="12"/>
      <c r="L30" s="294"/>
      <c r="M30" s="28"/>
    </row>
    <row r="31" spans="1:15">
      <c r="A31" s="11"/>
      <c r="B31" s="12"/>
      <c r="C31" s="12"/>
      <c r="D31" s="294"/>
      <c r="E31" s="294"/>
      <c r="F31" s="12"/>
      <c r="G31" s="12"/>
      <c r="H31" s="12"/>
      <c r="I31" s="13"/>
      <c r="J31" s="14"/>
      <c r="K31" s="12"/>
      <c r="L31" s="294"/>
      <c r="M31" s="28"/>
    </row>
    <row r="32" spans="1:15" ht="15.75" customHeight="1">
      <c r="A32" s="1" t="s">
        <v>44</v>
      </c>
    </row>
    <row r="33" spans="1:7" ht="15.75" customHeight="1">
      <c r="A33" s="1" t="s">
        <v>45</v>
      </c>
    </row>
    <row r="34" spans="1:7" ht="15.75" customHeight="1">
      <c r="A34" s="267" t="s">
        <v>350</v>
      </c>
    </row>
    <row r="35" spans="1:7" ht="27.75" customHeight="1">
      <c r="A35" s="1" t="s">
        <v>60</v>
      </c>
      <c r="G35" s="1" t="s">
        <v>269</v>
      </c>
    </row>
    <row r="38" spans="1:7" ht="24" customHeight="1"/>
    <row r="41" spans="1:7" ht="15.75" customHeight="1"/>
  </sheetData>
  <mergeCells count="11">
    <mergeCell ref="B28:L28"/>
    <mergeCell ref="A29:C29"/>
    <mergeCell ref="A9:M9"/>
    <mergeCell ref="A10:M10"/>
    <mergeCell ref="A11:M11"/>
    <mergeCell ref="A14:A27"/>
    <mergeCell ref="B14:B21"/>
    <mergeCell ref="C14:C21"/>
    <mergeCell ref="J14:J21"/>
    <mergeCell ref="J22:J23"/>
    <mergeCell ref="B25:L25"/>
  </mergeCells>
  <pageMargins left="0.70866141732283472" right="0.70866141732283472" top="0.74803149606299213" bottom="0.74803149606299213" header="0.51181102362204722" footer="0.51181102362204722"/>
  <pageSetup paperSize="9" scale="70" firstPageNumber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78"/>
  <sheetViews>
    <sheetView topLeftCell="A20" workbookViewId="0">
      <selection activeCell="H35" sqref="H35"/>
    </sheetView>
  </sheetViews>
  <sheetFormatPr defaultRowHeight="15"/>
  <cols>
    <col min="1" max="1" width="15.42578125"/>
    <col min="2" max="2" width="14.7109375"/>
    <col min="3" max="3" width="13.85546875"/>
    <col min="4" max="4" width="11.42578125"/>
    <col min="5" max="5" width="14.85546875"/>
    <col min="6" max="6" width="10.7109375"/>
    <col min="7" max="7" width="14.28515625"/>
    <col min="8" max="8" width="13.28515625"/>
    <col min="9" max="9" width="15.140625"/>
    <col min="10" max="10" width="11.42578125"/>
    <col min="11" max="11" width="12.28515625"/>
    <col min="12" max="12" width="13.7109375"/>
    <col min="14" max="16" width="0" hidden="1"/>
    <col min="17" max="1025" width="9.140625" style="1"/>
  </cols>
  <sheetData>
    <row r="1" spans="1:16">
      <c r="A1" s="2"/>
      <c r="L1" s="2"/>
      <c r="M1" s="2" t="s">
        <v>0</v>
      </c>
    </row>
    <row r="2" spans="1:16">
      <c r="A2" s="2"/>
      <c r="L2" s="2"/>
      <c r="M2" s="2" t="s">
        <v>1</v>
      </c>
    </row>
    <row r="3" spans="1:16">
      <c r="A3" s="2"/>
      <c r="L3" s="2"/>
      <c r="M3" s="2" t="s">
        <v>2</v>
      </c>
    </row>
    <row r="4" spans="1:16">
      <c r="A4" s="2"/>
      <c r="L4" s="2"/>
      <c r="M4" s="2" t="s">
        <v>3</v>
      </c>
    </row>
    <row r="5" spans="1:16">
      <c r="A5" s="2"/>
      <c r="L5" s="2"/>
      <c r="M5" s="2" t="s">
        <v>4</v>
      </c>
    </row>
    <row r="6" spans="1:16">
      <c r="A6" s="2"/>
      <c r="L6" s="2"/>
      <c r="M6" s="2" t="s">
        <v>5</v>
      </c>
    </row>
    <row r="7" spans="1:16">
      <c r="A7" s="2"/>
      <c r="L7" s="2"/>
      <c r="M7" s="2" t="s">
        <v>6</v>
      </c>
    </row>
    <row r="8" spans="1:16">
      <c r="A8" s="3"/>
    </row>
    <row r="9" spans="1:16">
      <c r="A9" s="475" t="s">
        <v>7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</row>
    <row r="10" spans="1:16">
      <c r="A10" s="475" t="s">
        <v>363</v>
      </c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</row>
    <row r="11" spans="1:16">
      <c r="A11" s="475"/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</row>
    <row r="12" spans="1:16">
      <c r="A12" s="3"/>
    </row>
    <row r="13" spans="1:16" ht="165.75">
      <c r="A13" s="29" t="s">
        <v>8</v>
      </c>
      <c r="B13" s="30" t="s">
        <v>9</v>
      </c>
      <c r="C13" s="30" t="s">
        <v>10</v>
      </c>
      <c r="D13" s="30" t="s">
        <v>11</v>
      </c>
      <c r="E13" s="30" t="s">
        <v>12</v>
      </c>
      <c r="F13" s="30" t="s">
        <v>13</v>
      </c>
      <c r="G13" s="30" t="s">
        <v>14</v>
      </c>
      <c r="H13" s="30" t="s">
        <v>15</v>
      </c>
      <c r="I13" s="30" t="s">
        <v>61</v>
      </c>
      <c r="J13" s="30" t="s">
        <v>62</v>
      </c>
      <c r="K13" s="30" t="s">
        <v>18</v>
      </c>
      <c r="L13" s="30" t="s">
        <v>19</v>
      </c>
      <c r="M13" s="30" t="s">
        <v>20</v>
      </c>
    </row>
    <row r="14" spans="1:16" ht="115.5" customHeight="1">
      <c r="A14" s="485" t="s">
        <v>63</v>
      </c>
      <c r="B14" s="485" t="s">
        <v>22</v>
      </c>
      <c r="C14" s="485" t="s">
        <v>23</v>
      </c>
      <c r="D14" s="32" t="s">
        <v>50</v>
      </c>
      <c r="E14" s="32" t="s">
        <v>25</v>
      </c>
      <c r="F14" s="32" t="s">
        <v>26</v>
      </c>
      <c r="G14" s="32">
        <v>100</v>
      </c>
      <c r="H14" s="32">
        <v>100</v>
      </c>
      <c r="I14" s="33">
        <f t="shared" ref="I14:I21" si="0">H14/G14*100</f>
        <v>100</v>
      </c>
      <c r="J14" s="486">
        <v>100</v>
      </c>
      <c r="K14" s="32"/>
      <c r="L14" s="32" t="s">
        <v>27</v>
      </c>
      <c r="M14" s="34"/>
      <c r="N14" s="481">
        <f>(K14+K23+K24+K20)/4</f>
        <v>0</v>
      </c>
      <c r="O14" s="481" t="e">
        <f>(L14+L23+L24+L20)/4</f>
        <v>#VALUE!</v>
      </c>
      <c r="P14" s="481">
        <f>(M14+M23+M24+M20)/4</f>
        <v>0</v>
      </c>
    </row>
    <row r="15" spans="1:16" ht="123" customHeight="1">
      <c r="A15" s="485"/>
      <c r="B15" s="485"/>
      <c r="C15" s="485"/>
      <c r="D15" s="35"/>
      <c r="E15" s="35" t="s">
        <v>28</v>
      </c>
      <c r="F15" s="35" t="s">
        <v>26</v>
      </c>
      <c r="G15" s="35">
        <v>100</v>
      </c>
      <c r="H15" s="35">
        <v>100</v>
      </c>
      <c r="I15" s="36">
        <f t="shared" si="0"/>
        <v>100</v>
      </c>
      <c r="J15" s="486"/>
      <c r="K15" s="35"/>
      <c r="L15" s="32" t="s">
        <v>27</v>
      </c>
      <c r="M15" s="37"/>
      <c r="N15" s="481"/>
      <c r="O15" s="481"/>
      <c r="P15" s="481"/>
    </row>
    <row r="16" spans="1:16" ht="115.9" customHeight="1">
      <c r="A16" s="485"/>
      <c r="B16" s="485"/>
      <c r="C16" s="485"/>
      <c r="D16" s="35" t="s">
        <v>29</v>
      </c>
      <c r="E16" s="9" t="s">
        <v>25</v>
      </c>
      <c r="F16" s="35" t="s">
        <v>26</v>
      </c>
      <c r="G16" s="35">
        <v>100</v>
      </c>
      <c r="H16" s="35">
        <v>100</v>
      </c>
      <c r="I16" s="36">
        <f t="shared" si="0"/>
        <v>100</v>
      </c>
      <c r="J16" s="486"/>
      <c r="K16" s="35"/>
      <c r="L16" s="32" t="s">
        <v>27</v>
      </c>
      <c r="M16" s="37"/>
      <c r="N16" s="481"/>
      <c r="O16" s="481"/>
      <c r="P16" s="481"/>
    </row>
    <row r="17" spans="1:16" ht="160.15" customHeight="1">
      <c r="A17" s="485"/>
      <c r="B17" s="485"/>
      <c r="C17" s="485"/>
      <c r="D17" s="35"/>
      <c r="E17" s="35" t="s">
        <v>28</v>
      </c>
      <c r="F17" s="35" t="s">
        <v>26</v>
      </c>
      <c r="G17" s="35">
        <v>100</v>
      </c>
      <c r="H17" s="35">
        <v>100</v>
      </c>
      <c r="I17" s="36">
        <f t="shared" si="0"/>
        <v>100</v>
      </c>
      <c r="J17" s="486"/>
      <c r="K17" s="35"/>
      <c r="L17" s="32" t="s">
        <v>27</v>
      </c>
      <c r="M17" s="37"/>
      <c r="N17" s="481"/>
      <c r="O17" s="481"/>
      <c r="P17" s="481"/>
    </row>
    <row r="18" spans="1:16" ht="170.45" customHeight="1">
      <c r="A18" s="485"/>
      <c r="B18" s="485"/>
      <c r="C18" s="485"/>
      <c r="D18" s="35" t="s">
        <v>64</v>
      </c>
      <c r="E18" s="5" t="s">
        <v>25</v>
      </c>
      <c r="F18" s="35" t="s">
        <v>26</v>
      </c>
      <c r="G18" s="35">
        <v>100</v>
      </c>
      <c r="H18" s="35">
        <v>100</v>
      </c>
      <c r="I18" s="36">
        <f t="shared" si="0"/>
        <v>100</v>
      </c>
      <c r="J18" s="486"/>
      <c r="K18" s="35"/>
      <c r="L18" s="32" t="s">
        <v>27</v>
      </c>
      <c r="M18" s="37"/>
      <c r="N18" s="481"/>
      <c r="O18" s="481"/>
      <c r="P18" s="481"/>
    </row>
    <row r="19" spans="1:16" ht="145.9" customHeight="1">
      <c r="A19" s="485"/>
      <c r="B19" s="485"/>
      <c r="C19" s="485"/>
      <c r="D19" s="35"/>
      <c r="E19" s="35" t="s">
        <v>28</v>
      </c>
      <c r="F19" s="35" t="s">
        <v>26</v>
      </c>
      <c r="G19" s="35">
        <v>100</v>
      </c>
      <c r="H19" s="35">
        <v>100</v>
      </c>
      <c r="I19" s="36">
        <f t="shared" si="0"/>
        <v>100</v>
      </c>
      <c r="J19" s="486"/>
      <c r="K19" s="35"/>
      <c r="L19" s="32" t="s">
        <v>27</v>
      </c>
      <c r="M19" s="37"/>
      <c r="N19" s="481"/>
      <c r="O19" s="481"/>
      <c r="P19" s="481"/>
    </row>
    <row r="20" spans="1:16" ht="79.5" customHeight="1">
      <c r="A20" s="485"/>
      <c r="B20" s="485"/>
      <c r="C20" s="485"/>
      <c r="D20" s="35" t="s">
        <v>65</v>
      </c>
      <c r="E20" s="38" t="s">
        <v>35</v>
      </c>
      <c r="F20" s="39" t="s">
        <v>36</v>
      </c>
      <c r="G20" s="40">
        <v>56</v>
      </c>
      <c r="H20" s="40">
        <v>56</v>
      </c>
      <c r="I20" s="41">
        <f>H20/G20*100</f>
        <v>100</v>
      </c>
      <c r="J20" s="482">
        <f>(I20+I21)/2</f>
        <v>100</v>
      </c>
      <c r="K20" s="483"/>
      <c r="L20" s="32" t="s">
        <v>27</v>
      </c>
      <c r="M20" s="37"/>
      <c r="N20" s="481"/>
      <c r="O20" s="481"/>
      <c r="P20" s="481"/>
    </row>
    <row r="21" spans="1:16" ht="102" customHeight="1">
      <c r="A21" s="485"/>
      <c r="B21" s="485"/>
      <c r="C21" s="485"/>
      <c r="D21" s="42" t="s">
        <v>53</v>
      </c>
      <c r="E21" s="38" t="s">
        <v>35</v>
      </c>
      <c r="F21" s="39" t="s">
        <v>36</v>
      </c>
      <c r="G21" s="43">
        <v>10</v>
      </c>
      <c r="H21" s="43">
        <v>10</v>
      </c>
      <c r="I21" s="44">
        <f t="shared" si="0"/>
        <v>100</v>
      </c>
      <c r="J21" s="482"/>
      <c r="K21" s="483"/>
      <c r="L21" s="32" t="s">
        <v>27</v>
      </c>
      <c r="M21" s="37"/>
      <c r="N21" s="481"/>
      <c r="O21" s="481"/>
      <c r="P21" s="481"/>
    </row>
    <row r="22" spans="1:16" ht="24" customHeight="1">
      <c r="A22" s="485"/>
      <c r="B22" s="484" t="s">
        <v>54</v>
      </c>
      <c r="C22" s="484"/>
      <c r="D22" s="484"/>
      <c r="E22" s="484"/>
      <c r="F22" s="484"/>
      <c r="G22" s="484"/>
      <c r="H22" s="484"/>
      <c r="I22" s="484"/>
      <c r="J22" s="484"/>
      <c r="K22" s="484"/>
      <c r="L22" s="45"/>
      <c r="M22" s="6">
        <f>(J14+J20)/2</f>
        <v>100</v>
      </c>
      <c r="N22" s="481"/>
      <c r="O22" s="481"/>
      <c r="P22" s="481"/>
    </row>
    <row r="23" spans="1:16" ht="110.45" customHeight="1">
      <c r="A23" s="485"/>
      <c r="B23" s="46" t="s">
        <v>38</v>
      </c>
      <c r="C23" s="46" t="s">
        <v>23</v>
      </c>
      <c r="D23" s="47" t="s">
        <v>39</v>
      </c>
      <c r="E23" s="48" t="s">
        <v>40</v>
      </c>
      <c r="F23" s="49" t="s">
        <v>26</v>
      </c>
      <c r="G23" s="35">
        <v>100</v>
      </c>
      <c r="H23" s="35">
        <v>100</v>
      </c>
      <c r="I23" s="36">
        <f>H23/G23*100</f>
        <v>100</v>
      </c>
      <c r="J23" s="50">
        <v>100</v>
      </c>
      <c r="K23" s="35"/>
      <c r="L23" s="32" t="s">
        <v>27</v>
      </c>
      <c r="M23" s="438"/>
      <c r="N23" s="481"/>
      <c r="O23" s="481"/>
      <c r="P23" s="481"/>
    </row>
    <row r="24" spans="1:16" ht="38.25">
      <c r="A24" s="485"/>
      <c r="B24" s="51"/>
      <c r="C24" s="51"/>
      <c r="D24" s="40" t="s">
        <v>41</v>
      </c>
      <c r="E24" s="40" t="s">
        <v>35</v>
      </c>
      <c r="F24" s="40" t="s">
        <v>36</v>
      </c>
      <c r="G24" s="40">
        <v>66</v>
      </c>
      <c r="H24" s="52">
        <v>66</v>
      </c>
      <c r="I24" s="53">
        <f>H24/G24*100</f>
        <v>100</v>
      </c>
      <c r="J24" s="54">
        <f>I24</f>
        <v>100</v>
      </c>
      <c r="K24" s="40"/>
      <c r="L24" s="43" t="s">
        <v>27</v>
      </c>
      <c r="M24" s="439"/>
      <c r="N24" s="481"/>
      <c r="O24" s="481"/>
      <c r="P24" s="481"/>
    </row>
    <row r="25" spans="1:16" ht="15" customHeight="1">
      <c r="A25" s="11"/>
      <c r="B25" s="480" t="s">
        <v>54</v>
      </c>
      <c r="C25" s="480"/>
      <c r="D25" s="480"/>
      <c r="E25" s="480"/>
      <c r="F25" s="480"/>
      <c r="G25" s="480"/>
      <c r="H25" s="480"/>
      <c r="I25" s="480"/>
      <c r="J25" s="480"/>
      <c r="K25" s="480"/>
      <c r="L25" s="5"/>
      <c r="M25" s="6">
        <f>(J23+J24)/2</f>
        <v>100</v>
      </c>
      <c r="N25" s="28"/>
      <c r="O25" s="28"/>
      <c r="P25" s="28"/>
    </row>
    <row r="26" spans="1:16" ht="15" customHeight="1">
      <c r="A26" s="56"/>
      <c r="B26" s="480" t="s">
        <v>54</v>
      </c>
      <c r="C26" s="480"/>
      <c r="D26" s="480"/>
      <c r="E26" s="480"/>
      <c r="F26" s="480"/>
      <c r="G26" s="480"/>
      <c r="H26" s="480"/>
      <c r="I26" s="480"/>
      <c r="J26" s="480"/>
      <c r="K26" s="480"/>
      <c r="L26" s="5"/>
      <c r="M26" s="7">
        <f>(M22+M25)/2</f>
        <v>100</v>
      </c>
    </row>
    <row r="27" spans="1:16">
      <c r="A27" s="1" t="s">
        <v>44</v>
      </c>
      <c r="G27" s="12"/>
      <c r="H27" s="25"/>
      <c r="I27" s="13"/>
      <c r="J27" s="14"/>
      <c r="K27" s="12"/>
      <c r="L27" s="12"/>
      <c r="M27" s="28"/>
    </row>
    <row r="28" spans="1:16">
      <c r="A28" s="1" t="s">
        <v>45</v>
      </c>
      <c r="G28" s="12"/>
      <c r="H28" s="25"/>
      <c r="I28" s="13"/>
      <c r="J28" s="14"/>
      <c r="K28" s="12"/>
      <c r="L28" s="12"/>
      <c r="M28" s="28"/>
    </row>
    <row r="29" spans="1:16">
      <c r="A29" s="1" t="s">
        <v>364</v>
      </c>
    </row>
    <row r="32" spans="1:16">
      <c r="A32" s="1" t="s">
        <v>66</v>
      </c>
      <c r="G32" s="1"/>
    </row>
    <row r="33" ht="15.6" customHeight="1"/>
    <row r="34" ht="14.45" hidden="1" customHeight="1"/>
    <row r="35" ht="25.15" customHeight="1"/>
    <row r="36" ht="24" customHeight="1"/>
    <row r="37" ht="0.6" customHeight="1"/>
    <row r="38" ht="15.75" customHeight="1"/>
    <row r="57" ht="16.149999999999999" customHeight="1"/>
    <row r="60" ht="0.6" customHeight="1"/>
    <row r="61" ht="18" customHeight="1"/>
    <row r="62" ht="16.149999999999999" customHeight="1"/>
    <row r="63" ht="15" customHeight="1"/>
    <row r="67" ht="13.9" customHeight="1"/>
    <row r="71" ht="14.45" customHeight="1"/>
    <row r="72" ht="16.899999999999999" hidden="1" customHeight="1"/>
    <row r="73" ht="16.149999999999999" customHeight="1"/>
    <row r="74" ht="15.75" customHeight="1"/>
    <row r="75" ht="15" customHeight="1"/>
    <row r="78" ht="19.149999999999999" customHeight="1"/>
  </sheetData>
  <mergeCells count="15">
    <mergeCell ref="A9:M9"/>
    <mergeCell ref="A10:M10"/>
    <mergeCell ref="A11:M11"/>
    <mergeCell ref="A14:A24"/>
    <mergeCell ref="B14:B21"/>
    <mergeCell ref="C14:C21"/>
    <mergeCell ref="J14:J19"/>
    <mergeCell ref="B25:K25"/>
    <mergeCell ref="B26:K26"/>
    <mergeCell ref="N14:N24"/>
    <mergeCell ref="O14:O24"/>
    <mergeCell ref="P14:P24"/>
    <mergeCell ref="J20:J21"/>
    <mergeCell ref="K20:K21"/>
    <mergeCell ref="B22:K22"/>
  </mergeCells>
  <pageMargins left="0" right="0" top="0.74803149606299213" bottom="0.74803149606299213" header="0.51181102362204722" footer="0.51181102362204722"/>
  <pageSetup paperSize="9" scale="80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79"/>
  <sheetViews>
    <sheetView topLeftCell="A12" workbookViewId="0">
      <selection activeCell="H35" sqref="H35"/>
    </sheetView>
  </sheetViews>
  <sheetFormatPr defaultRowHeight="15"/>
  <cols>
    <col min="1" max="1" width="10.85546875"/>
    <col min="2" max="2" width="14.7109375"/>
    <col min="3" max="3" width="9.5703125"/>
    <col min="4" max="4" width="11.42578125"/>
    <col min="5" max="5" width="14.85546875"/>
    <col min="6" max="6" width="7.85546875"/>
    <col min="7" max="7" width="12.5703125"/>
    <col min="8" max="8" width="13.28515625"/>
    <col min="9" max="9" width="15.140625"/>
    <col min="10" max="10" width="11.42578125"/>
    <col min="11" max="11" width="12.28515625"/>
    <col min="12" max="12" width="13.7109375"/>
    <col min="13" max="13" width="10"/>
    <col min="14" max="14" width="0" style="20" hidden="1"/>
    <col min="15" max="15" width="0" hidden="1"/>
    <col min="16" max="16" width="0" style="20" hidden="1"/>
    <col min="17" max="1025" width="9.140625" style="20"/>
  </cols>
  <sheetData>
    <row r="1" spans="1:13">
      <c r="A1" s="15"/>
      <c r="L1" s="15"/>
      <c r="M1" s="15" t="s">
        <v>0</v>
      </c>
    </row>
    <row r="2" spans="1:13">
      <c r="A2" s="15"/>
      <c r="L2" s="15"/>
      <c r="M2" s="15" t="s">
        <v>1</v>
      </c>
    </row>
    <row r="3" spans="1:13">
      <c r="A3" s="15"/>
      <c r="L3" s="15"/>
      <c r="M3" s="15" t="s">
        <v>2</v>
      </c>
    </row>
    <row r="4" spans="1:13">
      <c r="A4" s="15"/>
      <c r="L4" s="15"/>
      <c r="M4" s="15" t="s">
        <v>3</v>
      </c>
    </row>
    <row r="5" spans="1:13">
      <c r="A5" s="15"/>
      <c r="L5" s="15"/>
      <c r="M5" s="15" t="s">
        <v>4</v>
      </c>
    </row>
    <row r="6" spans="1:13">
      <c r="A6" s="15"/>
      <c r="L6" s="15"/>
      <c r="M6" s="15" t="s">
        <v>5</v>
      </c>
    </row>
    <row r="7" spans="1:13">
      <c r="A7" s="15"/>
      <c r="L7" s="15"/>
      <c r="M7" s="15" t="s">
        <v>6</v>
      </c>
    </row>
    <row r="8" spans="1:13">
      <c r="A8" s="16"/>
    </row>
    <row r="9" spans="1:13">
      <c r="A9" s="488" t="s">
        <v>7</v>
      </c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</row>
    <row r="10" spans="1:13">
      <c r="A10" s="488" t="s">
        <v>343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</row>
    <row r="11" spans="1:13">
      <c r="A11" s="488" t="s">
        <v>48</v>
      </c>
      <c r="B11" s="488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</row>
    <row r="12" spans="1:13">
      <c r="A12" s="16"/>
    </row>
    <row r="13" spans="1:13" ht="187.5" customHeight="1">
      <c r="A13" s="57" t="s">
        <v>8</v>
      </c>
      <c r="B13" s="58" t="s">
        <v>9</v>
      </c>
      <c r="C13" s="58" t="s">
        <v>10</v>
      </c>
      <c r="D13" s="58" t="s">
        <v>11</v>
      </c>
      <c r="E13" s="58" t="s">
        <v>12</v>
      </c>
      <c r="F13" s="58" t="s">
        <v>13</v>
      </c>
      <c r="G13" s="58" t="s">
        <v>14</v>
      </c>
      <c r="H13" s="58" t="s">
        <v>15</v>
      </c>
      <c r="I13" s="58" t="s">
        <v>16</v>
      </c>
      <c r="J13" s="58" t="s">
        <v>17</v>
      </c>
      <c r="K13" s="58" t="s">
        <v>18</v>
      </c>
      <c r="L13" s="58" t="s">
        <v>19</v>
      </c>
      <c r="M13" s="58" t="s">
        <v>20</v>
      </c>
    </row>
    <row r="14" spans="1:13" ht="115.5" customHeight="1">
      <c r="A14" s="489" t="s">
        <v>67</v>
      </c>
      <c r="B14" s="490" t="s">
        <v>22</v>
      </c>
      <c r="C14" s="490" t="s">
        <v>23</v>
      </c>
      <c r="D14" s="59" t="s">
        <v>24</v>
      </c>
      <c r="E14" s="59" t="s">
        <v>25</v>
      </c>
      <c r="F14" s="58" t="s">
        <v>26</v>
      </c>
      <c r="G14" s="59">
        <v>100</v>
      </c>
      <c r="H14" s="59">
        <v>100</v>
      </c>
      <c r="I14" s="60">
        <f t="shared" ref="I14:I22" si="0">H14/G14*100</f>
        <v>100</v>
      </c>
      <c r="J14" s="491">
        <v>100</v>
      </c>
      <c r="K14" s="59"/>
      <c r="L14" s="59" t="s">
        <v>27</v>
      </c>
      <c r="M14" s="62"/>
    </row>
    <row r="15" spans="1:13" ht="129" customHeight="1">
      <c r="A15" s="489"/>
      <c r="B15" s="489"/>
      <c r="C15" s="489"/>
      <c r="D15" s="63"/>
      <c r="E15" s="63" t="s">
        <v>28</v>
      </c>
      <c r="F15" s="64" t="s">
        <v>26</v>
      </c>
      <c r="G15" s="63">
        <v>100</v>
      </c>
      <c r="H15" s="63">
        <v>100</v>
      </c>
      <c r="I15" s="65">
        <f t="shared" si="0"/>
        <v>100</v>
      </c>
      <c r="J15" s="491"/>
      <c r="K15" s="63"/>
      <c r="L15" s="59" t="s">
        <v>27</v>
      </c>
      <c r="M15" s="66"/>
    </row>
    <row r="16" spans="1:13" ht="114" customHeight="1">
      <c r="A16" s="489"/>
      <c r="B16" s="489"/>
      <c r="C16" s="489"/>
      <c r="D16" s="63" t="s">
        <v>29</v>
      </c>
      <c r="E16" s="18" t="s">
        <v>25</v>
      </c>
      <c r="F16" s="64" t="s">
        <v>26</v>
      </c>
      <c r="G16" s="63">
        <v>100</v>
      </c>
      <c r="H16" s="63">
        <v>100</v>
      </c>
      <c r="I16" s="65">
        <f t="shared" si="0"/>
        <v>100</v>
      </c>
      <c r="J16" s="491"/>
      <c r="K16" s="63"/>
      <c r="L16" s="59" t="s">
        <v>27</v>
      </c>
      <c r="M16" s="66"/>
    </row>
    <row r="17" spans="1:15" ht="140.25">
      <c r="A17" s="489"/>
      <c r="B17" s="489"/>
      <c r="C17" s="489"/>
      <c r="D17" s="63"/>
      <c r="E17" s="63" t="s">
        <v>28</v>
      </c>
      <c r="F17" s="64" t="s">
        <v>26</v>
      </c>
      <c r="G17" s="63">
        <v>100</v>
      </c>
      <c r="H17" s="63">
        <v>100</v>
      </c>
      <c r="I17" s="65">
        <f t="shared" si="0"/>
        <v>100</v>
      </c>
      <c r="J17" s="491"/>
      <c r="K17" s="63"/>
      <c r="L17" s="59" t="s">
        <v>27</v>
      </c>
      <c r="M17" s="66"/>
    </row>
    <row r="18" spans="1:15" ht="204">
      <c r="A18" s="489"/>
      <c r="B18" s="489"/>
      <c r="C18" s="489"/>
      <c r="D18" s="52" t="s">
        <v>68</v>
      </c>
      <c r="E18" s="21" t="s">
        <v>25</v>
      </c>
      <c r="F18" s="64" t="s">
        <v>26</v>
      </c>
      <c r="G18" s="63">
        <v>100</v>
      </c>
      <c r="H18" s="63">
        <v>100</v>
      </c>
      <c r="I18" s="65">
        <f t="shared" si="0"/>
        <v>100</v>
      </c>
      <c r="J18" s="491"/>
      <c r="K18" s="63"/>
      <c r="L18" s="59" t="s">
        <v>27</v>
      </c>
      <c r="M18" s="66"/>
      <c r="O18" s="20" t="s">
        <v>31</v>
      </c>
    </row>
    <row r="19" spans="1:15" ht="140.25">
      <c r="A19" s="489"/>
      <c r="B19" s="489"/>
      <c r="C19" s="489"/>
      <c r="D19" s="63"/>
      <c r="E19" s="63" t="s">
        <v>28</v>
      </c>
      <c r="F19" s="64" t="s">
        <v>26</v>
      </c>
      <c r="G19" s="63">
        <v>100</v>
      </c>
      <c r="H19" s="63">
        <v>100</v>
      </c>
      <c r="I19" s="65">
        <f t="shared" si="0"/>
        <v>100</v>
      </c>
      <c r="J19" s="491"/>
      <c r="K19" s="63"/>
      <c r="L19" s="59" t="s">
        <v>27</v>
      </c>
      <c r="M19" s="66"/>
    </row>
    <row r="20" spans="1:15" ht="165.75">
      <c r="A20" s="489"/>
      <c r="B20" s="489"/>
      <c r="C20" s="489"/>
      <c r="D20" s="63" t="s">
        <v>52</v>
      </c>
      <c r="E20" s="21" t="s">
        <v>25</v>
      </c>
      <c r="F20" s="64" t="s">
        <v>26</v>
      </c>
      <c r="G20" s="52">
        <v>100</v>
      </c>
      <c r="H20" s="52">
        <v>100</v>
      </c>
      <c r="I20" s="65">
        <f t="shared" si="0"/>
        <v>100</v>
      </c>
      <c r="J20" s="491"/>
      <c r="K20" s="63"/>
      <c r="L20" s="59" t="s">
        <v>27</v>
      </c>
      <c r="M20" s="66"/>
      <c r="O20" s="20" t="s">
        <v>33</v>
      </c>
    </row>
    <row r="21" spans="1:15" ht="140.25">
      <c r="A21" s="489"/>
      <c r="B21" s="489"/>
      <c r="C21" s="489"/>
      <c r="D21" s="59"/>
      <c r="E21" s="63" t="s">
        <v>28</v>
      </c>
      <c r="F21" s="64" t="s">
        <v>26</v>
      </c>
      <c r="G21" s="59">
        <v>100</v>
      </c>
      <c r="H21" s="59">
        <v>100</v>
      </c>
      <c r="I21" s="65">
        <f t="shared" si="0"/>
        <v>100</v>
      </c>
      <c r="J21" s="491"/>
      <c r="K21" s="52"/>
      <c r="L21" s="67" t="s">
        <v>27</v>
      </c>
      <c r="M21" s="492"/>
    </row>
    <row r="22" spans="1:15" ht="76.5">
      <c r="A22" s="489"/>
      <c r="B22" s="489"/>
      <c r="C22" s="489"/>
      <c r="D22" s="68" t="s">
        <v>34</v>
      </c>
      <c r="E22" s="63" t="s">
        <v>35</v>
      </c>
      <c r="F22" s="63" t="s">
        <v>36</v>
      </c>
      <c r="G22" s="63">
        <v>119</v>
      </c>
      <c r="H22" s="243">
        <v>97</v>
      </c>
      <c r="I22" s="26">
        <f t="shared" si="0"/>
        <v>81.512605042016801</v>
      </c>
      <c r="J22" s="493">
        <f>(I22+I23)/2</f>
        <v>92.006302521008394</v>
      </c>
      <c r="K22" s="52"/>
      <c r="L22" s="69" t="s">
        <v>27</v>
      </c>
      <c r="M22" s="492"/>
    </row>
    <row r="23" spans="1:15" ht="102">
      <c r="A23" s="489"/>
      <c r="B23" s="490"/>
      <c r="C23" s="490"/>
      <c r="D23" s="70" t="s">
        <v>69</v>
      </c>
      <c r="E23" s="52" t="s">
        <v>35</v>
      </c>
      <c r="F23" s="52" t="s">
        <v>36</v>
      </c>
      <c r="G23" s="52">
        <v>40</v>
      </c>
      <c r="H23" s="255">
        <v>41</v>
      </c>
      <c r="I23" s="71">
        <f>H23/G23*100</f>
        <v>102.49999999999999</v>
      </c>
      <c r="J23" s="493"/>
      <c r="K23" s="72"/>
      <c r="L23" s="73" t="s">
        <v>27</v>
      </c>
      <c r="M23" s="492"/>
    </row>
    <row r="24" spans="1:15">
      <c r="A24" s="489"/>
      <c r="B24" s="74" t="s">
        <v>54</v>
      </c>
      <c r="C24" s="74"/>
      <c r="D24" s="21"/>
      <c r="E24" s="21"/>
      <c r="F24" s="21"/>
      <c r="G24" s="21"/>
      <c r="H24" s="245"/>
      <c r="I24" s="21"/>
      <c r="J24" s="21"/>
      <c r="K24" s="21"/>
      <c r="L24" s="21"/>
      <c r="M24" s="75">
        <f>(J14+J22)/2</f>
        <v>96.003151260504197</v>
      </c>
    </row>
    <row r="25" spans="1:15" ht="115.5" customHeight="1">
      <c r="A25" s="489"/>
      <c r="B25" s="76" t="s">
        <v>38</v>
      </c>
      <c r="C25" s="76" t="s">
        <v>23</v>
      </c>
      <c r="D25" s="66" t="s">
        <v>39</v>
      </c>
      <c r="E25" s="77" t="s">
        <v>40</v>
      </c>
      <c r="F25" s="64" t="s">
        <v>26</v>
      </c>
      <c r="G25" s="63">
        <v>100</v>
      </c>
      <c r="H25" s="307">
        <v>100</v>
      </c>
      <c r="I25" s="65">
        <f>H25/G25*100</f>
        <v>100</v>
      </c>
      <c r="J25" s="78">
        <f>I25</f>
        <v>100</v>
      </c>
      <c r="K25" s="63"/>
      <c r="L25" s="63" t="s">
        <v>27</v>
      </c>
      <c r="M25" s="494"/>
    </row>
    <row r="26" spans="1:15" ht="37.5" customHeight="1">
      <c r="A26" s="489"/>
      <c r="B26" s="72"/>
      <c r="C26" s="72"/>
      <c r="D26" s="72" t="s">
        <v>41</v>
      </c>
      <c r="E26" s="52" t="s">
        <v>35</v>
      </c>
      <c r="F26" s="52" t="s">
        <v>36</v>
      </c>
      <c r="G26" s="52">
        <v>159</v>
      </c>
      <c r="H26" s="246">
        <v>138</v>
      </c>
      <c r="I26" s="79">
        <f>H26/G26*100</f>
        <v>86.79245283018868</v>
      </c>
      <c r="J26" s="80">
        <f>I26</f>
        <v>86.79245283018868</v>
      </c>
      <c r="K26" s="52"/>
      <c r="L26" s="81" t="s">
        <v>27</v>
      </c>
      <c r="M26" s="494"/>
    </row>
    <row r="27" spans="1:15" ht="15" customHeight="1">
      <c r="A27" s="24"/>
      <c r="B27" s="21" t="s">
        <v>54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75">
        <f>(J26+J25)/2</f>
        <v>93.396226415094333</v>
      </c>
    </row>
    <row r="28" spans="1:15" ht="15" customHeight="1">
      <c r="A28" s="487" t="s">
        <v>55</v>
      </c>
      <c r="B28" s="487"/>
      <c r="C28" s="487"/>
      <c r="D28" s="21"/>
      <c r="E28" s="21"/>
      <c r="F28" s="21"/>
      <c r="G28" s="21"/>
      <c r="H28" s="21"/>
      <c r="I28" s="22"/>
      <c r="J28" s="23"/>
      <c r="K28" s="21"/>
      <c r="L28" s="21"/>
      <c r="M28" s="19">
        <f>(M24+M27)/2</f>
        <v>94.699688837799272</v>
      </c>
    </row>
    <row r="29" spans="1:15" ht="15.75" customHeight="1">
      <c r="A29" s="20" t="s">
        <v>44</v>
      </c>
      <c r="F29" s="20"/>
    </row>
    <row r="30" spans="1:15" ht="15.75" customHeight="1">
      <c r="A30" s="20" t="s">
        <v>45</v>
      </c>
      <c r="F30" s="20"/>
    </row>
    <row r="31" spans="1:15" ht="15.75" customHeight="1">
      <c r="A31" s="20" t="s">
        <v>356</v>
      </c>
      <c r="F31" s="20"/>
    </row>
    <row r="32" spans="1:15" ht="15.75" customHeight="1">
      <c r="F32" s="20"/>
    </row>
    <row r="33" spans="1:7" ht="15.75" customHeight="1">
      <c r="A33" s="20" t="s">
        <v>70</v>
      </c>
      <c r="F33" s="20"/>
      <c r="G33" s="20" t="s">
        <v>71</v>
      </c>
    </row>
    <row r="41" spans="1:7" ht="34.5" customHeight="1"/>
    <row r="42" spans="1:7" ht="101.25" customHeight="1"/>
    <row r="43" spans="1:7" ht="27" customHeight="1"/>
    <row r="45" spans="1:7" ht="13.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7" ht="15.75" customHeight="1"/>
    <row r="78" ht="15.75" customHeight="1"/>
    <row r="79" ht="15.75" customHeight="1"/>
  </sheetData>
  <mergeCells count="11">
    <mergeCell ref="A28:C28"/>
    <mergeCell ref="A9:M9"/>
    <mergeCell ref="A10:M10"/>
    <mergeCell ref="A11:M11"/>
    <mergeCell ref="A14:A26"/>
    <mergeCell ref="B14:B23"/>
    <mergeCell ref="C14:C23"/>
    <mergeCell ref="J14:J21"/>
    <mergeCell ref="M21:M23"/>
    <mergeCell ref="J22:J23"/>
    <mergeCell ref="M25:M26"/>
  </mergeCells>
  <pageMargins left="0.11811023622047245" right="0.11811023622047245" top="0.19685039370078741" bottom="0.19685039370078741" header="0.51181102362204722" footer="0.51181102362204722"/>
  <pageSetup paperSize="9" scale="75" firstPageNumber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K72"/>
  <sheetViews>
    <sheetView topLeftCell="A19" workbookViewId="0">
      <selection activeCell="F15" sqref="F15"/>
    </sheetView>
  </sheetViews>
  <sheetFormatPr defaultRowHeight="15"/>
  <cols>
    <col min="1" max="1" width="15.42578125"/>
    <col min="2" max="2" width="14.7109375"/>
    <col min="3" max="3" width="13.85546875"/>
    <col min="4" max="4" width="11.42578125"/>
    <col min="5" max="5" width="14.85546875"/>
    <col min="6" max="6" width="10.7109375"/>
    <col min="7" max="7" width="14.28515625"/>
    <col min="8" max="8" width="13.28515625"/>
    <col min="9" max="9" width="15.140625"/>
    <col min="10" max="10" width="11.42578125"/>
    <col min="11" max="11" width="12.28515625"/>
    <col min="12" max="12" width="13.7109375"/>
    <col min="14" max="14" width="0" style="20" hidden="1"/>
    <col min="15" max="15" width="0" hidden="1"/>
    <col min="16" max="16" width="0" style="20" hidden="1"/>
    <col min="17" max="1025" width="9.140625" style="20"/>
  </cols>
  <sheetData>
    <row r="1" spans="1:13">
      <c r="A1" s="15"/>
      <c r="L1" s="15"/>
      <c r="M1" s="15" t="s">
        <v>0</v>
      </c>
    </row>
    <row r="2" spans="1:13">
      <c r="A2" s="15"/>
      <c r="L2" s="15"/>
      <c r="M2" s="15" t="s">
        <v>1</v>
      </c>
    </row>
    <row r="3" spans="1:13">
      <c r="A3" s="15"/>
      <c r="L3" s="15"/>
      <c r="M3" s="15" t="s">
        <v>2</v>
      </c>
    </row>
    <row r="4" spans="1:13">
      <c r="A4" s="15"/>
      <c r="L4" s="15"/>
      <c r="M4" s="15" t="s">
        <v>3</v>
      </c>
    </row>
    <row r="5" spans="1:13">
      <c r="A5" s="15"/>
      <c r="L5" s="15"/>
      <c r="M5" s="15" t="s">
        <v>4</v>
      </c>
    </row>
    <row r="6" spans="1:13">
      <c r="A6" s="15"/>
      <c r="L6" s="15"/>
      <c r="M6" s="15" t="s">
        <v>5</v>
      </c>
    </row>
    <row r="7" spans="1:13">
      <c r="A7" s="15"/>
      <c r="L7" s="15"/>
      <c r="M7" s="15" t="s">
        <v>6</v>
      </c>
    </row>
    <row r="8" spans="1:13">
      <c r="A8" s="16"/>
    </row>
    <row r="9" spans="1:13">
      <c r="A9" s="488" t="s">
        <v>7</v>
      </c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</row>
    <row r="10" spans="1:13">
      <c r="A10" s="488" t="s">
        <v>352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</row>
    <row r="11" spans="1:13">
      <c r="A11" s="488"/>
      <c r="B11" s="488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</row>
    <row r="12" spans="1:13">
      <c r="A12" s="16"/>
    </row>
    <row r="13" spans="1:13" ht="165.75">
      <c r="A13" s="440" t="s">
        <v>8</v>
      </c>
      <c r="B13" s="440" t="s">
        <v>9</v>
      </c>
      <c r="C13" s="440" t="s">
        <v>10</v>
      </c>
      <c r="D13" s="440" t="s">
        <v>11</v>
      </c>
      <c r="E13" s="440" t="s">
        <v>12</v>
      </c>
      <c r="F13" s="440" t="s">
        <v>13</v>
      </c>
      <c r="G13" s="440" t="s">
        <v>14</v>
      </c>
      <c r="H13" s="440" t="s">
        <v>15</v>
      </c>
      <c r="I13" s="440" t="s">
        <v>16</v>
      </c>
      <c r="J13" s="440" t="s">
        <v>17</v>
      </c>
      <c r="K13" s="440" t="s">
        <v>18</v>
      </c>
      <c r="L13" s="440" t="s">
        <v>19</v>
      </c>
      <c r="M13" s="440" t="s">
        <v>20</v>
      </c>
    </row>
    <row r="14" spans="1:13" ht="115.5" customHeight="1">
      <c r="A14" s="487" t="s">
        <v>72</v>
      </c>
      <c r="B14" s="21" t="s">
        <v>22</v>
      </c>
      <c r="C14" s="21" t="s">
        <v>23</v>
      </c>
      <c r="D14" s="21" t="s">
        <v>50</v>
      </c>
      <c r="E14" s="21" t="s">
        <v>25</v>
      </c>
      <c r="F14" s="21" t="s">
        <v>26</v>
      </c>
      <c r="G14" s="21">
        <v>100</v>
      </c>
      <c r="H14" s="21">
        <v>100</v>
      </c>
      <c r="I14" s="22">
        <f t="shared" ref="I14:I19" si="0">H14/G14*100</f>
        <v>100</v>
      </c>
      <c r="J14" s="495">
        <v>100</v>
      </c>
      <c r="K14" s="21"/>
      <c r="L14" s="21" t="s">
        <v>27</v>
      </c>
      <c r="M14" s="441"/>
    </row>
    <row r="15" spans="1:13" ht="144.75" customHeight="1">
      <c r="A15" s="487"/>
      <c r="B15" s="21"/>
      <c r="C15" s="21"/>
      <c r="D15" s="21"/>
      <c r="E15" s="21" t="s">
        <v>28</v>
      </c>
      <c r="F15" s="21" t="s">
        <v>26</v>
      </c>
      <c r="G15" s="21">
        <v>100</v>
      </c>
      <c r="H15" s="21">
        <v>100</v>
      </c>
      <c r="I15" s="22">
        <f t="shared" si="0"/>
        <v>100</v>
      </c>
      <c r="J15" s="495"/>
      <c r="K15" s="21"/>
      <c r="L15" s="21" t="s">
        <v>27</v>
      </c>
      <c r="M15" s="441"/>
    </row>
    <row r="16" spans="1:13" ht="103.5" customHeight="1">
      <c r="A16" s="487"/>
      <c r="B16" s="21"/>
      <c r="C16" s="21"/>
      <c r="D16" s="21" t="s">
        <v>29</v>
      </c>
      <c r="E16" s="84" t="s">
        <v>25</v>
      </c>
      <c r="F16" s="21" t="s">
        <v>26</v>
      </c>
      <c r="G16" s="21">
        <v>100</v>
      </c>
      <c r="H16" s="21">
        <v>100</v>
      </c>
      <c r="I16" s="22">
        <f t="shared" si="0"/>
        <v>100</v>
      </c>
      <c r="J16" s="495"/>
      <c r="K16" s="21"/>
      <c r="L16" s="21" t="s">
        <v>27</v>
      </c>
      <c r="M16" s="441"/>
    </row>
    <row r="17" spans="1:15" ht="140.25">
      <c r="A17" s="487"/>
      <c r="B17" s="21"/>
      <c r="C17" s="21"/>
      <c r="D17" s="21"/>
      <c r="E17" s="21" t="s">
        <v>28</v>
      </c>
      <c r="F17" s="21" t="s">
        <v>26</v>
      </c>
      <c r="G17" s="21">
        <v>100</v>
      </c>
      <c r="H17" s="21">
        <v>100</v>
      </c>
      <c r="I17" s="22">
        <f>H17/G17*100</f>
        <v>100</v>
      </c>
      <c r="J17" s="495"/>
      <c r="K17" s="21"/>
      <c r="L17" s="21" t="s">
        <v>27</v>
      </c>
      <c r="M17" s="441"/>
    </row>
    <row r="18" spans="1:15" ht="165.75">
      <c r="A18" s="487"/>
      <c r="B18" s="21"/>
      <c r="C18" s="21"/>
      <c r="D18" s="21" t="s">
        <v>52</v>
      </c>
      <c r="E18" s="21" t="s">
        <v>25</v>
      </c>
      <c r="F18" s="21" t="s">
        <v>26</v>
      </c>
      <c r="G18" s="21">
        <v>100</v>
      </c>
      <c r="H18" s="21">
        <v>100</v>
      </c>
      <c r="I18" s="22">
        <f t="shared" si="0"/>
        <v>100</v>
      </c>
      <c r="J18" s="495"/>
      <c r="K18" s="21"/>
      <c r="L18" s="21" t="s">
        <v>27</v>
      </c>
      <c r="M18" s="441"/>
      <c r="O18" s="20" t="s">
        <v>31</v>
      </c>
    </row>
    <row r="19" spans="1:15" ht="141" customHeight="1">
      <c r="A19" s="487"/>
      <c r="B19" s="487"/>
      <c r="C19" s="487"/>
      <c r="D19" s="21"/>
      <c r="E19" s="21" t="s">
        <v>28</v>
      </c>
      <c r="F19" s="21" t="s">
        <v>26</v>
      </c>
      <c r="G19" s="21">
        <v>100</v>
      </c>
      <c r="H19" s="21">
        <v>100</v>
      </c>
      <c r="I19" s="22">
        <f t="shared" si="0"/>
        <v>100</v>
      </c>
      <c r="J19" s="495"/>
      <c r="K19" s="21"/>
      <c r="L19" s="21" t="s">
        <v>27</v>
      </c>
      <c r="M19" s="496"/>
    </row>
    <row r="20" spans="1:15" ht="192" hidden="1" customHeight="1">
      <c r="A20" s="487"/>
      <c r="B20" s="487"/>
      <c r="C20" s="487"/>
      <c r="D20" s="21" t="s">
        <v>32</v>
      </c>
      <c r="E20" s="21" t="s">
        <v>25</v>
      </c>
      <c r="F20" s="21" t="s">
        <v>26</v>
      </c>
      <c r="G20" s="21"/>
      <c r="H20" s="21"/>
      <c r="I20" s="22"/>
      <c r="J20" s="495"/>
      <c r="K20" s="21"/>
      <c r="L20" s="21" t="s">
        <v>27</v>
      </c>
      <c r="M20" s="496"/>
      <c r="O20" s="20" t="s">
        <v>33</v>
      </c>
    </row>
    <row r="21" spans="1:15" ht="141" hidden="1" customHeight="1">
      <c r="A21" s="487"/>
      <c r="B21" s="487"/>
      <c r="C21" s="487"/>
      <c r="D21" s="21"/>
      <c r="E21" s="21" t="s">
        <v>28</v>
      </c>
      <c r="F21" s="21" t="s">
        <v>26</v>
      </c>
      <c r="G21" s="21"/>
      <c r="H21" s="21"/>
      <c r="I21" s="22"/>
      <c r="J21" s="495"/>
      <c r="K21" s="21"/>
      <c r="L21" s="21" t="s">
        <v>27</v>
      </c>
      <c r="M21" s="496"/>
    </row>
    <row r="22" spans="1:15" ht="76.5">
      <c r="A22" s="487"/>
      <c r="B22" s="487"/>
      <c r="C22" s="487"/>
      <c r="D22" s="21" t="s">
        <v>34</v>
      </c>
      <c r="E22" s="21" t="s">
        <v>35</v>
      </c>
      <c r="F22" s="21" t="s">
        <v>36</v>
      </c>
      <c r="G22" s="21">
        <v>82</v>
      </c>
      <c r="H22" s="442">
        <v>87</v>
      </c>
      <c r="I22" s="22">
        <f>H22/G22*100</f>
        <v>106.09756097560977</v>
      </c>
      <c r="J22" s="497">
        <f>(I22+I23)/2</f>
        <v>103.04878048780489</v>
      </c>
      <c r="K22" s="21"/>
      <c r="L22" s="21" t="s">
        <v>27</v>
      </c>
      <c r="M22" s="496"/>
    </row>
    <row r="23" spans="1:15" ht="102">
      <c r="A23" s="487"/>
      <c r="B23" s="21"/>
      <c r="C23" s="21"/>
      <c r="D23" s="21" t="s">
        <v>69</v>
      </c>
      <c r="E23" s="21" t="s">
        <v>35</v>
      </c>
      <c r="F23" s="21" t="s">
        <v>36</v>
      </c>
      <c r="G23" s="21">
        <v>20</v>
      </c>
      <c r="H23" s="442">
        <v>20</v>
      </c>
      <c r="I23" s="22">
        <v>100</v>
      </c>
      <c r="J23" s="497"/>
      <c r="K23" s="21"/>
      <c r="L23" s="21" t="s">
        <v>27</v>
      </c>
      <c r="M23" s="496"/>
    </row>
    <row r="24" spans="1:15" ht="21" customHeight="1">
      <c r="A24" s="487"/>
      <c r="B24" s="21" t="s">
        <v>73</v>
      </c>
      <c r="C24" s="21"/>
      <c r="D24" s="21"/>
      <c r="E24" s="21"/>
      <c r="F24" s="21"/>
      <c r="G24" s="21"/>
      <c r="H24" s="21"/>
      <c r="I24" s="22"/>
      <c r="J24" s="23"/>
      <c r="K24" s="21"/>
      <c r="L24" s="21"/>
      <c r="M24" s="19">
        <f>(J14+J22)/2</f>
        <v>101.52439024390245</v>
      </c>
    </row>
    <row r="25" spans="1:15" ht="108.75" customHeight="1">
      <c r="A25" s="487"/>
      <c r="B25" s="440" t="s">
        <v>38</v>
      </c>
      <c r="C25" s="440" t="s">
        <v>23</v>
      </c>
      <c r="D25" s="21" t="s">
        <v>39</v>
      </c>
      <c r="E25" s="84" t="s">
        <v>40</v>
      </c>
      <c r="F25" s="21" t="s">
        <v>26</v>
      </c>
      <c r="G25" s="21">
        <v>100</v>
      </c>
      <c r="H25" s="21">
        <v>100</v>
      </c>
      <c r="I25" s="22">
        <f>H25/G25*100</f>
        <v>100</v>
      </c>
      <c r="J25" s="23">
        <v>100</v>
      </c>
      <c r="K25" s="21"/>
      <c r="L25" s="21" t="s">
        <v>27</v>
      </c>
      <c r="M25" s="22"/>
    </row>
    <row r="26" spans="1:15" ht="38.25">
      <c r="A26" s="487"/>
      <c r="B26" s="21"/>
      <c r="C26" s="21"/>
      <c r="D26" s="21" t="s">
        <v>41</v>
      </c>
      <c r="E26" s="21" t="s">
        <v>35</v>
      </c>
      <c r="F26" s="21" t="s">
        <v>36</v>
      </c>
      <c r="G26" s="21">
        <f>G22+G23</f>
        <v>102</v>
      </c>
      <c r="H26" s="21">
        <f>H22+H23</f>
        <v>107</v>
      </c>
      <c r="I26" s="22">
        <f>H26/G26*100</f>
        <v>104.90196078431373</v>
      </c>
      <c r="J26" s="23">
        <f>I26</f>
        <v>104.90196078431373</v>
      </c>
      <c r="K26" s="21"/>
      <c r="L26" s="21" t="s">
        <v>27</v>
      </c>
      <c r="M26" s="22"/>
    </row>
    <row r="27" spans="1:15">
      <c r="A27" s="440"/>
      <c r="B27" s="21" t="s">
        <v>73</v>
      </c>
      <c r="C27" s="21"/>
      <c r="D27" s="21"/>
      <c r="E27" s="21"/>
      <c r="F27" s="21"/>
      <c r="G27" s="21"/>
      <c r="H27" s="21"/>
      <c r="I27" s="22"/>
      <c r="J27" s="23"/>
      <c r="K27" s="21"/>
      <c r="L27" s="21"/>
      <c r="M27" s="19">
        <f>(J25+J26)/2</f>
        <v>102.45098039215686</v>
      </c>
    </row>
    <row r="28" spans="1:15" ht="15" customHeight="1">
      <c r="A28" s="487" t="s">
        <v>43</v>
      </c>
      <c r="B28" s="487"/>
      <c r="C28" s="487"/>
      <c r="D28" s="21"/>
      <c r="E28" s="21"/>
      <c r="F28" s="21"/>
      <c r="G28" s="21"/>
      <c r="H28" s="21"/>
      <c r="I28" s="22"/>
      <c r="J28" s="23"/>
      <c r="K28" s="21"/>
      <c r="L28" s="21"/>
      <c r="M28" s="19">
        <f>(M24+M27)/2</f>
        <v>101.98768531802966</v>
      </c>
    </row>
    <row r="29" spans="1:15" ht="15.75" customHeight="1">
      <c r="A29" s="20" t="s">
        <v>44</v>
      </c>
    </row>
    <row r="30" spans="1:15" ht="15.75" customHeight="1">
      <c r="A30" s="20" t="s">
        <v>45</v>
      </c>
    </row>
    <row r="31" spans="1:15" ht="15.75" customHeight="1">
      <c r="A31" s="20" t="s">
        <v>351</v>
      </c>
    </row>
    <row r="32" spans="1:15" ht="15.75" customHeight="1"/>
    <row r="33" spans="1:7" ht="15.75" customHeight="1">
      <c r="A33" s="20" t="s">
        <v>74</v>
      </c>
      <c r="G33" s="20" t="s">
        <v>276</v>
      </c>
    </row>
    <row r="34" spans="1:7" ht="34.5" customHeight="1"/>
    <row r="37" spans="1:7" ht="12.75" customHeight="1"/>
    <row r="38" spans="1:7" ht="13.5" customHeight="1"/>
    <row r="42" spans="1:7" ht="12.75" customHeight="1"/>
    <row r="43" spans="1:7" ht="39" customHeight="1"/>
    <row r="45" spans="1:7" ht="15.75" customHeight="1"/>
    <row r="46" spans="1:7" ht="15.75" customHeight="1"/>
    <row r="47" spans="1:7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70" ht="15.75" customHeight="1"/>
    <row r="71" ht="15.75" customHeight="1"/>
    <row r="72" ht="15.75" customHeight="1"/>
  </sheetData>
  <mergeCells count="10">
    <mergeCell ref="A28:C28"/>
    <mergeCell ref="A9:M9"/>
    <mergeCell ref="A10:M10"/>
    <mergeCell ref="A11:M11"/>
    <mergeCell ref="A14:A26"/>
    <mergeCell ref="J14:J21"/>
    <mergeCell ref="B19:B22"/>
    <mergeCell ref="C19:C22"/>
    <mergeCell ref="M19:M23"/>
    <mergeCell ref="J22:J23"/>
  </mergeCells>
  <pageMargins left="0.39370078740157483" right="0.39370078740157483" top="0.55118110236220474" bottom="0.55118110236220474" header="0.51181102362204722" footer="0.51181102362204722"/>
  <pageSetup paperSize="9" scale="61" firstPageNumber="0" orientation="landscape" verticalDpi="0" r:id="rId1"/>
  <rowBreaks count="1" manualBreakCount="1">
    <brk id="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K72"/>
  <sheetViews>
    <sheetView topLeftCell="A19" workbookViewId="0">
      <selection activeCell="F20" sqref="F20"/>
    </sheetView>
  </sheetViews>
  <sheetFormatPr defaultRowHeight="15"/>
  <cols>
    <col min="1" max="1" width="10.42578125"/>
    <col min="2" max="2" width="14.7109375"/>
    <col min="3" max="3" width="10"/>
    <col min="4" max="4" width="11.42578125"/>
    <col min="5" max="5" width="14.85546875"/>
    <col min="6" max="6" width="8"/>
    <col min="7" max="7" width="11.85546875"/>
    <col min="8" max="8" width="13.28515625"/>
    <col min="9" max="9" width="15.140625"/>
    <col min="10" max="10" width="11.42578125"/>
    <col min="11" max="11" width="12.28515625"/>
    <col min="12" max="12" width="13.7109375"/>
    <col min="14" max="14" width="0" style="20" hidden="1"/>
    <col min="15" max="15" width="0" hidden="1"/>
    <col min="16" max="16" width="0" style="20" hidden="1"/>
    <col min="17" max="1025" width="9.140625" style="20"/>
  </cols>
  <sheetData>
    <row r="1" spans="1:13">
      <c r="A1" s="15"/>
      <c r="L1" s="15"/>
      <c r="M1" s="15" t="s">
        <v>0</v>
      </c>
    </row>
    <row r="2" spans="1:13">
      <c r="A2" s="15"/>
      <c r="L2" s="15"/>
      <c r="M2" s="15" t="s">
        <v>1</v>
      </c>
    </row>
    <row r="3" spans="1:13">
      <c r="A3" s="15"/>
      <c r="L3" s="15"/>
      <c r="M3" s="15" t="s">
        <v>2</v>
      </c>
    </row>
    <row r="4" spans="1:13">
      <c r="A4" s="15"/>
      <c r="L4" s="15"/>
      <c r="M4" s="15" t="s">
        <v>3</v>
      </c>
    </row>
    <row r="5" spans="1:13">
      <c r="A5" s="15"/>
      <c r="L5" s="15"/>
      <c r="M5" s="15" t="s">
        <v>4</v>
      </c>
    </row>
    <row r="6" spans="1:13">
      <c r="A6" s="15"/>
      <c r="L6" s="15"/>
      <c r="M6" s="15" t="s">
        <v>5</v>
      </c>
    </row>
    <row r="7" spans="1:13">
      <c r="A7" s="15"/>
      <c r="L7" s="15"/>
      <c r="M7" s="15" t="s">
        <v>6</v>
      </c>
    </row>
    <row r="8" spans="1:13">
      <c r="A8" s="16"/>
    </row>
    <row r="9" spans="1:13">
      <c r="A9" s="488" t="s">
        <v>7</v>
      </c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</row>
    <row r="10" spans="1:13">
      <c r="A10" s="488" t="s">
        <v>341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</row>
    <row r="11" spans="1:13">
      <c r="A11" s="488" t="s">
        <v>48</v>
      </c>
      <c r="B11" s="488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</row>
    <row r="12" spans="1:13">
      <c r="A12" s="16"/>
    </row>
    <row r="13" spans="1:13" ht="165.75">
      <c r="A13" s="57" t="s">
        <v>8</v>
      </c>
      <c r="B13" s="58" t="s">
        <v>9</v>
      </c>
      <c r="C13" s="58" t="s">
        <v>10</v>
      </c>
      <c r="D13" s="58" t="s">
        <v>11</v>
      </c>
      <c r="E13" s="58" t="s">
        <v>12</v>
      </c>
      <c r="F13" s="58" t="s">
        <v>13</v>
      </c>
      <c r="G13" s="58" t="s">
        <v>14</v>
      </c>
      <c r="H13" s="58" t="s">
        <v>15</v>
      </c>
      <c r="I13" s="58" t="s">
        <v>16</v>
      </c>
      <c r="J13" s="58" t="s">
        <v>17</v>
      </c>
      <c r="K13" s="58" t="s">
        <v>18</v>
      </c>
      <c r="L13" s="58" t="s">
        <v>19</v>
      </c>
      <c r="M13" s="93" t="s">
        <v>20</v>
      </c>
    </row>
    <row r="14" spans="1:13" ht="115.5" customHeight="1">
      <c r="A14" s="489" t="s">
        <v>75</v>
      </c>
      <c r="B14" s="489" t="s">
        <v>22</v>
      </c>
      <c r="C14" s="489" t="s">
        <v>23</v>
      </c>
      <c r="D14" s="59" t="s">
        <v>50</v>
      </c>
      <c r="E14" s="59" t="s">
        <v>25</v>
      </c>
      <c r="F14" s="59" t="s">
        <v>26</v>
      </c>
      <c r="G14" s="59">
        <v>100</v>
      </c>
      <c r="H14" s="59">
        <v>100</v>
      </c>
      <c r="I14" s="60">
        <f t="shared" ref="I14:I20" si="0">H14/G14*100</f>
        <v>100</v>
      </c>
      <c r="J14" s="498">
        <v>100</v>
      </c>
      <c r="K14" s="59"/>
      <c r="L14" s="67" t="s">
        <v>27</v>
      </c>
      <c r="M14" s="492"/>
    </row>
    <row r="15" spans="1:13" ht="160.5" customHeight="1">
      <c r="A15" s="489"/>
      <c r="B15" s="489"/>
      <c r="C15" s="489"/>
      <c r="D15" s="63"/>
      <c r="E15" s="63" t="s">
        <v>28</v>
      </c>
      <c r="F15" s="63" t="s">
        <v>26</v>
      </c>
      <c r="G15" s="63">
        <v>100</v>
      </c>
      <c r="H15" s="63">
        <v>100</v>
      </c>
      <c r="I15" s="65">
        <f t="shared" si="0"/>
        <v>100</v>
      </c>
      <c r="J15" s="498"/>
      <c r="K15" s="63"/>
      <c r="L15" s="67" t="s">
        <v>27</v>
      </c>
      <c r="M15" s="492"/>
    </row>
    <row r="16" spans="1:13" ht="123" customHeight="1">
      <c r="A16" s="489"/>
      <c r="B16" s="489"/>
      <c r="C16" s="489"/>
      <c r="D16" s="63" t="s">
        <v>51</v>
      </c>
      <c r="E16" s="84" t="s">
        <v>25</v>
      </c>
      <c r="F16" s="63" t="s">
        <v>26</v>
      </c>
      <c r="G16" s="63">
        <v>100</v>
      </c>
      <c r="H16" s="63">
        <v>100</v>
      </c>
      <c r="I16" s="65">
        <f t="shared" si="0"/>
        <v>100</v>
      </c>
      <c r="J16" s="498"/>
      <c r="K16" s="63"/>
      <c r="L16" s="67" t="s">
        <v>27</v>
      </c>
      <c r="M16" s="492"/>
    </row>
    <row r="17" spans="1:15" ht="140.25">
      <c r="A17" s="489"/>
      <c r="B17" s="489"/>
      <c r="C17" s="489"/>
      <c r="D17" s="63"/>
      <c r="E17" s="63" t="s">
        <v>28</v>
      </c>
      <c r="F17" s="63" t="s">
        <v>26</v>
      </c>
      <c r="G17" s="63">
        <v>100</v>
      </c>
      <c r="H17" s="63">
        <v>100</v>
      </c>
      <c r="I17" s="65">
        <f t="shared" si="0"/>
        <v>100</v>
      </c>
      <c r="J17" s="498"/>
      <c r="K17" s="63"/>
      <c r="L17" s="67" t="s">
        <v>27</v>
      </c>
      <c r="M17" s="492"/>
    </row>
    <row r="18" spans="1:15" ht="165.75">
      <c r="A18" s="489"/>
      <c r="B18" s="489"/>
      <c r="C18" s="489"/>
      <c r="D18" s="63" t="s">
        <v>52</v>
      </c>
      <c r="E18" s="21" t="s">
        <v>25</v>
      </c>
      <c r="F18" s="63" t="s">
        <v>26</v>
      </c>
      <c r="G18" s="63">
        <v>100</v>
      </c>
      <c r="H18" s="63">
        <v>100</v>
      </c>
      <c r="I18" s="65">
        <f t="shared" si="0"/>
        <v>100</v>
      </c>
      <c r="J18" s="498"/>
      <c r="K18" s="63"/>
      <c r="L18" s="67" t="s">
        <v>27</v>
      </c>
      <c r="M18" s="492"/>
      <c r="O18" s="20" t="s">
        <v>31</v>
      </c>
    </row>
    <row r="19" spans="1:15" ht="140.25">
      <c r="A19" s="489"/>
      <c r="B19" s="489"/>
      <c r="C19" s="489"/>
      <c r="D19" s="63"/>
      <c r="E19" s="63" t="s">
        <v>28</v>
      </c>
      <c r="F19" s="63" t="s">
        <v>26</v>
      </c>
      <c r="G19" s="63">
        <v>100</v>
      </c>
      <c r="H19" s="243">
        <v>100</v>
      </c>
      <c r="I19" s="65">
        <f t="shared" si="0"/>
        <v>100</v>
      </c>
      <c r="J19" s="498"/>
      <c r="K19" s="52"/>
      <c r="L19" s="67" t="s">
        <v>27</v>
      </c>
      <c r="M19" s="492"/>
    </row>
    <row r="20" spans="1:15" ht="76.5">
      <c r="A20" s="489"/>
      <c r="B20" s="24"/>
      <c r="C20" s="24"/>
      <c r="D20" s="21" t="s">
        <v>34</v>
      </c>
      <c r="E20" s="63" t="s">
        <v>35</v>
      </c>
      <c r="F20" s="63" t="s">
        <v>36</v>
      </c>
      <c r="G20" s="63">
        <f>139-G21</f>
        <v>123</v>
      </c>
      <c r="H20" s="243">
        <v>98</v>
      </c>
      <c r="I20" s="26">
        <f t="shared" si="0"/>
        <v>79.674796747967477</v>
      </c>
      <c r="J20" s="499">
        <f>(I20+I21)/2</f>
        <v>94.837398373983746</v>
      </c>
      <c r="K20" s="52"/>
      <c r="L20" s="69" t="s">
        <v>27</v>
      </c>
      <c r="M20" s="492"/>
    </row>
    <row r="21" spans="1:15" ht="102">
      <c r="A21" s="489"/>
      <c r="B21" s="72"/>
      <c r="C21" s="72"/>
      <c r="D21" s="72" t="s">
        <v>69</v>
      </c>
      <c r="E21" s="52" t="s">
        <v>35</v>
      </c>
      <c r="F21" s="52" t="s">
        <v>36</v>
      </c>
      <c r="G21" s="52">
        <v>16</v>
      </c>
      <c r="H21" s="255">
        <v>25</v>
      </c>
      <c r="I21" s="71">
        <v>110</v>
      </c>
      <c r="J21" s="499"/>
      <c r="K21" s="72"/>
      <c r="L21" s="73" t="s">
        <v>27</v>
      </c>
      <c r="M21" s="492"/>
    </row>
    <row r="22" spans="1:15" ht="15.75">
      <c r="A22" s="489"/>
      <c r="B22" s="95" t="s">
        <v>54</v>
      </c>
      <c r="C22" s="21"/>
      <c r="D22" s="21"/>
      <c r="E22" s="21"/>
      <c r="F22" s="21"/>
      <c r="G22" s="21"/>
      <c r="H22" s="245"/>
      <c r="I22" s="21"/>
      <c r="J22" s="21"/>
      <c r="K22" s="21"/>
      <c r="L22" s="21"/>
      <c r="M22" s="75">
        <f>(J14+J20)/2</f>
        <v>97.418699186991873</v>
      </c>
    </row>
    <row r="23" spans="1:15" ht="109.5" customHeight="1">
      <c r="A23" s="489"/>
      <c r="B23" s="76" t="s">
        <v>38</v>
      </c>
      <c r="C23" s="76" t="s">
        <v>23</v>
      </c>
      <c r="D23" s="88" t="s">
        <v>39</v>
      </c>
      <c r="E23" s="96" t="s">
        <v>40</v>
      </c>
      <c r="F23" s="63" t="s">
        <v>26</v>
      </c>
      <c r="G23" s="63">
        <v>100</v>
      </c>
      <c r="H23" s="243">
        <v>100</v>
      </c>
      <c r="I23" s="65">
        <f>H23/G23*100</f>
        <v>100</v>
      </c>
      <c r="J23" s="78">
        <v>100</v>
      </c>
      <c r="K23" s="63"/>
      <c r="L23" s="63" t="s">
        <v>27</v>
      </c>
      <c r="M23" s="90"/>
    </row>
    <row r="24" spans="1:15" ht="38.25">
      <c r="A24" s="489"/>
      <c r="B24" s="72"/>
      <c r="C24" s="72"/>
      <c r="D24" s="52" t="s">
        <v>76</v>
      </c>
      <c r="E24" s="52" t="s">
        <v>35</v>
      </c>
      <c r="F24" s="52" t="s">
        <v>36</v>
      </c>
      <c r="G24" s="52">
        <v>139</v>
      </c>
      <c r="H24" s="246">
        <v>123</v>
      </c>
      <c r="I24" s="26">
        <f>H24/G24*100</f>
        <v>88.489208633093526</v>
      </c>
      <c r="J24" s="97">
        <f>I24</f>
        <v>88.489208633093526</v>
      </c>
      <c r="K24" s="52"/>
      <c r="L24" s="81" t="s">
        <v>27</v>
      </c>
      <c r="M24" s="98"/>
    </row>
    <row r="25" spans="1:15">
      <c r="A25" s="17"/>
      <c r="B25" s="21" t="s">
        <v>54</v>
      </c>
      <c r="C25" s="21"/>
      <c r="D25" s="21"/>
      <c r="E25" s="21"/>
      <c r="F25" s="21"/>
      <c r="G25" s="21"/>
      <c r="H25" s="245"/>
      <c r="I25" s="22"/>
      <c r="J25" s="23"/>
      <c r="K25" s="21"/>
      <c r="L25" s="21"/>
      <c r="M25" s="99">
        <f>(J24+J23)/2</f>
        <v>94.24460431654677</v>
      </c>
    </row>
    <row r="26" spans="1:15" ht="15" customHeight="1">
      <c r="A26" s="487" t="s">
        <v>43</v>
      </c>
      <c r="B26" s="487"/>
      <c r="C26" s="487"/>
      <c r="D26" s="21"/>
      <c r="E26" s="21"/>
      <c r="F26" s="21"/>
      <c r="G26" s="21"/>
      <c r="H26" s="245"/>
      <c r="I26" s="22"/>
      <c r="J26" s="23"/>
      <c r="K26" s="21"/>
      <c r="L26" s="21"/>
      <c r="M26" s="75">
        <f>(M22+M25)/2</f>
        <v>95.831651751769328</v>
      </c>
    </row>
    <row r="27" spans="1:15" ht="15.75" customHeight="1">
      <c r="A27" s="20" t="s">
        <v>44</v>
      </c>
      <c r="H27" s="232"/>
    </row>
    <row r="28" spans="1:15" ht="15.75" customHeight="1">
      <c r="A28" s="20" t="s">
        <v>45</v>
      </c>
    </row>
    <row r="29" spans="1:15" ht="15.75" customHeight="1">
      <c r="A29" s="20" t="s">
        <v>357</v>
      </c>
    </row>
    <row r="30" spans="1:15" ht="15.75" customHeight="1"/>
    <row r="31" spans="1:15" ht="15.75" customHeight="1">
      <c r="A31" s="20" t="s">
        <v>77</v>
      </c>
      <c r="G31" s="20" t="s">
        <v>78</v>
      </c>
    </row>
    <row r="32" spans="1:15" ht="15" customHeight="1"/>
    <row r="35" ht="34.5" customHeight="1"/>
    <row r="37" ht="34.5" customHeight="1"/>
    <row r="41" ht="13.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1" ht="15.75" customHeight="1"/>
    <row r="72" ht="15.75" customHeight="1"/>
  </sheetData>
  <mergeCells count="10">
    <mergeCell ref="A26:C26"/>
    <mergeCell ref="A9:M9"/>
    <mergeCell ref="A10:M10"/>
    <mergeCell ref="A11:M11"/>
    <mergeCell ref="A14:A24"/>
    <mergeCell ref="B14:B19"/>
    <mergeCell ref="C14:C19"/>
    <mergeCell ref="J14:J19"/>
    <mergeCell ref="M14:M21"/>
    <mergeCell ref="J20:J21"/>
  </mergeCells>
  <pageMargins left="0.11811023622047245" right="0.11811023622047245" top="0.15748031496062992" bottom="0.15748031496062992" header="0.51181102362204722" footer="0.51181102362204722"/>
  <pageSetup paperSize="9" scale="75" firstPageNumber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MK73"/>
  <sheetViews>
    <sheetView topLeftCell="A20" workbookViewId="0">
      <selection activeCell="I33" sqref="I33"/>
    </sheetView>
  </sheetViews>
  <sheetFormatPr defaultRowHeight="15"/>
  <cols>
    <col min="1" max="1" width="15.42578125"/>
    <col min="2" max="2" width="14.7109375"/>
    <col min="3" max="3" width="13.85546875"/>
    <col min="4" max="4" width="11.42578125"/>
    <col min="5" max="5" width="27.7109375" customWidth="1"/>
    <col min="6" max="6" width="10.7109375"/>
    <col min="7" max="7" width="14.28515625"/>
    <col min="8" max="8" width="13.28515625"/>
    <col min="9" max="9" width="15.140625"/>
    <col min="10" max="10" width="11.42578125"/>
    <col min="11" max="11" width="12.28515625"/>
    <col min="12" max="12" width="13.7109375"/>
    <col min="14" max="14" width="0" style="1" hidden="1"/>
    <col min="15" max="15" width="0" hidden="1"/>
    <col min="16" max="16" width="0" style="1" hidden="1"/>
    <col min="17" max="1025" width="9.140625" style="1"/>
  </cols>
  <sheetData>
    <row r="1" spans="1:13">
      <c r="A1" s="2"/>
      <c r="L1" s="2"/>
      <c r="M1" s="2" t="s">
        <v>0</v>
      </c>
    </row>
    <row r="2" spans="1:13">
      <c r="A2" s="2"/>
      <c r="L2" s="2"/>
      <c r="M2" s="2" t="s">
        <v>1</v>
      </c>
    </row>
    <row r="3" spans="1:13">
      <c r="A3" s="2"/>
      <c r="L3" s="2"/>
      <c r="M3" s="2" t="s">
        <v>2</v>
      </c>
    </row>
    <row r="4" spans="1:13">
      <c r="A4" s="2"/>
      <c r="L4" s="2"/>
      <c r="M4" s="2" t="s">
        <v>3</v>
      </c>
    </row>
    <row r="5" spans="1:13">
      <c r="A5" s="2"/>
      <c r="L5" s="2"/>
      <c r="M5" s="2" t="s">
        <v>4</v>
      </c>
    </row>
    <row r="6" spans="1:13">
      <c r="A6" s="2"/>
      <c r="L6" s="2"/>
      <c r="M6" s="2" t="s">
        <v>5</v>
      </c>
    </row>
    <row r="7" spans="1:13">
      <c r="A7" s="2"/>
      <c r="L7" s="2"/>
      <c r="M7" s="2" t="s">
        <v>6</v>
      </c>
    </row>
    <row r="8" spans="1:13">
      <c r="A8" s="3"/>
    </row>
    <row r="9" spans="1:13">
      <c r="A9" s="475" t="s">
        <v>7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</row>
    <row r="10" spans="1:13">
      <c r="A10" s="475" t="s">
        <v>342</v>
      </c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</row>
    <row r="11" spans="1:13">
      <c r="A11" s="475"/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</row>
    <row r="12" spans="1:13">
      <c r="A12" s="3"/>
    </row>
    <row r="13" spans="1:13" ht="173.45" customHeight="1">
      <c r="A13" s="29" t="s">
        <v>8</v>
      </c>
      <c r="B13" s="30" t="s">
        <v>9</v>
      </c>
      <c r="C13" s="30" t="s">
        <v>10</v>
      </c>
      <c r="D13" s="30" t="s">
        <v>11</v>
      </c>
      <c r="E13" s="30" t="s">
        <v>12</v>
      </c>
      <c r="F13" s="30" t="s">
        <v>13</v>
      </c>
      <c r="G13" s="30" t="s">
        <v>14</v>
      </c>
      <c r="H13" s="30" t="s">
        <v>15</v>
      </c>
      <c r="I13" s="30" t="s">
        <v>79</v>
      </c>
      <c r="J13" s="30" t="s">
        <v>62</v>
      </c>
      <c r="K13" s="30" t="s">
        <v>18</v>
      </c>
      <c r="L13" s="30" t="s">
        <v>19</v>
      </c>
      <c r="M13" s="100" t="s">
        <v>20</v>
      </c>
    </row>
    <row r="14" spans="1:13" ht="90" customHeight="1">
      <c r="A14" s="485" t="s">
        <v>80</v>
      </c>
      <c r="B14" s="485" t="s">
        <v>22</v>
      </c>
      <c r="C14" s="485" t="s">
        <v>23</v>
      </c>
      <c r="D14" s="32" t="s">
        <v>50</v>
      </c>
      <c r="E14" s="32" t="s">
        <v>25</v>
      </c>
      <c r="F14" s="32" t="s">
        <v>26</v>
      </c>
      <c r="G14" s="32">
        <v>100</v>
      </c>
      <c r="H14" s="32">
        <v>100</v>
      </c>
      <c r="I14" s="33">
        <f t="shared" ref="I14:I19" si="0">H14/G14*100</f>
        <v>100</v>
      </c>
      <c r="J14" s="486">
        <v>100</v>
      </c>
      <c r="K14" s="32"/>
      <c r="L14" s="45" t="s">
        <v>27</v>
      </c>
      <c r="M14" s="500"/>
    </row>
    <row r="15" spans="1:13" ht="83.45" customHeight="1">
      <c r="A15" s="485"/>
      <c r="B15" s="485"/>
      <c r="C15" s="485"/>
      <c r="D15" s="35"/>
      <c r="E15" s="35" t="s">
        <v>28</v>
      </c>
      <c r="F15" s="35" t="s">
        <v>26</v>
      </c>
      <c r="G15" s="35">
        <v>100</v>
      </c>
      <c r="H15" s="35">
        <v>100</v>
      </c>
      <c r="I15" s="36">
        <f t="shared" si="0"/>
        <v>100</v>
      </c>
      <c r="J15" s="486"/>
      <c r="K15" s="35"/>
      <c r="L15" s="45" t="s">
        <v>27</v>
      </c>
      <c r="M15" s="500"/>
    </row>
    <row r="16" spans="1:13" ht="132" customHeight="1">
      <c r="A16" s="485"/>
      <c r="B16" s="485"/>
      <c r="C16" s="485"/>
      <c r="D16" s="35" t="s">
        <v>29</v>
      </c>
      <c r="E16" s="9" t="s">
        <v>25</v>
      </c>
      <c r="F16" s="35" t="s">
        <v>26</v>
      </c>
      <c r="G16" s="35">
        <v>100</v>
      </c>
      <c r="H16" s="35">
        <v>100</v>
      </c>
      <c r="I16" s="41">
        <f t="shared" si="0"/>
        <v>100</v>
      </c>
      <c r="J16" s="486"/>
      <c r="K16" s="35"/>
      <c r="L16" s="45" t="s">
        <v>27</v>
      </c>
      <c r="M16" s="500"/>
    </row>
    <row r="17" spans="1:15" ht="77.45" customHeight="1">
      <c r="A17" s="485"/>
      <c r="B17" s="485"/>
      <c r="C17" s="485"/>
      <c r="D17" s="35"/>
      <c r="E17" s="35" t="s">
        <v>28</v>
      </c>
      <c r="F17" s="35" t="s">
        <v>26</v>
      </c>
      <c r="G17" s="35">
        <v>100</v>
      </c>
      <c r="H17" s="35">
        <v>100</v>
      </c>
      <c r="I17" s="36">
        <f t="shared" si="0"/>
        <v>100</v>
      </c>
      <c r="J17" s="486"/>
      <c r="K17" s="35"/>
      <c r="L17" s="45" t="s">
        <v>27</v>
      </c>
      <c r="M17" s="500"/>
    </row>
    <row r="18" spans="1:15" ht="173.45" customHeight="1">
      <c r="A18" s="485"/>
      <c r="B18" s="485"/>
      <c r="C18" s="485"/>
      <c r="D18" s="35" t="s">
        <v>30</v>
      </c>
      <c r="E18" s="5" t="s">
        <v>25</v>
      </c>
      <c r="F18" s="35" t="s">
        <v>26</v>
      </c>
      <c r="G18" s="35">
        <v>100</v>
      </c>
      <c r="H18" s="35">
        <v>100</v>
      </c>
      <c r="I18" s="36">
        <f t="shared" si="0"/>
        <v>100</v>
      </c>
      <c r="J18" s="486"/>
      <c r="K18" s="35"/>
      <c r="L18" s="45" t="s">
        <v>27</v>
      </c>
      <c r="M18" s="500"/>
      <c r="O18" s="1" t="s">
        <v>31</v>
      </c>
    </row>
    <row r="19" spans="1:15" ht="81.599999999999994" customHeight="1">
      <c r="A19" s="485"/>
      <c r="B19" s="485"/>
      <c r="C19" s="485"/>
      <c r="D19" s="35"/>
      <c r="E19" s="35" t="s">
        <v>28</v>
      </c>
      <c r="F19" s="35" t="s">
        <v>26</v>
      </c>
      <c r="G19" s="35">
        <v>100</v>
      </c>
      <c r="H19" s="35">
        <v>100</v>
      </c>
      <c r="I19" s="36">
        <f t="shared" si="0"/>
        <v>100</v>
      </c>
      <c r="J19" s="486"/>
      <c r="K19" s="35"/>
      <c r="L19" s="45" t="s">
        <v>27</v>
      </c>
      <c r="M19" s="500"/>
    </row>
    <row r="20" spans="1:15" ht="81.75" customHeight="1">
      <c r="A20" s="485"/>
      <c r="B20" s="485"/>
      <c r="C20" s="485"/>
      <c r="D20" s="5" t="s">
        <v>34</v>
      </c>
      <c r="E20" s="35" t="s">
        <v>35</v>
      </c>
      <c r="F20" s="35" t="s">
        <v>36</v>
      </c>
      <c r="G20" s="35">
        <f>108-G21</f>
        <v>96</v>
      </c>
      <c r="H20" s="35">
        <v>83</v>
      </c>
      <c r="I20" s="13">
        <f>H20/G20*100</f>
        <v>86.458333333333343</v>
      </c>
      <c r="J20" s="501">
        <f>(I20+I21)/2</f>
        <v>114.06250000000001</v>
      </c>
      <c r="K20" s="40"/>
      <c r="L20" s="101" t="s">
        <v>27</v>
      </c>
      <c r="M20" s="500"/>
    </row>
    <row r="21" spans="1:15" ht="142.5" customHeight="1">
      <c r="A21" s="485"/>
      <c r="B21" s="485"/>
      <c r="C21" s="485"/>
      <c r="D21" s="5" t="s">
        <v>69</v>
      </c>
      <c r="E21" s="35" t="s">
        <v>35</v>
      </c>
      <c r="F21" s="35" t="s">
        <v>36</v>
      </c>
      <c r="G21" s="35">
        <v>12</v>
      </c>
      <c r="H21" s="102">
        <v>17</v>
      </c>
      <c r="I21" s="8">
        <f>H21/G21*100</f>
        <v>141.66666666666669</v>
      </c>
      <c r="J21" s="501"/>
      <c r="K21" s="5"/>
      <c r="L21" s="56" t="s">
        <v>27</v>
      </c>
      <c r="M21" s="500"/>
      <c r="O21" s="1" t="s">
        <v>33</v>
      </c>
    </row>
    <row r="22" spans="1:15" ht="18" hidden="1" customHeight="1">
      <c r="A22" s="485"/>
      <c r="B22" s="485"/>
      <c r="C22" s="485"/>
      <c r="D22" s="42"/>
      <c r="E22" s="40" t="s">
        <v>28</v>
      </c>
      <c r="F22" s="40" t="s">
        <v>26</v>
      </c>
      <c r="G22" s="43">
        <v>99.3</v>
      </c>
      <c r="H22" s="43">
        <v>99.3</v>
      </c>
      <c r="I22" s="44">
        <f>H22/G22*100</f>
        <v>100</v>
      </c>
      <c r="J22" s="103"/>
      <c r="K22" s="40"/>
      <c r="L22" s="101" t="s">
        <v>27</v>
      </c>
      <c r="M22" s="104"/>
    </row>
    <row r="23" spans="1:15" ht="18" customHeight="1">
      <c r="A23" s="485"/>
      <c r="B23" s="105" t="s">
        <v>54</v>
      </c>
      <c r="C23" s="106"/>
      <c r="D23" s="106"/>
      <c r="E23" s="106"/>
      <c r="F23" s="106"/>
      <c r="G23" s="106"/>
      <c r="H23" s="106"/>
      <c r="I23" s="106"/>
      <c r="J23" s="106"/>
      <c r="K23" s="5"/>
      <c r="L23" s="5"/>
      <c r="M23" s="6">
        <f>(J20+J14)/2</f>
        <v>107.03125</v>
      </c>
    </row>
    <row r="24" spans="1:15" ht="119.45" customHeight="1">
      <c r="A24" s="485"/>
      <c r="B24" s="46" t="s">
        <v>38</v>
      </c>
      <c r="C24" s="46" t="s">
        <v>23</v>
      </c>
      <c r="D24" s="47" t="s">
        <v>39</v>
      </c>
      <c r="E24" s="48" t="s">
        <v>40</v>
      </c>
      <c r="F24" s="35" t="s">
        <v>26</v>
      </c>
      <c r="G24" s="35">
        <v>100</v>
      </c>
      <c r="H24" s="35">
        <v>100</v>
      </c>
      <c r="I24" s="36">
        <f>H24/G24*100</f>
        <v>100</v>
      </c>
      <c r="J24" s="50">
        <v>100</v>
      </c>
      <c r="K24" s="35"/>
      <c r="L24" s="35" t="s">
        <v>27</v>
      </c>
      <c r="M24" s="107"/>
    </row>
    <row r="25" spans="1:15" ht="36.75" customHeight="1">
      <c r="A25" s="485"/>
      <c r="B25" s="51"/>
      <c r="C25" s="51"/>
      <c r="D25" s="40" t="s">
        <v>41</v>
      </c>
      <c r="E25" s="40" t="s">
        <v>35</v>
      </c>
      <c r="F25" s="40" t="s">
        <v>36</v>
      </c>
      <c r="G25" s="40">
        <v>108</v>
      </c>
      <c r="H25" s="40">
        <v>100</v>
      </c>
      <c r="I25" s="13">
        <f>H25/G25*100</f>
        <v>92.592592592592595</v>
      </c>
      <c r="J25" s="54">
        <f>I25</f>
        <v>92.592592592592595</v>
      </c>
      <c r="K25" s="40"/>
      <c r="L25" s="43" t="s">
        <v>27</v>
      </c>
      <c r="M25" s="108"/>
    </row>
    <row r="26" spans="1:15" ht="17.45" customHeight="1">
      <c r="A26" s="11"/>
      <c r="B26" s="473" t="s">
        <v>54</v>
      </c>
      <c r="C26" s="473"/>
      <c r="D26" s="473"/>
      <c r="E26" s="473"/>
      <c r="F26" s="473"/>
      <c r="G26" s="473"/>
      <c r="H26" s="473"/>
      <c r="I26" s="473"/>
      <c r="J26" s="473"/>
      <c r="K26" s="473"/>
      <c r="L26" s="5"/>
      <c r="M26" s="6">
        <f>(J24+J25)/2</f>
        <v>96.296296296296305</v>
      </c>
    </row>
    <row r="27" spans="1:15" ht="15" customHeight="1">
      <c r="A27" s="12"/>
      <c r="B27" s="473" t="s">
        <v>54</v>
      </c>
      <c r="C27" s="473"/>
      <c r="D27" s="473"/>
      <c r="E27" s="473"/>
      <c r="F27" s="473"/>
      <c r="G27" s="473"/>
      <c r="H27" s="473"/>
      <c r="I27" s="473"/>
      <c r="J27" s="473"/>
      <c r="K27" s="473"/>
      <c r="L27" s="5"/>
      <c r="M27" s="7">
        <f>(M23+M26)/2</f>
        <v>101.66377314814815</v>
      </c>
    </row>
    <row r="28" spans="1:15">
      <c r="A28" s="1" t="s">
        <v>44</v>
      </c>
      <c r="G28" s="12"/>
      <c r="H28" s="25"/>
      <c r="I28" s="13"/>
      <c r="J28" s="14"/>
      <c r="K28" s="12"/>
      <c r="L28" s="12"/>
      <c r="M28" s="11"/>
    </row>
    <row r="29" spans="1:15">
      <c r="A29" s="1" t="s">
        <v>45</v>
      </c>
      <c r="G29" s="12"/>
      <c r="H29" s="25"/>
      <c r="I29" s="13"/>
      <c r="J29" s="14"/>
      <c r="K29" s="12"/>
      <c r="L29" s="12"/>
      <c r="M29" s="11"/>
    </row>
    <row r="30" spans="1:15">
      <c r="A30" s="1" t="s">
        <v>359</v>
      </c>
      <c r="G30" s="12"/>
      <c r="H30" s="25"/>
      <c r="I30" s="13"/>
      <c r="J30" s="14"/>
      <c r="K30" s="12"/>
      <c r="L30" s="12"/>
      <c r="M30" s="11"/>
    </row>
    <row r="31" spans="1:15">
      <c r="A31" s="11"/>
      <c r="B31" s="12"/>
      <c r="C31" s="12"/>
      <c r="D31" s="12"/>
      <c r="E31" s="12"/>
      <c r="F31" s="12"/>
      <c r="G31" s="12"/>
      <c r="H31" s="25"/>
      <c r="I31" s="13"/>
      <c r="J31" s="14"/>
      <c r="K31" s="12"/>
      <c r="L31" s="12"/>
      <c r="M31" s="11"/>
    </row>
    <row r="33" spans="1:7">
      <c r="A33" s="1" t="s">
        <v>81</v>
      </c>
      <c r="G33" s="1" t="s">
        <v>82</v>
      </c>
    </row>
    <row r="35" spans="1:7" ht="17.45" hidden="1" customHeight="1"/>
    <row r="36" spans="1:7" ht="24.6" customHeight="1"/>
    <row r="37" spans="1:7" ht="29.45" customHeight="1"/>
    <row r="38" spans="1:7" ht="0.6" customHeight="1"/>
    <row r="39" spans="1:7" ht="15.75" customHeight="1"/>
    <row r="57" ht="17.45" customHeight="1"/>
    <row r="58" ht="17.45" customHeight="1"/>
    <row r="59" ht="15.75" customHeight="1"/>
    <row r="60" ht="15" customHeight="1"/>
    <row r="62" ht="16.149999999999999" customHeight="1"/>
    <row r="63" ht="15" customHeight="1"/>
    <row r="67" ht="16.149999999999999" customHeight="1"/>
    <row r="68" ht="16.899999999999999" customHeight="1"/>
    <row r="69" ht="15.75" customHeight="1"/>
    <row r="70" ht="15" customHeight="1"/>
    <row r="71" ht="17.45" customHeight="1"/>
    <row r="72" ht="15" customHeight="1"/>
    <row r="73" ht="15.75" customHeight="1"/>
  </sheetData>
  <mergeCells count="11">
    <mergeCell ref="B26:K26"/>
    <mergeCell ref="B27:K27"/>
    <mergeCell ref="A9:M9"/>
    <mergeCell ref="A10:M10"/>
    <mergeCell ref="A11:M11"/>
    <mergeCell ref="A14:A25"/>
    <mergeCell ref="B14:B22"/>
    <mergeCell ref="C14:C22"/>
    <mergeCell ref="J14:J19"/>
    <mergeCell ref="M14:M21"/>
    <mergeCell ref="J20:J21"/>
  </mergeCells>
  <pageMargins left="0" right="0" top="0.74803149606299213" bottom="0.74803149606299213" header="0.51181102362204722" footer="0.51181102362204722"/>
  <pageSetup paperSize="9" scale="70" firstPageNumber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75"/>
  <sheetViews>
    <sheetView topLeftCell="A16" zoomScale="80" zoomScaleNormal="80" workbookViewId="0">
      <selection activeCell="H26" sqref="H26"/>
    </sheetView>
  </sheetViews>
  <sheetFormatPr defaultRowHeight="15"/>
  <cols>
    <col min="1" max="1" width="19"/>
    <col min="2" max="2" width="18.85546875"/>
    <col min="3" max="3" width="17.28515625"/>
    <col min="4" max="4" width="18.5703125"/>
    <col min="5" max="5" width="27.5703125"/>
    <col min="6" max="6" width="10.7109375"/>
    <col min="7" max="7" width="14.28515625"/>
    <col min="8" max="8" width="13.28515625"/>
    <col min="9" max="9" width="18.28515625"/>
    <col min="10" max="10" width="15.85546875"/>
    <col min="11" max="11" width="14.7109375"/>
    <col min="12" max="12" width="19.28515625"/>
    <col min="13" max="13" width="17"/>
    <col min="14" max="14" width="0" style="1" hidden="1"/>
    <col min="15" max="15" width="0" hidden="1"/>
    <col min="16" max="16" width="0" style="1" hidden="1"/>
    <col min="17" max="1025" width="9.140625" style="1"/>
  </cols>
  <sheetData>
    <row r="1" spans="1:13">
      <c r="A1" s="2"/>
      <c r="L1" s="2"/>
      <c r="M1" s="2" t="s">
        <v>0</v>
      </c>
    </row>
    <row r="2" spans="1:13">
      <c r="A2" s="2"/>
      <c r="L2" s="2"/>
      <c r="M2" s="2" t="s">
        <v>1</v>
      </c>
    </row>
    <row r="3" spans="1:13">
      <c r="A3" s="2"/>
      <c r="L3" s="2"/>
      <c r="M3" s="2" t="s">
        <v>2</v>
      </c>
    </row>
    <row r="4" spans="1:13">
      <c r="A4" s="2"/>
      <c r="L4" s="2"/>
      <c r="M4" s="2" t="s">
        <v>3</v>
      </c>
    </row>
    <row r="5" spans="1:13">
      <c r="A5" s="2"/>
      <c r="L5" s="2"/>
      <c r="M5" s="2" t="s">
        <v>4</v>
      </c>
    </row>
    <row r="6" spans="1:13">
      <c r="A6" s="2"/>
      <c r="L6" s="2"/>
      <c r="M6" s="2" t="s">
        <v>5</v>
      </c>
    </row>
    <row r="7" spans="1:13">
      <c r="A7" s="2"/>
      <c r="L7" s="2"/>
      <c r="M7" s="2" t="s">
        <v>6</v>
      </c>
    </row>
    <row r="8" spans="1:13">
      <c r="A8" s="3"/>
    </row>
    <row r="9" spans="1:13">
      <c r="A9" s="475" t="s">
        <v>7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</row>
    <row r="10" spans="1:13">
      <c r="A10" s="475" t="s">
        <v>328</v>
      </c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</row>
    <row r="11" spans="1:13">
      <c r="A11" s="475"/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</row>
    <row r="12" spans="1:13">
      <c r="A12" s="3"/>
    </row>
    <row r="13" spans="1:13" ht="125.25" customHeight="1">
      <c r="A13" s="109" t="s">
        <v>8</v>
      </c>
      <c r="B13" s="110" t="s">
        <v>9</v>
      </c>
      <c r="C13" s="110" t="s">
        <v>10</v>
      </c>
      <c r="D13" s="110" t="s">
        <v>11</v>
      </c>
      <c r="E13" s="110" t="s">
        <v>12</v>
      </c>
      <c r="F13" s="110" t="s">
        <v>13</v>
      </c>
      <c r="G13" s="110" t="s">
        <v>14</v>
      </c>
      <c r="H13" s="110" t="s">
        <v>15</v>
      </c>
      <c r="I13" s="110" t="s">
        <v>16</v>
      </c>
      <c r="J13" s="110" t="s">
        <v>17</v>
      </c>
      <c r="K13" s="110" t="s">
        <v>18</v>
      </c>
      <c r="L13" s="110" t="s">
        <v>19</v>
      </c>
      <c r="M13" s="111" t="s">
        <v>20</v>
      </c>
    </row>
    <row r="14" spans="1:13" ht="72.75" customHeight="1">
      <c r="A14" s="502" t="s">
        <v>83</v>
      </c>
      <c r="B14" s="502" t="s">
        <v>22</v>
      </c>
      <c r="C14" s="502" t="s">
        <v>23</v>
      </c>
      <c r="D14" s="32" t="s">
        <v>24</v>
      </c>
      <c r="E14" s="32" t="s">
        <v>25</v>
      </c>
      <c r="F14" s="32" t="s">
        <v>26</v>
      </c>
      <c r="G14" s="32">
        <v>100</v>
      </c>
      <c r="H14" s="32">
        <v>100</v>
      </c>
      <c r="I14" s="33">
        <f t="shared" ref="I14:I19" si="0">H14/G14*100</f>
        <v>100</v>
      </c>
      <c r="J14" s="503">
        <v>100</v>
      </c>
      <c r="K14" s="32"/>
      <c r="L14" s="45" t="s">
        <v>27</v>
      </c>
      <c r="M14" s="504"/>
    </row>
    <row r="15" spans="1:13" ht="84" customHeight="1">
      <c r="A15" s="502"/>
      <c r="B15" s="502"/>
      <c r="C15" s="502"/>
      <c r="D15" s="35"/>
      <c r="E15" s="35" t="s">
        <v>28</v>
      </c>
      <c r="F15" s="35" t="s">
        <v>26</v>
      </c>
      <c r="G15" s="35">
        <v>100</v>
      </c>
      <c r="H15" s="35">
        <v>100</v>
      </c>
      <c r="I15" s="36">
        <f t="shared" si="0"/>
        <v>100</v>
      </c>
      <c r="J15" s="503"/>
      <c r="K15" s="35"/>
      <c r="L15" s="45" t="s">
        <v>27</v>
      </c>
      <c r="M15" s="504"/>
    </row>
    <row r="16" spans="1:13" ht="105" customHeight="1">
      <c r="A16" s="502"/>
      <c r="B16" s="502"/>
      <c r="C16" s="502"/>
      <c r="D16" s="35" t="s">
        <v>29</v>
      </c>
      <c r="E16" s="9" t="s">
        <v>25</v>
      </c>
      <c r="F16" s="35" t="s">
        <v>26</v>
      </c>
      <c r="G16" s="35">
        <v>100</v>
      </c>
      <c r="H16" s="35">
        <v>100</v>
      </c>
      <c r="I16" s="36">
        <f t="shared" si="0"/>
        <v>100</v>
      </c>
      <c r="J16" s="503"/>
      <c r="K16" s="35"/>
      <c r="L16" s="45" t="s">
        <v>27</v>
      </c>
      <c r="M16" s="504"/>
    </row>
    <row r="17" spans="1:15" ht="82.5" customHeight="1">
      <c r="A17" s="502"/>
      <c r="B17" s="502"/>
      <c r="C17" s="502"/>
      <c r="D17" s="35"/>
      <c r="E17" s="35" t="s">
        <v>28</v>
      </c>
      <c r="F17" s="35" t="s">
        <v>26</v>
      </c>
      <c r="G17" s="35">
        <v>100</v>
      </c>
      <c r="H17" s="35">
        <v>100</v>
      </c>
      <c r="I17" s="36">
        <f t="shared" si="0"/>
        <v>100</v>
      </c>
      <c r="J17" s="503"/>
      <c r="K17" s="35"/>
      <c r="L17" s="45" t="s">
        <v>27</v>
      </c>
      <c r="M17" s="504"/>
    </row>
    <row r="18" spans="1:15" ht="96" customHeight="1">
      <c r="A18" s="502"/>
      <c r="B18" s="502"/>
      <c r="C18" s="502"/>
      <c r="D18" s="35" t="s">
        <v>30</v>
      </c>
      <c r="E18" s="5" t="s">
        <v>25</v>
      </c>
      <c r="F18" s="35" t="s">
        <v>26</v>
      </c>
      <c r="G18" s="35">
        <v>100</v>
      </c>
      <c r="H18" s="35">
        <v>100</v>
      </c>
      <c r="I18" s="36">
        <f t="shared" si="0"/>
        <v>100</v>
      </c>
      <c r="J18" s="503"/>
      <c r="K18" s="35"/>
      <c r="L18" s="45" t="s">
        <v>27</v>
      </c>
      <c r="M18" s="504"/>
      <c r="O18" s="1" t="s">
        <v>31</v>
      </c>
    </row>
    <row r="19" spans="1:15" ht="83.25" customHeight="1">
      <c r="A19" s="502"/>
      <c r="B19" s="502"/>
      <c r="C19" s="502"/>
      <c r="D19" s="35"/>
      <c r="E19" s="35" t="s">
        <v>28</v>
      </c>
      <c r="F19" s="35" t="s">
        <v>26</v>
      </c>
      <c r="G19" s="35">
        <v>100</v>
      </c>
      <c r="H19" s="35">
        <v>100</v>
      </c>
      <c r="I19" s="36">
        <f t="shared" si="0"/>
        <v>100</v>
      </c>
      <c r="J19" s="503"/>
      <c r="K19" s="35"/>
      <c r="L19" s="45" t="s">
        <v>27</v>
      </c>
      <c r="M19" s="504"/>
    </row>
    <row r="20" spans="1:15" ht="15" hidden="1" customHeight="1">
      <c r="A20" s="502"/>
      <c r="B20" s="502"/>
      <c r="C20" s="502"/>
      <c r="D20" s="40" t="s">
        <v>32</v>
      </c>
      <c r="E20" s="5" t="s">
        <v>25</v>
      </c>
      <c r="F20" s="35" t="s">
        <v>26</v>
      </c>
      <c r="G20" s="40"/>
      <c r="H20" s="40"/>
      <c r="I20" s="36"/>
      <c r="J20" s="503"/>
      <c r="K20" s="35"/>
      <c r="L20" s="45" t="s">
        <v>27</v>
      </c>
      <c r="M20" s="504"/>
      <c r="O20" s="1" t="s">
        <v>33</v>
      </c>
    </row>
    <row r="21" spans="1:15" ht="15" hidden="1" customHeight="1">
      <c r="A21" s="502"/>
      <c r="B21" s="502"/>
      <c r="C21" s="502"/>
      <c r="D21" s="112"/>
      <c r="E21" s="35" t="s">
        <v>28</v>
      </c>
      <c r="F21" s="35" t="s">
        <v>26</v>
      </c>
      <c r="G21" s="32"/>
      <c r="H21" s="32"/>
      <c r="I21" s="36"/>
      <c r="J21" s="503"/>
      <c r="K21" s="35"/>
      <c r="L21" s="45" t="s">
        <v>27</v>
      </c>
      <c r="M21" s="504"/>
    </row>
    <row r="22" spans="1:15" ht="44.25" customHeight="1">
      <c r="A22" s="502"/>
      <c r="B22" s="474"/>
      <c r="C22" s="474"/>
      <c r="D22" s="35" t="s">
        <v>84</v>
      </c>
      <c r="E22" s="40" t="s">
        <v>35</v>
      </c>
      <c r="F22" s="40" t="s">
        <v>36</v>
      </c>
      <c r="G22" s="40">
        <v>96</v>
      </c>
      <c r="H22" s="52">
        <v>107</v>
      </c>
      <c r="I22" s="13">
        <v>110</v>
      </c>
      <c r="J22" s="505">
        <f>(I22+I23)/2</f>
        <v>105</v>
      </c>
      <c r="K22" s="40"/>
      <c r="L22" s="101" t="s">
        <v>27</v>
      </c>
      <c r="M22" s="504"/>
    </row>
    <row r="23" spans="1:15" ht="56.25" customHeight="1">
      <c r="A23" s="502"/>
      <c r="B23" s="474"/>
      <c r="C23" s="474"/>
      <c r="D23" s="102" t="s">
        <v>85</v>
      </c>
      <c r="E23" s="5" t="s">
        <v>35</v>
      </c>
      <c r="F23" s="5" t="s">
        <v>36</v>
      </c>
      <c r="G23" s="113">
        <v>73</v>
      </c>
      <c r="H23" s="21">
        <v>73</v>
      </c>
      <c r="I23" s="8">
        <f>H23/G23*100</f>
        <v>100</v>
      </c>
      <c r="J23" s="506"/>
      <c r="K23" s="5"/>
      <c r="L23" s="5" t="s">
        <v>27</v>
      </c>
      <c r="M23" s="504"/>
    </row>
    <row r="24" spans="1:15" ht="22.5" customHeight="1">
      <c r="A24" s="502"/>
      <c r="B24" s="507" t="s">
        <v>73</v>
      </c>
      <c r="C24" s="507"/>
      <c r="D24" s="507"/>
      <c r="E24" s="507"/>
      <c r="F24" s="508"/>
      <c r="G24" s="508"/>
      <c r="H24" s="508"/>
      <c r="I24" s="508"/>
      <c r="J24" s="508"/>
      <c r="K24" s="508"/>
      <c r="L24" s="13"/>
      <c r="M24" s="114">
        <f>((J14+J22)/2)</f>
        <v>102.5</v>
      </c>
    </row>
    <row r="25" spans="1:15" ht="111.75" customHeight="1">
      <c r="A25" s="502"/>
      <c r="B25" s="31" t="s">
        <v>38</v>
      </c>
      <c r="C25" s="31" t="s">
        <v>23</v>
      </c>
      <c r="D25" s="112" t="s">
        <v>39</v>
      </c>
      <c r="E25" s="115" t="s">
        <v>40</v>
      </c>
      <c r="F25" s="5" t="s">
        <v>26</v>
      </c>
      <c r="G25" s="32">
        <v>100</v>
      </c>
      <c r="H25" s="45">
        <v>100</v>
      </c>
      <c r="I25" s="8">
        <f>H25/G25*100</f>
        <v>100</v>
      </c>
      <c r="J25" s="116">
        <v>100</v>
      </c>
      <c r="K25" s="5"/>
      <c r="L25" s="32" t="s">
        <v>27</v>
      </c>
      <c r="M25" s="37"/>
    </row>
    <row r="26" spans="1:15" ht="40.5" customHeight="1">
      <c r="A26" s="502"/>
      <c r="B26" s="5"/>
      <c r="C26" s="5"/>
      <c r="D26" s="35" t="s">
        <v>41</v>
      </c>
      <c r="E26" s="35" t="s">
        <v>35</v>
      </c>
      <c r="F26" s="35" t="s">
        <v>36</v>
      </c>
      <c r="G26" s="35">
        <f>G22+G23</f>
        <v>169</v>
      </c>
      <c r="H26" s="63">
        <f>H22+H23</f>
        <v>180</v>
      </c>
      <c r="I26" s="117">
        <f>H26/G26*100</f>
        <v>106.50887573964498</v>
      </c>
      <c r="J26" s="10">
        <f>I26</f>
        <v>106.50887573964498</v>
      </c>
      <c r="K26" s="35"/>
      <c r="L26" s="32" t="s">
        <v>27</v>
      </c>
      <c r="M26" s="114"/>
    </row>
    <row r="27" spans="1:15">
      <c r="A27" s="11"/>
      <c r="B27" s="118" t="s">
        <v>73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9"/>
      <c r="M27" s="6">
        <f>(J25+J26)/2+0.1</f>
        <v>103.35443786982248</v>
      </c>
    </row>
    <row r="28" spans="1:15" ht="15" customHeight="1">
      <c r="A28" s="474" t="s">
        <v>43</v>
      </c>
      <c r="B28" s="474"/>
      <c r="C28" s="474"/>
      <c r="D28" s="5"/>
      <c r="E28" s="5"/>
      <c r="F28" s="5"/>
      <c r="G28" s="5"/>
      <c r="H28" s="5"/>
      <c r="I28" s="8"/>
      <c r="J28" s="10"/>
      <c r="K28" s="5"/>
      <c r="L28" s="5"/>
      <c r="M28" s="6">
        <f>(M24+M27)/2</f>
        <v>102.92721893491124</v>
      </c>
    </row>
    <row r="29" spans="1:15">
      <c r="A29" s="11"/>
      <c r="B29" s="12"/>
      <c r="C29" s="12"/>
      <c r="D29" s="12"/>
      <c r="E29" s="12"/>
      <c r="F29" s="12"/>
      <c r="G29" s="12"/>
      <c r="H29" s="25"/>
      <c r="I29" s="13"/>
      <c r="J29" s="14"/>
      <c r="K29" s="12"/>
      <c r="L29" s="12"/>
      <c r="M29" s="28"/>
    </row>
    <row r="30" spans="1:15">
      <c r="A30" s="1" t="s">
        <v>44</v>
      </c>
      <c r="G30" s="12"/>
      <c r="H30" s="25"/>
      <c r="I30" s="13"/>
      <c r="J30" s="14"/>
      <c r="K30" s="12"/>
      <c r="L30" s="12"/>
      <c r="M30" s="28"/>
    </row>
    <row r="31" spans="1:15">
      <c r="A31" s="1" t="s">
        <v>45</v>
      </c>
      <c r="G31" s="12"/>
      <c r="H31" s="25"/>
      <c r="I31" s="13"/>
      <c r="J31" s="14"/>
      <c r="K31" s="12"/>
      <c r="L31" s="12"/>
      <c r="M31" s="28"/>
    </row>
    <row r="32" spans="1:15">
      <c r="A32" s="1" t="s">
        <v>329</v>
      </c>
      <c r="G32" s="12"/>
      <c r="H32" s="25"/>
      <c r="I32" s="13"/>
      <c r="J32" s="14"/>
      <c r="K32" s="12"/>
      <c r="L32" s="12"/>
      <c r="M32" s="28"/>
    </row>
    <row r="34" spans="1:7" ht="12.75" customHeight="1">
      <c r="A34" s="1" t="s">
        <v>86</v>
      </c>
      <c r="G34" s="1" t="s">
        <v>87</v>
      </c>
    </row>
    <row r="35" spans="1:7" ht="15" customHeight="1"/>
    <row r="37" spans="1:7" ht="18" customHeight="1"/>
    <row r="40" spans="1:7" ht="15.75" customHeight="1"/>
    <row r="41" spans="1:7" ht="12.75" customHeight="1"/>
    <row r="42" spans="1:7" ht="73.5" customHeight="1"/>
    <row r="43" spans="1:7" ht="13.5" customHeight="1"/>
    <row r="44" spans="1:7" ht="76.5" customHeight="1"/>
    <row r="45" spans="1:7" ht="12.75" customHeight="1"/>
    <row r="46" spans="1:7" ht="12.75" customHeight="1"/>
    <row r="48" spans="1:7" ht="23.25" customHeight="1"/>
    <row r="50" ht="12.75" customHeight="1"/>
    <row r="52" ht="15.75" customHeight="1"/>
    <row r="59" ht="12.75" customHeight="1"/>
    <row r="61" ht="12.75" customHeight="1"/>
    <row r="62" ht="15" hidden="1" customHeight="1"/>
    <row r="64" ht="12.75" customHeight="1"/>
    <row r="66" ht="14.25" customHeight="1"/>
    <row r="67" ht="15" hidden="1" customHeight="1"/>
    <row r="69" ht="12.75" customHeight="1"/>
    <row r="71" ht="13.5" customHeight="1"/>
    <row r="72" ht="15" hidden="1" customHeight="1"/>
    <row r="75" ht="12.75" customHeight="1"/>
  </sheetData>
  <mergeCells count="14">
    <mergeCell ref="A28:C28"/>
    <mergeCell ref="A9:M9"/>
    <mergeCell ref="A10:M10"/>
    <mergeCell ref="A11:M11"/>
    <mergeCell ref="A14:A26"/>
    <mergeCell ref="B14:B21"/>
    <mergeCell ref="C14:C21"/>
    <mergeCell ref="J14:J21"/>
    <mergeCell ref="M14:M23"/>
    <mergeCell ref="B22:B23"/>
    <mergeCell ref="C22:C23"/>
    <mergeCell ref="J22:J23"/>
    <mergeCell ref="B24:E24"/>
    <mergeCell ref="F24:K24"/>
  </mergeCells>
  <pageMargins left="0.51181102362204722" right="0.51181102362204722" top="0.55118110236220474" bottom="0.55118110236220474" header="0.51181102362204722" footer="0.51181102362204722"/>
  <pageSetup paperSize="9" scale="60" firstPageNumber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83"/>
  <sheetViews>
    <sheetView topLeftCell="A19" workbookViewId="0">
      <selection activeCell="J20" sqref="J20:J21"/>
    </sheetView>
  </sheetViews>
  <sheetFormatPr defaultRowHeight="15"/>
  <cols>
    <col min="1" max="1" width="15.42578125"/>
    <col min="2" max="2" width="14.7109375"/>
    <col min="3" max="3" width="13.85546875"/>
    <col min="4" max="4" width="11.42578125"/>
    <col min="5" max="5" width="14.85546875"/>
    <col min="6" max="6" width="10.7109375"/>
    <col min="7" max="7" width="14.28515625"/>
    <col min="8" max="8" width="13.28515625"/>
    <col min="9" max="9" width="15.140625"/>
    <col min="10" max="10" width="11.42578125"/>
    <col min="11" max="11" width="12.28515625"/>
    <col min="12" max="12" width="13.7109375"/>
    <col min="14" max="14" width="0" style="1" hidden="1"/>
    <col min="15" max="15" width="0" hidden="1"/>
    <col min="16" max="16" width="0" style="1" hidden="1"/>
    <col min="17" max="1025" width="9.140625" style="1"/>
  </cols>
  <sheetData>
    <row r="1" spans="1:13">
      <c r="A1" s="2"/>
      <c r="L1" s="2"/>
      <c r="M1" s="2" t="s">
        <v>0</v>
      </c>
    </row>
    <row r="2" spans="1:13">
      <c r="A2" s="2"/>
      <c r="L2" s="2"/>
      <c r="M2" s="2" t="s">
        <v>1</v>
      </c>
    </row>
    <row r="3" spans="1:13">
      <c r="A3" s="2"/>
      <c r="L3" s="2"/>
      <c r="M3" s="2" t="s">
        <v>2</v>
      </c>
    </row>
    <row r="4" spans="1:13">
      <c r="A4" s="2"/>
      <c r="L4" s="2"/>
      <c r="M4" s="2" t="s">
        <v>3</v>
      </c>
    </row>
    <row r="5" spans="1:13">
      <c r="A5" s="2"/>
      <c r="L5" s="2"/>
      <c r="M5" s="2" t="s">
        <v>4</v>
      </c>
    </row>
    <row r="6" spans="1:13">
      <c r="A6" s="2"/>
      <c r="L6" s="2"/>
      <c r="M6" s="2" t="s">
        <v>5</v>
      </c>
    </row>
    <row r="7" spans="1:13">
      <c r="A7" s="2"/>
      <c r="L7" s="2"/>
      <c r="M7" s="2" t="s">
        <v>6</v>
      </c>
    </row>
    <row r="8" spans="1:13">
      <c r="A8" s="3"/>
    </row>
    <row r="9" spans="1:13">
      <c r="A9" s="475" t="s">
        <v>7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</row>
    <row r="10" spans="1:13">
      <c r="A10" s="475" t="s">
        <v>334</v>
      </c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</row>
    <row r="11" spans="1:13">
      <c r="A11" s="475"/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</row>
    <row r="12" spans="1:13">
      <c r="A12" s="3"/>
    </row>
    <row r="13" spans="1:13" ht="165.75">
      <c r="A13" s="29" t="s">
        <v>8</v>
      </c>
      <c r="B13" s="30" t="s">
        <v>9</v>
      </c>
      <c r="C13" s="30" t="s">
        <v>10</v>
      </c>
      <c r="D13" s="30" t="s">
        <v>11</v>
      </c>
      <c r="E13" s="30" t="s">
        <v>12</v>
      </c>
      <c r="F13" s="30" t="s">
        <v>13</v>
      </c>
      <c r="G13" s="30" t="s">
        <v>14</v>
      </c>
      <c r="H13" s="30" t="s">
        <v>15</v>
      </c>
      <c r="I13" s="30" t="s">
        <v>79</v>
      </c>
      <c r="J13" s="30" t="s">
        <v>62</v>
      </c>
      <c r="K13" s="30" t="s">
        <v>18</v>
      </c>
      <c r="L13" s="30" t="s">
        <v>19</v>
      </c>
      <c r="M13" s="30" t="s">
        <v>20</v>
      </c>
    </row>
    <row r="14" spans="1:13" ht="106.15" customHeight="1">
      <c r="A14" s="485" t="s">
        <v>88</v>
      </c>
      <c r="B14" s="485" t="s">
        <v>22</v>
      </c>
      <c r="C14" s="485" t="s">
        <v>23</v>
      </c>
      <c r="D14" s="32" t="s">
        <v>24</v>
      </c>
      <c r="E14" s="32" t="s">
        <v>25</v>
      </c>
      <c r="F14" s="32" t="s">
        <v>26</v>
      </c>
      <c r="G14" s="32">
        <v>100</v>
      </c>
      <c r="H14" s="32">
        <v>100</v>
      </c>
      <c r="I14" s="33">
        <f t="shared" ref="I14:I21" si="0">H14/G14*100</f>
        <v>100</v>
      </c>
      <c r="J14" s="486">
        <v>100</v>
      </c>
      <c r="K14" s="32"/>
      <c r="L14" s="32" t="s">
        <v>27</v>
      </c>
      <c r="M14" s="34"/>
    </row>
    <row r="15" spans="1:13" ht="156" customHeight="1">
      <c r="A15" s="485"/>
      <c r="B15" s="485"/>
      <c r="C15" s="485"/>
      <c r="D15" s="35"/>
      <c r="E15" s="35" t="s">
        <v>28</v>
      </c>
      <c r="F15" s="35" t="s">
        <v>26</v>
      </c>
      <c r="G15" s="35">
        <v>100</v>
      </c>
      <c r="H15" s="35">
        <v>100</v>
      </c>
      <c r="I15" s="36">
        <f t="shared" si="0"/>
        <v>100</v>
      </c>
      <c r="J15" s="486"/>
      <c r="K15" s="35"/>
      <c r="L15" s="32" t="s">
        <v>27</v>
      </c>
      <c r="M15" s="37"/>
    </row>
    <row r="16" spans="1:13" ht="146.44999999999999" customHeight="1">
      <c r="A16" s="485"/>
      <c r="B16" s="485"/>
      <c r="C16" s="485"/>
      <c r="D16" s="35" t="s">
        <v>29</v>
      </c>
      <c r="E16" s="9" t="s">
        <v>25</v>
      </c>
      <c r="F16" s="35" t="s">
        <v>26</v>
      </c>
      <c r="G16" s="35">
        <v>100</v>
      </c>
      <c r="H16" s="35">
        <v>100</v>
      </c>
      <c r="I16" s="36">
        <f t="shared" si="0"/>
        <v>100</v>
      </c>
      <c r="J16" s="486"/>
      <c r="K16" s="35"/>
      <c r="L16" s="32" t="s">
        <v>27</v>
      </c>
      <c r="M16" s="37"/>
    </row>
    <row r="17" spans="1:15" ht="154.9" customHeight="1">
      <c r="A17" s="485"/>
      <c r="B17" s="485"/>
      <c r="C17" s="485"/>
      <c r="D17" s="35"/>
      <c r="E17" s="35" t="s">
        <v>28</v>
      </c>
      <c r="F17" s="35" t="s">
        <v>26</v>
      </c>
      <c r="G17" s="35">
        <v>100</v>
      </c>
      <c r="H17" s="35">
        <v>100</v>
      </c>
      <c r="I17" s="36">
        <f t="shared" si="0"/>
        <v>100</v>
      </c>
      <c r="J17" s="486"/>
      <c r="K17" s="35"/>
      <c r="L17" s="32" t="s">
        <v>27</v>
      </c>
      <c r="M17" s="37"/>
    </row>
    <row r="18" spans="1:15" ht="187.9" customHeight="1">
      <c r="A18" s="485"/>
      <c r="B18" s="485"/>
      <c r="C18" s="485"/>
      <c r="D18" s="35" t="s">
        <v>30</v>
      </c>
      <c r="E18" s="5" t="s">
        <v>25</v>
      </c>
      <c r="F18" s="35" t="s">
        <v>26</v>
      </c>
      <c r="G18" s="35">
        <v>100</v>
      </c>
      <c r="H18" s="35">
        <v>100</v>
      </c>
      <c r="I18" s="36">
        <f t="shared" si="0"/>
        <v>100</v>
      </c>
      <c r="J18" s="486"/>
      <c r="K18" s="35"/>
      <c r="L18" s="32" t="s">
        <v>27</v>
      </c>
      <c r="M18" s="37"/>
      <c r="O18" s="1" t="s">
        <v>31</v>
      </c>
    </row>
    <row r="19" spans="1:15" ht="165" customHeight="1">
      <c r="A19" s="485"/>
      <c r="B19" s="485"/>
      <c r="C19" s="485"/>
      <c r="D19" s="35"/>
      <c r="E19" s="35" t="s">
        <v>28</v>
      </c>
      <c r="F19" s="35" t="s">
        <v>26</v>
      </c>
      <c r="G19" s="40">
        <v>100</v>
      </c>
      <c r="H19" s="40">
        <v>100</v>
      </c>
      <c r="I19" s="36">
        <f t="shared" si="0"/>
        <v>100</v>
      </c>
      <c r="J19" s="486"/>
      <c r="K19" s="35"/>
      <c r="L19" s="32" t="s">
        <v>27</v>
      </c>
      <c r="M19" s="37"/>
    </row>
    <row r="20" spans="1:15" ht="81" customHeight="1">
      <c r="A20" s="485"/>
      <c r="B20" s="485"/>
      <c r="C20" s="485"/>
      <c r="D20" s="5" t="s">
        <v>34</v>
      </c>
      <c r="E20" s="35" t="s">
        <v>35</v>
      </c>
      <c r="F20" s="102" t="s">
        <v>36</v>
      </c>
      <c r="G20" s="5">
        <v>111</v>
      </c>
      <c r="H20" s="5">
        <v>101</v>
      </c>
      <c r="I20" s="41">
        <f t="shared" si="0"/>
        <v>90.990990990990994</v>
      </c>
      <c r="J20" s="510">
        <f>(I20+I21)/2</f>
        <v>95.495495495495504</v>
      </c>
      <c r="K20" s="502"/>
      <c r="L20" s="32" t="s">
        <v>27</v>
      </c>
      <c r="M20" s="37"/>
      <c r="O20" s="1" t="s">
        <v>33</v>
      </c>
    </row>
    <row r="21" spans="1:15" ht="103.15" customHeight="1">
      <c r="A21" s="485"/>
      <c r="B21" s="485"/>
      <c r="C21" s="485"/>
      <c r="D21" s="5" t="s">
        <v>58</v>
      </c>
      <c r="E21" s="35" t="s">
        <v>35</v>
      </c>
      <c r="F21" s="35" t="s">
        <v>36</v>
      </c>
      <c r="G21" s="40">
        <v>15</v>
      </c>
      <c r="H21" s="40">
        <v>15</v>
      </c>
      <c r="I21" s="41">
        <f t="shared" si="0"/>
        <v>100</v>
      </c>
      <c r="J21" s="510"/>
      <c r="K21" s="502"/>
      <c r="L21" s="32" t="s">
        <v>27</v>
      </c>
      <c r="M21" s="37"/>
      <c r="O21" s="1" t="s">
        <v>33</v>
      </c>
    </row>
    <row r="22" spans="1:15" ht="21.75" customHeight="1">
      <c r="A22" s="485"/>
      <c r="B22" s="511" t="s">
        <v>54</v>
      </c>
      <c r="C22" s="511"/>
      <c r="D22" s="511"/>
      <c r="E22" s="511"/>
      <c r="F22" s="511"/>
      <c r="G22" s="511"/>
      <c r="H22" s="511"/>
      <c r="I22" s="511"/>
      <c r="J22" s="511"/>
      <c r="K22" s="35"/>
      <c r="L22" s="45"/>
      <c r="M22" s="6">
        <f>(J14+J20)/2</f>
        <v>97.747747747747752</v>
      </c>
    </row>
    <row r="23" spans="1:15" ht="115.15" customHeight="1">
      <c r="A23" s="485"/>
      <c r="B23" s="31" t="s">
        <v>38</v>
      </c>
      <c r="C23" s="31" t="s">
        <v>23</v>
      </c>
      <c r="D23" s="112" t="s">
        <v>39</v>
      </c>
      <c r="E23" s="115" t="s">
        <v>40</v>
      </c>
      <c r="F23" s="35" t="s">
        <v>26</v>
      </c>
      <c r="G23" s="32">
        <v>100</v>
      </c>
      <c r="H23" s="32">
        <v>100</v>
      </c>
      <c r="I23" s="36">
        <f>H23/G23*100</f>
        <v>100</v>
      </c>
      <c r="J23" s="120">
        <v>100</v>
      </c>
      <c r="K23" s="35"/>
      <c r="L23" s="32" t="s">
        <v>27</v>
      </c>
      <c r="M23" s="37"/>
    </row>
    <row r="24" spans="1:15" ht="27" customHeight="1">
      <c r="A24" s="485"/>
      <c r="B24" s="51"/>
      <c r="C24" s="51"/>
      <c r="D24" s="40" t="s">
        <v>41</v>
      </c>
      <c r="E24" s="40" t="s">
        <v>35</v>
      </c>
      <c r="F24" s="40" t="s">
        <v>36</v>
      </c>
      <c r="G24" s="40">
        <v>126</v>
      </c>
      <c r="H24" s="52">
        <v>116</v>
      </c>
      <c r="I24" s="53">
        <f>H24/G24*100</f>
        <v>92.063492063492063</v>
      </c>
      <c r="J24" s="54">
        <f>I24</f>
        <v>92.063492063492063</v>
      </c>
      <c r="K24" s="40"/>
      <c r="L24" s="43" t="s">
        <v>27</v>
      </c>
      <c r="M24" s="55"/>
    </row>
    <row r="25" spans="1:15" ht="15" customHeight="1">
      <c r="A25" s="11"/>
      <c r="B25" s="509" t="s">
        <v>54</v>
      </c>
      <c r="C25" s="509"/>
      <c r="D25" s="509"/>
      <c r="E25" s="509"/>
      <c r="F25" s="509"/>
      <c r="G25" s="509"/>
      <c r="H25" s="509"/>
      <c r="I25" s="509"/>
      <c r="J25" s="509"/>
      <c r="K25" s="509"/>
      <c r="L25" s="5"/>
      <c r="M25" s="6">
        <f>(J23+J24)/2</f>
        <v>96.031746031746025</v>
      </c>
    </row>
    <row r="26" spans="1:15" ht="15" customHeight="1">
      <c r="A26" s="12"/>
      <c r="B26" s="473" t="s">
        <v>54</v>
      </c>
      <c r="C26" s="473"/>
      <c r="D26" s="473"/>
      <c r="E26" s="473"/>
      <c r="F26" s="473"/>
      <c r="G26" s="473"/>
      <c r="H26" s="473"/>
      <c r="I26" s="473"/>
      <c r="J26" s="473"/>
      <c r="K26" s="473"/>
      <c r="L26" s="5"/>
      <c r="M26" s="7">
        <f>(M22+M25)/2</f>
        <v>96.889746889746888</v>
      </c>
    </row>
    <row r="27" spans="1:15">
      <c r="A27" s="1" t="s">
        <v>44</v>
      </c>
      <c r="G27" s="12"/>
      <c r="H27" s="25"/>
      <c r="I27" s="13"/>
      <c r="J27" s="14"/>
      <c r="K27" s="12"/>
      <c r="L27" s="12"/>
      <c r="M27" s="28"/>
    </row>
    <row r="28" spans="1:15">
      <c r="A28" s="1" t="s">
        <v>45</v>
      </c>
      <c r="G28" s="12"/>
      <c r="H28" s="25"/>
      <c r="I28" s="13"/>
      <c r="J28" s="14"/>
      <c r="K28" s="12"/>
      <c r="L28" s="12"/>
      <c r="M28" s="28"/>
    </row>
    <row r="29" spans="1:15">
      <c r="A29" s="1" t="s">
        <v>335</v>
      </c>
      <c r="G29" s="12"/>
      <c r="H29" s="25"/>
      <c r="I29" s="13"/>
      <c r="J29" s="14"/>
      <c r="K29" s="12"/>
      <c r="L29" s="12"/>
      <c r="M29" s="28"/>
    </row>
    <row r="30" spans="1:15" ht="0.6" customHeight="1">
      <c r="A30" s="11"/>
      <c r="B30" s="12"/>
      <c r="C30" s="12"/>
      <c r="D30" s="12"/>
      <c r="E30" s="12"/>
      <c r="F30" s="12"/>
      <c r="G30" s="12"/>
      <c r="H30" s="25"/>
      <c r="I30" s="13"/>
      <c r="J30" s="14"/>
      <c r="K30" s="12"/>
      <c r="L30" s="12"/>
      <c r="M30" s="28"/>
    </row>
    <row r="31" spans="1:15">
      <c r="A31" s="1" t="s">
        <v>336</v>
      </c>
      <c r="G31" s="1" t="s">
        <v>337</v>
      </c>
    </row>
    <row r="32" spans="1:15" ht="72" hidden="1" customHeight="1"/>
    <row r="33" ht="22.15" hidden="1" customHeight="1"/>
    <row r="34" ht="19.899999999999999" hidden="1" customHeight="1"/>
    <row r="35" ht="22.15" customHeight="1"/>
    <row r="36" ht="21" hidden="1" customHeight="1"/>
    <row r="37" ht="82.15" hidden="1" customHeight="1"/>
    <row r="38" ht="15.75" customHeight="1"/>
    <row r="56" ht="18" customHeight="1"/>
    <row r="57" ht="16.899999999999999" customHeight="1"/>
    <row r="58" ht="15" customHeight="1"/>
    <row r="61" ht="16.149999999999999" customHeight="1"/>
    <row r="62" ht="14.45" customHeight="1"/>
    <row r="63" ht="4.9000000000000004" customHeight="1"/>
    <row r="64" ht="15" customHeight="1"/>
    <row r="66" ht="18" customHeight="1"/>
    <row r="67" ht="14.45" customHeight="1"/>
    <row r="68" ht="7.15" customHeight="1"/>
    <row r="69" ht="15" customHeight="1"/>
    <row r="70" ht="10.9" customHeight="1"/>
    <row r="71" ht="15" customHeight="1"/>
    <row r="72" ht="3" customHeight="1"/>
    <row r="73" ht="15.6" customHeight="1"/>
    <row r="74" ht="2.4500000000000002" hidden="1" customHeight="1"/>
    <row r="75" ht="9.6" customHeight="1"/>
    <row r="83" ht="10.9" customHeight="1"/>
  </sheetData>
  <mergeCells count="12">
    <mergeCell ref="B25:K25"/>
    <mergeCell ref="B26:K26"/>
    <mergeCell ref="A9:M9"/>
    <mergeCell ref="A10:M10"/>
    <mergeCell ref="A11:M11"/>
    <mergeCell ref="A14:A24"/>
    <mergeCell ref="B14:B21"/>
    <mergeCell ref="C14:C21"/>
    <mergeCell ref="J14:J19"/>
    <mergeCell ref="J20:J21"/>
    <mergeCell ref="K20:K21"/>
    <mergeCell ref="B22:J22"/>
  </mergeCells>
  <pageMargins left="0" right="0" top="0.74803149606299213" bottom="0.74803149606299213" header="0.51181102362204722" footer="0.51181102362204722"/>
  <pageSetup paperSize="9" scale="80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4</vt:i4>
      </vt:variant>
    </vt:vector>
  </HeadingPairs>
  <TitlesOfParts>
    <vt:vector size="23" baseType="lpstr">
      <vt:lpstr>дс 4</vt:lpstr>
      <vt:lpstr>дс 7</vt:lpstr>
      <vt:lpstr>ДС 8</vt:lpstr>
      <vt:lpstr>дс 9</vt:lpstr>
      <vt:lpstr>дс 10</vt:lpstr>
      <vt:lpstr>дс 12</vt:lpstr>
      <vt:lpstr>ДС 13</vt:lpstr>
      <vt:lpstr>дс 14</vt:lpstr>
      <vt:lpstr>ДС 15</vt:lpstr>
      <vt:lpstr>дс 17</vt:lpstr>
      <vt:lpstr>дс 18</vt:lpstr>
      <vt:lpstr>шк 2</vt:lpstr>
      <vt:lpstr>ШК 4</vt:lpstr>
      <vt:lpstr>ШК 5</vt:lpstr>
      <vt:lpstr>шк 7</vt:lpstr>
      <vt:lpstr>ШК 9</vt:lpstr>
      <vt:lpstr>Гимн.</vt:lpstr>
      <vt:lpstr>ДДТ</vt:lpstr>
      <vt:lpstr>СВОД</vt:lpstr>
      <vt:lpstr>'ДС 8'!Print_Area_0</vt:lpstr>
      <vt:lpstr>ДДТ!Область_печати</vt:lpstr>
      <vt:lpstr>'ДС 8'!Область_печати</vt:lpstr>
      <vt:lpstr>СВОД!Область_печати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Серебренникова</cp:lastModifiedBy>
  <cp:revision>0</cp:revision>
  <cp:lastPrinted>2023-02-13T02:37:49Z</cp:lastPrinted>
  <dcterms:created xsi:type="dcterms:W3CDTF">2006-09-28T05:33:49Z</dcterms:created>
  <dcterms:modified xsi:type="dcterms:W3CDTF">2023-02-13T04:29:10Z</dcterms:modified>
</cp:coreProperties>
</file>