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11"/>
  </bookViews>
  <sheets>
    <sheet name="дс 4" sheetId="1" r:id="rId1"/>
    <sheet name="дс 7" sheetId="3" r:id="rId2"/>
    <sheet name="ДС 8" sheetId="4" r:id="rId3"/>
    <sheet name="дс 9" sheetId="5" r:id="rId4"/>
    <sheet name="дс 10" sheetId="6" r:id="rId5"/>
    <sheet name="дс 12" sheetId="7" r:id="rId6"/>
    <sheet name="ДС 13" sheetId="8" r:id="rId7"/>
    <sheet name="дс 14" sheetId="9" r:id="rId8"/>
    <sheet name="ДС 15" sheetId="10" r:id="rId9"/>
    <sheet name="дс 17" sheetId="11" r:id="rId10"/>
    <sheet name="дс 18" sheetId="12" r:id="rId11"/>
    <sheet name="шк 2" sheetId="13" r:id="rId12"/>
    <sheet name="ШК 4" sheetId="14" r:id="rId13"/>
    <sheet name="ШК 5" sheetId="15" r:id="rId14"/>
    <sheet name="шк 7" sheetId="16" r:id="rId15"/>
    <sheet name="ШК 9" sheetId="17" r:id="rId16"/>
    <sheet name="Гимн." sheetId="18" r:id="rId17"/>
    <sheet name="ДДТ" sheetId="19" r:id="rId18"/>
    <sheet name="СВОД" sheetId="21" r:id="rId19"/>
  </sheets>
  <definedNames>
    <definedName name="Print_Area_0" localSheetId="2">'ДС 8'!$A$1:$Q$86</definedName>
    <definedName name="_xlnm.Print_Area" localSheetId="17">ДДТ!$A$1:$Q$108</definedName>
    <definedName name="_xlnm.Print_Area" localSheetId="7">'дс 14'!$A$1:$N$55</definedName>
    <definedName name="_xlnm.Print_Area" localSheetId="2">'ДС 8'!$A$1:$Q$86</definedName>
    <definedName name="_xlnm.Print_Area" localSheetId="18">СВОД!$A$1:$N$149</definedName>
  </definedNames>
  <calcPr calcId="124519"/>
</workbook>
</file>

<file path=xl/calcChain.xml><?xml version="1.0" encoding="utf-8"?>
<calcChain xmlns="http://schemas.openxmlformats.org/spreadsheetml/2006/main">
  <c r="M74" i="17"/>
  <c r="K49" i="16"/>
  <c r="I110" i="21"/>
  <c r="H110"/>
  <c r="K37" i="18"/>
  <c r="J36" i="1"/>
  <c r="J24"/>
  <c r="J70" i="13"/>
  <c r="J50"/>
  <c r="I24" i="21"/>
  <c r="H24"/>
  <c r="H26"/>
  <c r="I107"/>
  <c r="H107"/>
  <c r="J34" i="18"/>
  <c r="J33"/>
  <c r="J32"/>
  <c r="N58" i="13" l="1"/>
  <c r="K56"/>
  <c r="K25"/>
  <c r="I66" i="17"/>
  <c r="J66"/>
  <c r="J56" i="13"/>
  <c r="J33"/>
  <c r="J34"/>
  <c r="I69" i="17"/>
  <c r="I68"/>
  <c r="I67"/>
  <c r="J67" s="1"/>
  <c r="J35" i="14"/>
  <c r="J43" i="12"/>
  <c r="J26"/>
  <c r="J52" i="16"/>
  <c r="I45" i="3"/>
  <c r="H45"/>
  <c r="I40" i="1"/>
  <c r="H40"/>
  <c r="I46" i="9" l="1"/>
  <c r="H46"/>
  <c r="I44" i="11"/>
  <c r="H44"/>
  <c r="H123" i="21"/>
  <c r="I123"/>
  <c r="I104"/>
  <c r="H104"/>
  <c r="I101"/>
  <c r="H101"/>
  <c r="I98"/>
  <c r="H98"/>
  <c r="I95"/>
  <c r="H95"/>
  <c r="I72"/>
  <c r="H72"/>
  <c r="H70"/>
  <c r="J23" i="7"/>
  <c r="J69" i="16"/>
  <c r="K69" s="1"/>
  <c r="J68"/>
  <c r="J67"/>
  <c r="J66"/>
  <c r="K66" s="1"/>
  <c r="J65"/>
  <c r="J64"/>
  <c r="J75"/>
  <c r="K75" s="1"/>
  <c r="J74"/>
  <c r="J73"/>
  <c r="J72"/>
  <c r="K72" s="1"/>
  <c r="J71"/>
  <c r="J70"/>
  <c r="J78"/>
  <c r="K78" s="1"/>
  <c r="J77"/>
  <c r="J76"/>
  <c r="J50"/>
  <c r="K32" i="18"/>
  <c r="N36" s="1"/>
  <c r="I116" i="21"/>
  <c r="H116"/>
  <c r="I84"/>
  <c r="H84"/>
  <c r="I83"/>
  <c r="H83"/>
  <c r="I71"/>
  <c r="H71"/>
  <c r="I70"/>
  <c r="I69"/>
  <c r="H69"/>
  <c r="I68"/>
  <c r="H68"/>
  <c r="I53"/>
  <c r="H53"/>
  <c r="J20" i="18"/>
  <c r="J39"/>
  <c r="J40"/>
  <c r="J44"/>
  <c r="J50"/>
  <c r="J53"/>
  <c r="I55" i="21"/>
  <c r="I54"/>
  <c r="I46"/>
  <c r="H46"/>
  <c r="J35" i="13"/>
  <c r="J25" i="7"/>
  <c r="I43" i="21"/>
  <c r="H43"/>
  <c r="I42"/>
  <c r="H42"/>
  <c r="I41"/>
  <c r="H41"/>
  <c r="I40"/>
  <c r="H40"/>
  <c r="I39"/>
  <c r="H39"/>
  <c r="I27"/>
  <c r="H27"/>
  <c r="I26"/>
  <c r="I25"/>
  <c r="H25"/>
  <c r="I23"/>
  <c r="H23"/>
  <c r="J28" i="8"/>
  <c r="J40" i="9"/>
  <c r="J41"/>
  <c r="J42"/>
  <c r="J43"/>
  <c r="J44"/>
  <c r="J39"/>
  <c r="J38"/>
  <c r="J37"/>
  <c r="J36"/>
  <c r="J35"/>
  <c r="J34"/>
  <c r="J33"/>
  <c r="J32"/>
  <c r="J31"/>
  <c r="J30"/>
  <c r="J28"/>
  <c r="J27"/>
  <c r="J26"/>
  <c r="J25"/>
  <c r="S24"/>
  <c r="J24"/>
  <c r="J23"/>
  <c r="J22"/>
  <c r="J21"/>
  <c r="J20"/>
  <c r="J19"/>
  <c r="J18"/>
  <c r="J17"/>
  <c r="J16"/>
  <c r="J15"/>
  <c r="K14"/>
  <c r="J14"/>
  <c r="J36" i="7"/>
  <c r="J35"/>
  <c r="J37"/>
  <c r="J32"/>
  <c r="J31"/>
  <c r="J28"/>
  <c r="J27"/>
  <c r="J30"/>
  <c r="J29"/>
  <c r="J33"/>
  <c r="J22"/>
  <c r="J19"/>
  <c r="J18"/>
  <c r="J37" i="11"/>
  <c r="J36"/>
  <c r="J23"/>
  <c r="J22"/>
  <c r="J42"/>
  <c r="J41"/>
  <c r="J40"/>
  <c r="J39"/>
  <c r="J38"/>
  <c r="J35"/>
  <c r="J34"/>
  <c r="J33"/>
  <c r="J32"/>
  <c r="J31"/>
  <c r="J30"/>
  <c r="J28"/>
  <c r="J27"/>
  <c r="J26"/>
  <c r="J25"/>
  <c r="S24"/>
  <c r="J24"/>
  <c r="J21"/>
  <c r="J20"/>
  <c r="J19"/>
  <c r="J18"/>
  <c r="J17"/>
  <c r="J16"/>
  <c r="K14" s="1"/>
  <c r="J15"/>
  <c r="J14"/>
  <c r="I37" i="8"/>
  <c r="I36"/>
  <c r="I33"/>
  <c r="I32"/>
  <c r="I29"/>
  <c r="I28"/>
  <c r="I31"/>
  <c r="I30"/>
  <c r="I34"/>
  <c r="I23"/>
  <c r="I22"/>
  <c r="I19"/>
  <c r="I18"/>
  <c r="J45" i="12"/>
  <c r="J44"/>
  <c r="K42" s="1"/>
  <c r="J42"/>
  <c r="J30"/>
  <c r="J28"/>
  <c r="J27"/>
  <c r="J25"/>
  <c r="K24" s="1"/>
  <c r="J24"/>
  <c r="J23"/>
  <c r="J22"/>
  <c r="J21"/>
  <c r="J20"/>
  <c r="J19"/>
  <c r="J18"/>
  <c r="J15"/>
  <c r="J14"/>
  <c r="J42" i="6"/>
  <c r="J40"/>
  <c r="J39"/>
  <c r="J38"/>
  <c r="J28"/>
  <c r="J26"/>
  <c r="J25"/>
  <c r="J24"/>
  <c r="J23"/>
  <c r="J22"/>
  <c r="J21"/>
  <c r="J20"/>
  <c r="J19"/>
  <c r="J18"/>
  <c r="J17"/>
  <c r="J16"/>
  <c r="J15"/>
  <c r="J14"/>
  <c r="J40" i="5"/>
  <c r="J38"/>
  <c r="J37"/>
  <c r="J39"/>
  <c r="J34"/>
  <c r="J33"/>
  <c r="J23"/>
  <c r="J22"/>
  <c r="K38" i="6" l="1"/>
  <c r="N86" i="16"/>
  <c r="K37" i="5"/>
  <c r="J95" i="21"/>
  <c r="J42"/>
  <c r="K40" i="9"/>
  <c r="N45" s="1"/>
  <c r="J40" i="21"/>
  <c r="J39"/>
  <c r="J69"/>
  <c r="N29" i="12"/>
  <c r="K24" i="9"/>
  <c r="N29" s="1"/>
  <c r="K38" i="11"/>
  <c r="N43" s="1"/>
  <c r="K24"/>
  <c r="N29" s="1"/>
  <c r="J41" i="21"/>
  <c r="H44"/>
  <c r="I44"/>
  <c r="J26"/>
  <c r="I28"/>
  <c r="J24"/>
  <c r="J27"/>
  <c r="H28"/>
  <c r="N48" i="12"/>
  <c r="N43" i="6"/>
  <c r="K22"/>
  <c r="N27" s="1"/>
  <c r="S22" i="1"/>
  <c r="J22" i="3"/>
  <c r="J37"/>
  <c r="J43"/>
  <c r="J36"/>
  <c r="J35"/>
  <c r="J34"/>
  <c r="J42"/>
  <c r="J41"/>
  <c r="J40"/>
  <c r="J39"/>
  <c r="J38"/>
  <c r="J33"/>
  <c r="J32"/>
  <c r="J31"/>
  <c r="J30"/>
  <c r="J29"/>
  <c r="J28"/>
  <c r="J26"/>
  <c r="J25"/>
  <c r="J24"/>
  <c r="J23"/>
  <c r="J21"/>
  <c r="J20"/>
  <c r="J19"/>
  <c r="J18"/>
  <c r="J17"/>
  <c r="J16"/>
  <c r="J15"/>
  <c r="J14"/>
  <c r="J33" i="1"/>
  <c r="J31"/>
  <c r="J29"/>
  <c r="J49" i="19"/>
  <c r="J48"/>
  <c r="J47"/>
  <c r="J50"/>
  <c r="J32"/>
  <c r="J31"/>
  <c r="J33"/>
  <c r="J29"/>
  <c r="J28"/>
  <c r="J30"/>
  <c r="N46" i="9" l="1"/>
  <c r="N49" i="12"/>
  <c r="K38" i="3"/>
  <c r="N44" s="1"/>
  <c r="K22"/>
  <c r="J44" i="21"/>
  <c r="K39" s="1"/>
  <c r="N29" s="1"/>
  <c r="K28" i="19"/>
  <c r="N17" s="1"/>
  <c r="N44" i="11"/>
  <c r="N44" i="6"/>
  <c r="K14" i="3"/>
  <c r="J74" i="15"/>
  <c r="J49" i="13"/>
  <c r="J21" i="10"/>
  <c r="J20"/>
  <c r="J42"/>
  <c r="J41"/>
  <c r="J40"/>
  <c r="J39"/>
  <c r="J25"/>
  <c r="J24"/>
  <c r="J23"/>
  <c r="J37" i="1"/>
  <c r="J35"/>
  <c r="J34"/>
  <c r="J32"/>
  <c r="J30"/>
  <c r="J15"/>
  <c r="J16"/>
  <c r="J17"/>
  <c r="J18"/>
  <c r="J19"/>
  <c r="J20"/>
  <c r="J21"/>
  <c r="J22"/>
  <c r="J23"/>
  <c r="J25"/>
  <c r="J26"/>
  <c r="J14"/>
  <c r="J26" i="10"/>
  <c r="J28"/>
  <c r="J32" i="5"/>
  <c r="J31"/>
  <c r="J30"/>
  <c r="J29"/>
  <c r="J28"/>
  <c r="J27"/>
  <c r="J35"/>
  <c r="N27" i="3" l="1"/>
  <c r="N45" s="1"/>
  <c r="K34" i="1"/>
  <c r="K22"/>
  <c r="N27" s="1"/>
  <c r="I61" i="21"/>
  <c r="I62"/>
  <c r="H62"/>
  <c r="H61"/>
  <c r="J34" i="15"/>
  <c r="J25" i="5"/>
  <c r="J64" i="13"/>
  <c r="K63" s="1"/>
  <c r="N63" i="16"/>
  <c r="I137" i="21"/>
  <c r="I136"/>
  <c r="I135"/>
  <c r="J69" i="14"/>
  <c r="I67" i="21"/>
  <c r="J25" l="1"/>
  <c r="I64"/>
  <c r="I49" l="1"/>
  <c r="H64" l="1"/>
  <c r="J63" i="13"/>
  <c r="J31"/>
  <c r="J32"/>
  <c r="I54" i="17"/>
  <c r="M54" s="1"/>
  <c r="I45"/>
  <c r="I43"/>
  <c r="I39" i="8"/>
  <c r="J36" s="1"/>
  <c r="M40" s="1"/>
  <c r="I86" i="21"/>
  <c r="H86"/>
  <c r="I82"/>
  <c r="H82"/>
  <c r="I81"/>
  <c r="H81"/>
  <c r="I80"/>
  <c r="H80"/>
  <c r="I79"/>
  <c r="H79"/>
  <c r="I78"/>
  <c r="H78"/>
  <c r="I75"/>
  <c r="H75"/>
  <c r="I74"/>
  <c r="H74"/>
  <c r="I73"/>
  <c r="H73"/>
  <c r="H55"/>
  <c r="J55" s="1"/>
  <c r="H54"/>
  <c r="J54" s="1"/>
  <c r="H57"/>
  <c r="J137"/>
  <c r="J136"/>
  <c r="J135"/>
  <c r="J134"/>
  <c r="J133"/>
  <c r="J80" i="13"/>
  <c r="K80" s="1"/>
  <c r="J77"/>
  <c r="K77" s="1"/>
  <c r="J74"/>
  <c r="K74" s="1"/>
  <c r="J97" i="21"/>
  <c r="H93"/>
  <c r="K80" i="15"/>
  <c r="K77"/>
  <c r="K74"/>
  <c r="K71"/>
  <c r="J63"/>
  <c r="J64"/>
  <c r="J65"/>
  <c r="J66"/>
  <c r="K67"/>
  <c r="J75" i="14"/>
  <c r="K75" s="1"/>
  <c r="J74"/>
  <c r="J73"/>
  <c r="J77"/>
  <c r="J76"/>
  <c r="J72"/>
  <c r="K72" s="1"/>
  <c r="I60" i="17"/>
  <c r="I31"/>
  <c r="I64"/>
  <c r="I65"/>
  <c r="I59"/>
  <c r="I58"/>
  <c r="I63"/>
  <c r="I62"/>
  <c r="I61"/>
  <c r="J62" i="18"/>
  <c r="K62" s="1"/>
  <c r="J61"/>
  <c r="J60"/>
  <c r="K60" s="1"/>
  <c r="J59"/>
  <c r="K59" s="1"/>
  <c r="J58"/>
  <c r="J57"/>
  <c r="J56"/>
  <c r="K56" s="1"/>
  <c r="J55"/>
  <c r="J54"/>
  <c r="K53"/>
  <c r="J52"/>
  <c r="J51"/>
  <c r="K50"/>
  <c r="J49"/>
  <c r="J48"/>
  <c r="J46"/>
  <c r="K44" s="1"/>
  <c r="J41"/>
  <c r="J27"/>
  <c r="J26"/>
  <c r="J25"/>
  <c r="J24"/>
  <c r="J23"/>
  <c r="J21"/>
  <c r="J19"/>
  <c r="K19" s="1"/>
  <c r="N22" s="1"/>
  <c r="J18"/>
  <c r="J17"/>
  <c r="J15"/>
  <c r="J14"/>
  <c r="J13"/>
  <c r="J12"/>
  <c r="K133" i="21" l="1"/>
  <c r="J43" i="17"/>
  <c r="N81" i="15"/>
  <c r="K135" i="21"/>
  <c r="K12" i="18"/>
  <c r="K51"/>
  <c r="K48"/>
  <c r="K57"/>
  <c r="K54"/>
  <c r="J80" i="21"/>
  <c r="N47" i="18"/>
  <c r="J64" i="17"/>
  <c r="J84" i="21"/>
  <c r="K95"/>
  <c r="J61" i="17"/>
  <c r="J104" i="21"/>
  <c r="K104" s="1"/>
  <c r="J107"/>
  <c r="K107" s="1"/>
  <c r="J101"/>
  <c r="K101" s="1"/>
  <c r="N63" i="18"/>
  <c r="N64" l="1"/>
  <c r="N133" i="21"/>
  <c r="J83" i="19"/>
  <c r="J61"/>
  <c r="J100"/>
  <c r="J99"/>
  <c r="J98"/>
  <c r="J97"/>
  <c r="J96"/>
  <c r="J95"/>
  <c r="J94"/>
  <c r="J92"/>
  <c r="J91"/>
  <c r="J90"/>
  <c r="J89"/>
  <c r="J88"/>
  <c r="J86"/>
  <c r="J85"/>
  <c r="J84"/>
  <c r="J76"/>
  <c r="K76" s="1"/>
  <c r="N76" s="1"/>
  <c r="J74"/>
  <c r="J73"/>
  <c r="J72"/>
  <c r="J71"/>
  <c r="J70"/>
  <c r="J68"/>
  <c r="J67"/>
  <c r="J66"/>
  <c r="J65"/>
  <c r="J81"/>
  <c r="N81" s="1"/>
  <c r="J80"/>
  <c r="J79"/>
  <c r="J77"/>
  <c r="J64"/>
  <c r="J57" i="13"/>
  <c r="J61" i="15"/>
  <c r="I90" i="21"/>
  <c r="H90"/>
  <c r="I89"/>
  <c r="H89"/>
  <c r="I88"/>
  <c r="H88"/>
  <c r="I87"/>
  <c r="H87"/>
  <c r="K81" i="19" l="1"/>
  <c r="I128" i="21" l="1"/>
  <c r="H128"/>
  <c r="I122"/>
  <c r="H122"/>
  <c r="I121"/>
  <c r="H121"/>
  <c r="I120"/>
  <c r="H120"/>
  <c r="I119"/>
  <c r="H119"/>
  <c r="I118"/>
  <c r="H118"/>
  <c r="I117"/>
  <c r="H117"/>
  <c r="I115"/>
  <c r="H115"/>
  <c r="I111"/>
  <c r="H111"/>
  <c r="J123" l="1"/>
  <c r="J51" i="19"/>
  <c r="K46" s="1"/>
  <c r="N46" s="1"/>
  <c r="J45"/>
  <c r="J44"/>
  <c r="J43"/>
  <c r="J42"/>
  <c r="J41"/>
  <c r="J40"/>
  <c r="J38"/>
  <c r="J37"/>
  <c r="J36"/>
  <c r="J35"/>
  <c r="J117" i="21" s="1"/>
  <c r="J60" i="19"/>
  <c r="J62"/>
  <c r="J122" i="21"/>
  <c r="J121"/>
  <c r="J120"/>
  <c r="J119"/>
  <c r="J118"/>
  <c r="I72" i="17"/>
  <c r="K62" i="19" l="1"/>
  <c r="N59"/>
  <c r="K117" i="21"/>
  <c r="J23"/>
  <c r="K123"/>
  <c r="I25" i="8"/>
  <c r="J22" s="1"/>
  <c r="M27" s="1"/>
  <c r="M41" s="1"/>
  <c r="J60" i="15"/>
  <c r="N117" i="21" l="1"/>
  <c r="I94"/>
  <c r="H94"/>
  <c r="I92"/>
  <c r="H92"/>
  <c r="I91"/>
  <c r="H91"/>
  <c r="K61" i="14"/>
  <c r="J92" i="21" l="1"/>
  <c r="K92" s="1"/>
  <c r="J91"/>
  <c r="J83"/>
  <c r="J62"/>
  <c r="I60"/>
  <c r="I50"/>
  <c r="H50"/>
  <c r="H49"/>
  <c r="I48"/>
  <c r="H48"/>
  <c r="I47"/>
  <c r="I45"/>
  <c r="H45"/>
  <c r="H47"/>
  <c r="H60"/>
  <c r="H63"/>
  <c r="H58"/>
  <c r="H59"/>
  <c r="I59"/>
  <c r="I58"/>
  <c r="I57"/>
  <c r="I65"/>
  <c r="H65"/>
  <c r="I66"/>
  <c r="H66"/>
  <c r="H67"/>
  <c r="J67" s="1"/>
  <c r="J58" l="1"/>
  <c r="J60"/>
  <c r="K91"/>
  <c r="J53"/>
  <c r="K53" s="1"/>
  <c r="I70" i="17"/>
  <c r="I71"/>
  <c r="J70" l="1"/>
  <c r="J82" i="19"/>
  <c r="K82" s="1"/>
  <c r="J27"/>
  <c r="J115" i="21" s="1"/>
  <c r="J17" i="19"/>
  <c r="J132" i="21"/>
  <c r="K132" s="1"/>
  <c r="N129" s="1"/>
  <c r="J131"/>
  <c r="J130"/>
  <c r="J128"/>
  <c r="K128" s="1"/>
  <c r="J127"/>
  <c r="J126"/>
  <c r="K125" s="1"/>
  <c r="J114"/>
  <c r="J113"/>
  <c r="J112"/>
  <c r="J111"/>
  <c r="J110"/>
  <c r="J90"/>
  <c r="J89"/>
  <c r="J88"/>
  <c r="J87"/>
  <c r="I85"/>
  <c r="I77"/>
  <c r="H77"/>
  <c r="I76"/>
  <c r="H76"/>
  <c r="J65"/>
  <c r="J50"/>
  <c r="J49"/>
  <c r="J48"/>
  <c r="J47"/>
  <c r="J46"/>
  <c r="J45"/>
  <c r="J29"/>
  <c r="J22"/>
  <c r="J21"/>
  <c r="J20"/>
  <c r="J19"/>
  <c r="J18"/>
  <c r="J17"/>
  <c r="J16"/>
  <c r="J15"/>
  <c r="J101" i="19"/>
  <c r="K101" s="1"/>
  <c r="N83" s="1"/>
  <c r="N102" s="1"/>
  <c r="J34"/>
  <c r="K34" s="1"/>
  <c r="J26"/>
  <c r="J25"/>
  <c r="J24"/>
  <c r="J23"/>
  <c r="J22"/>
  <c r="J20"/>
  <c r="J19"/>
  <c r="J18"/>
  <c r="J16"/>
  <c r="J15"/>
  <c r="J14"/>
  <c r="J13"/>
  <c r="H73" i="17"/>
  <c r="I73" s="1"/>
  <c r="J98" i="21"/>
  <c r="I53" i="17"/>
  <c r="I52"/>
  <c r="I51"/>
  <c r="I50"/>
  <c r="O49"/>
  <c r="N49"/>
  <c r="I49"/>
  <c r="I48"/>
  <c r="O47"/>
  <c r="N47"/>
  <c r="I47"/>
  <c r="O46"/>
  <c r="N46"/>
  <c r="I46"/>
  <c r="I42"/>
  <c r="I41"/>
  <c r="I40"/>
  <c r="I39"/>
  <c r="I38"/>
  <c r="I37"/>
  <c r="I36"/>
  <c r="I35"/>
  <c r="I34"/>
  <c r="I32"/>
  <c r="J31" s="1"/>
  <c r="M31" s="1"/>
  <c r="I30"/>
  <c r="I29"/>
  <c r="I28"/>
  <c r="I27"/>
  <c r="I26"/>
  <c r="I25"/>
  <c r="I24"/>
  <c r="I23"/>
  <c r="I22"/>
  <c r="I21"/>
  <c r="I20"/>
  <c r="I19"/>
  <c r="I18"/>
  <c r="I17"/>
  <c r="I16"/>
  <c r="I15"/>
  <c r="I14"/>
  <c r="J85" i="16"/>
  <c r="J84"/>
  <c r="J83"/>
  <c r="J82"/>
  <c r="J81"/>
  <c r="K81" s="1"/>
  <c r="J80"/>
  <c r="J79"/>
  <c r="J60"/>
  <c r="J59"/>
  <c r="P58"/>
  <c r="O58"/>
  <c r="J58"/>
  <c r="P57"/>
  <c r="O57"/>
  <c r="J57"/>
  <c r="P56"/>
  <c r="O56"/>
  <c r="J56"/>
  <c r="J49"/>
  <c r="J48"/>
  <c r="J47"/>
  <c r="J46"/>
  <c r="J45"/>
  <c r="J64" i="21" s="1"/>
  <c r="J44" i="16"/>
  <c r="J43"/>
  <c r="J42"/>
  <c r="J41"/>
  <c r="J39"/>
  <c r="J38"/>
  <c r="J33"/>
  <c r="J32"/>
  <c r="J30"/>
  <c r="J29"/>
  <c r="J28"/>
  <c r="J27"/>
  <c r="J26"/>
  <c r="J59" i="15"/>
  <c r="K59" s="1"/>
  <c r="N62" s="1"/>
  <c r="J58"/>
  <c r="J57"/>
  <c r="J56"/>
  <c r="J55"/>
  <c r="P54"/>
  <c r="O54"/>
  <c r="J54"/>
  <c r="P53"/>
  <c r="O53"/>
  <c r="P52"/>
  <c r="O52"/>
  <c r="J50"/>
  <c r="J49"/>
  <c r="J48"/>
  <c r="J47"/>
  <c r="J46"/>
  <c r="J45"/>
  <c r="J44"/>
  <c r="J43"/>
  <c r="J42"/>
  <c r="J41"/>
  <c r="J40"/>
  <c r="J39"/>
  <c r="J38"/>
  <c r="J37"/>
  <c r="J35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78" i="14"/>
  <c r="K78" s="1"/>
  <c r="J71"/>
  <c r="J70"/>
  <c r="K69"/>
  <c r="J68"/>
  <c r="J67"/>
  <c r="J66"/>
  <c r="J65"/>
  <c r="J61"/>
  <c r="J60"/>
  <c r="J59"/>
  <c r="J58"/>
  <c r="J57"/>
  <c r="P56"/>
  <c r="O56"/>
  <c r="J56"/>
  <c r="P55"/>
  <c r="O55"/>
  <c r="J55"/>
  <c r="P54"/>
  <c r="O54"/>
  <c r="J54"/>
  <c r="J52"/>
  <c r="J51"/>
  <c r="J50"/>
  <c r="J49"/>
  <c r="J48"/>
  <c r="J47"/>
  <c r="J46"/>
  <c r="J45"/>
  <c r="J44"/>
  <c r="J43"/>
  <c r="J42"/>
  <c r="J41"/>
  <c r="J40"/>
  <c r="J39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73" i="13"/>
  <c r="J72"/>
  <c r="K70"/>
  <c r="N81" s="1"/>
  <c r="J69"/>
  <c r="J68"/>
  <c r="J67"/>
  <c r="J66"/>
  <c r="J62"/>
  <c r="J61"/>
  <c r="J60"/>
  <c r="J59"/>
  <c r="J55"/>
  <c r="P54"/>
  <c r="O54"/>
  <c r="J54"/>
  <c r="P53"/>
  <c r="O53"/>
  <c r="J53"/>
  <c r="P52"/>
  <c r="O52"/>
  <c r="J52"/>
  <c r="J48"/>
  <c r="J47"/>
  <c r="J46"/>
  <c r="J45"/>
  <c r="J44"/>
  <c r="J43"/>
  <c r="J42"/>
  <c r="J41"/>
  <c r="J40"/>
  <c r="J39"/>
  <c r="J38"/>
  <c r="J37"/>
  <c r="K33"/>
  <c r="J30"/>
  <c r="J29"/>
  <c r="J28"/>
  <c r="J27"/>
  <c r="J26"/>
  <c r="J25"/>
  <c r="J38" i="10"/>
  <c r="K38" s="1"/>
  <c r="N43" s="1"/>
  <c r="J22"/>
  <c r="K22" s="1"/>
  <c r="J19"/>
  <c r="J18"/>
  <c r="J17"/>
  <c r="J16"/>
  <c r="J15"/>
  <c r="J14"/>
  <c r="I35" i="8"/>
  <c r="I26"/>
  <c r="I21"/>
  <c r="I20"/>
  <c r="I17"/>
  <c r="I16"/>
  <c r="I15"/>
  <c r="I14"/>
  <c r="J38" i="7"/>
  <c r="J34"/>
  <c r="J24"/>
  <c r="K22" s="1"/>
  <c r="N26" s="1"/>
  <c r="J21"/>
  <c r="J20"/>
  <c r="J17"/>
  <c r="J16"/>
  <c r="J15"/>
  <c r="J14"/>
  <c r="J41" i="5"/>
  <c r="N42" s="1"/>
  <c r="J36"/>
  <c r="J24"/>
  <c r="K22" s="1"/>
  <c r="N26" s="1"/>
  <c r="J21"/>
  <c r="J20"/>
  <c r="J19"/>
  <c r="J18"/>
  <c r="J17"/>
  <c r="J16"/>
  <c r="J15"/>
  <c r="J14"/>
  <c r="M25" i="4"/>
  <c r="P14"/>
  <c r="O14"/>
  <c r="N14"/>
  <c r="J28" i="1"/>
  <c r="K33" i="16" l="1"/>
  <c r="N37" s="1"/>
  <c r="K45" i="21"/>
  <c r="V49" i="16"/>
  <c r="N45" i="21"/>
  <c r="K36" i="7"/>
  <c r="N39" s="1"/>
  <c r="N40" s="1"/>
  <c r="N43" i="5"/>
  <c r="K33" i="15"/>
  <c r="K14" i="1"/>
  <c r="N125" i="21"/>
  <c r="K108"/>
  <c r="K48" i="15"/>
  <c r="N79" i="14"/>
  <c r="K66" i="13"/>
  <c r="K25" i="14"/>
  <c r="K39"/>
  <c r="K54"/>
  <c r="N64" s="1"/>
  <c r="K65"/>
  <c r="N82" i="19"/>
  <c r="K48" i="13"/>
  <c r="N51" s="1"/>
  <c r="K50" i="14"/>
  <c r="K33"/>
  <c r="N38" s="1"/>
  <c r="N36" i="13"/>
  <c r="N51" i="15"/>
  <c r="M22" i="4"/>
  <c r="M26" s="1"/>
  <c r="N55" i="16"/>
  <c r="K59" i="13"/>
  <c r="N65" s="1"/>
  <c r="K52"/>
  <c r="J79" i="21"/>
  <c r="K87"/>
  <c r="N87" s="1"/>
  <c r="K15"/>
  <c r="J76"/>
  <c r="J78"/>
  <c r="N36" i="15"/>
  <c r="N82" s="1"/>
  <c r="N27" i="10"/>
  <c r="N44" s="1"/>
  <c r="J25" i="17"/>
  <c r="J77" i="21"/>
  <c r="J93"/>
  <c r="J94"/>
  <c r="J46" i="17"/>
  <c r="J34"/>
  <c r="J59" i="21"/>
  <c r="K57" s="1"/>
  <c r="J68"/>
  <c r="K68" s="1"/>
  <c r="J75"/>
  <c r="J86"/>
  <c r="K83" s="1"/>
  <c r="J116"/>
  <c r="K116" s="1"/>
  <c r="K98"/>
  <c r="N108" l="1"/>
  <c r="N87" i="16"/>
  <c r="N57" i="21"/>
  <c r="K73"/>
  <c r="N73" s="1"/>
  <c r="J28"/>
  <c r="N53" i="14"/>
  <c r="N80" s="1"/>
  <c r="J43" i="21"/>
  <c r="J38" i="1"/>
  <c r="N82" i="13"/>
  <c r="K93" i="21"/>
  <c r="N93" s="1"/>
  <c r="M43" i="17"/>
  <c r="M75" s="1"/>
  <c r="K23" i="21" l="1"/>
  <c r="N15" s="1"/>
  <c r="N39" i="1"/>
  <c r="N40" s="1"/>
</calcChain>
</file>

<file path=xl/sharedStrings.xml><?xml version="1.0" encoding="utf-8"?>
<sst xmlns="http://schemas.openxmlformats.org/spreadsheetml/2006/main" count="3949" uniqueCount="551">
  <si>
    <t>Приложение N 4</t>
  </si>
  <si>
    <t>к Порядку</t>
  </si>
  <si>
    <t>формирования муниципального</t>
  </si>
  <si>
    <t>задания в отношении</t>
  </si>
  <si>
    <t>муниципальных учреждений</t>
  </si>
  <si>
    <t>и финансового обеспечения</t>
  </si>
  <si>
    <t>выполнения муниципального задания</t>
  </si>
  <si>
    <t>Отчет о фактическом исполнении муниципального</t>
  </si>
  <si>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</si>
  <si>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</si>
  <si>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</si>
  <si>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</si>
  <si>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</si>
  <si>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</si>
  <si>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</si>
  <si>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</si>
  <si>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Оценка выполнения муниципальным учреждением муниципального задания по каждому показателю качества К1,объема К2</t>
  </si>
  <si>
    <t>Сводная оценка выполнения муниципальными учреждениями муниципального задания по показателям (качества-К1, объема-К2)</t>
  </si>
  <si>
    <t>Причины отклонения значений от запланированных</t>
  </si>
  <si>
    <t>Источник информации о фактическом значении показателя</t>
  </si>
  <si>
    <t>Оценка итоговая</t>
  </si>
  <si>
    <t>МБДОУ д/с №4</t>
  </si>
  <si>
    <t>Услуга по предоставлению общедоступного бесплатного дошкольного образования</t>
  </si>
  <si>
    <t>Услуга</t>
  </si>
  <si>
    <t>Доля обучающихся, освоивших основную общеобразовательную программу дошкольного образования</t>
  </si>
  <si>
    <t>%</t>
  </si>
  <si>
    <t>Отчет по муниципальному заданию</t>
  </si>
  <si>
    <t>Отсутствие обоснованных жалоб родителей обучающихся, осваивающих программу дошкольного образования, на реализацию образовательного процесса</t>
  </si>
  <si>
    <t>Показатель качества 2.Очная форма обучения от 3 до 8 лет. (К1)</t>
  </si>
  <si>
    <t>МБДОУ д/с №10,14,15,18</t>
  </si>
  <si>
    <t>Показатель качества 3.Адаптированная образовательная программа (обучающиеся с ограниченными возможностями здоровья (ОВЗ))</t>
  </si>
  <si>
    <t>МБДОУ д/с № 7,8,9,12,13,17</t>
  </si>
  <si>
    <t>Число обучающихся</t>
  </si>
  <si>
    <t>человек</t>
  </si>
  <si>
    <t>Присмотр и уход</t>
  </si>
  <si>
    <t>Показатель качества 1.Физические лица за исключением льготных категорий (К1)</t>
  </si>
  <si>
    <t>Отсутствие жалоб  родителей  на организацию работы группы полного дня</t>
  </si>
  <si>
    <t>Показатель объема (К2)</t>
  </si>
  <si>
    <t>Итого</t>
  </si>
  <si>
    <t>ИТОГО</t>
  </si>
  <si>
    <t>Оцитоговая-итоговая оценка выполнения муниципального задания по учреждению:</t>
  </si>
  <si>
    <t>Оцитоговая=SUM Oцi/N</t>
  </si>
  <si>
    <t>Заведующий МБДОУ д/с № 4</t>
  </si>
  <si>
    <t>Г.А.Путинцева</t>
  </si>
  <si>
    <t>финансовом году</t>
  </si>
  <si>
    <t>Показатель качества 1.Очная форма обучения до 3 лет.</t>
  </si>
  <si>
    <t>Показатель качества 1.Очная форма обучения до 3 лет.(К1)</t>
  </si>
  <si>
    <t>Показатель качества 2.Очная форма обучения от 3 до 8 лет.(К1)</t>
  </si>
  <si>
    <t>Показатель объема. 2Адаптированная образовательная программа (К2)</t>
  </si>
  <si>
    <t>Итого:</t>
  </si>
  <si>
    <t>ИТОГО:</t>
  </si>
  <si>
    <t>Показатель объема.  2Адаптированная образовательная программа (К2)</t>
  </si>
  <si>
    <t>Заведующий МБДОУ д/с № 7</t>
  </si>
  <si>
    <t>Оценка выполнения муниципальным учреждением муниципального задания по каждому показателю качество К1,объема К2</t>
  </si>
  <si>
    <t>Сводная оценка выполнения муниципальными учреждениями муниципального задания по показателям (качества К1, объема К2)</t>
  </si>
  <si>
    <t>МБДОУ д/с № 8</t>
  </si>
  <si>
    <t>Показатель качества 3.Адаптированная образовательная программа (группы комбинированной направленности) от 3 до 8 лет,(К1)</t>
  </si>
  <si>
    <t>Показатель объема. 1Очная форма обучения (К2)</t>
  </si>
  <si>
    <t>Заведующий МБДОУ д/с № 8</t>
  </si>
  <si>
    <t>МБДОУ д/с № 9</t>
  </si>
  <si>
    <t>Заведующий МБДОУ д/с № 9</t>
  </si>
  <si>
    <t>Н.Ю.Рыжова</t>
  </si>
  <si>
    <t>МБДОУ д/с № 10</t>
  </si>
  <si>
    <t>итого</t>
  </si>
  <si>
    <t>Заведующий МБДОУ д/с № 10</t>
  </si>
  <si>
    <t>МАДОУ д/с №12</t>
  </si>
  <si>
    <t>Показатель объема</t>
  </si>
  <si>
    <t>Заведующий МБДОУ д/с № 12</t>
  </si>
  <si>
    <t>О.В. Косенко</t>
  </si>
  <si>
    <t>Оценка выполнения муниципальным учреждением муниципального задания по каждому показателю качества К1, объема К2</t>
  </si>
  <si>
    <t>МБДОУ д/с № 13</t>
  </si>
  <si>
    <t>Заведующий МБДОУ д/с № 13</t>
  </si>
  <si>
    <t>Т.А.Алтова</t>
  </si>
  <si>
    <t>МБДОУ д/с № 14</t>
  </si>
  <si>
    <t>Заведующий МБДОУ д/с № 14</t>
  </si>
  <si>
    <t>МБДОУ д/с № 15</t>
  </si>
  <si>
    <t>МБДОУ д/с № 18</t>
  </si>
  <si>
    <t>Заведующий МБДОУ д/с № 18</t>
  </si>
  <si>
    <t>МБОУ  "школа № 2 им.Ю.А.Гагарина"</t>
  </si>
  <si>
    <t>Показатель качества 2.Очная форма обучения от 3 до 7 лет.</t>
  </si>
  <si>
    <t>Показатель качества 3.Адаптированная образовательная программа (группы комбинированной направленности) от 3 до 7 лет</t>
  </si>
  <si>
    <t>Показатель качества 1.Обучающиеся за исключением детей-инвалидов</t>
  </si>
  <si>
    <t>Показатель качества 2.Дети-инвалиды</t>
  </si>
  <si>
    <t>без МБДОУ д/с №4,5</t>
  </si>
  <si>
    <t>Реализация основных общеобразовательных программ начального общего образования</t>
  </si>
  <si>
    <t>Показатель качества 1. Очная форма обучения (К1)</t>
  </si>
  <si>
    <t>Доля обучающихся, освоивших программу начального общего образования</t>
  </si>
  <si>
    <t>Отсутствие обоснованных жалоб родителей обучающихся, осваивающих  программу начального общего образования, на реализацию образовательного процесса</t>
  </si>
  <si>
    <t>Показатель объема 
2.Адаптированная образовательная программа.
Обучающиеся с ограниченными возможностями здоровья (ОВЗ) (К2)</t>
  </si>
  <si>
    <t>Без СОШ №7</t>
  </si>
  <si>
    <t>Показатель качества 3. Адаптированная образовательная программа: проходящие обучение по состоянию здоровья на дому (К1)</t>
  </si>
  <si>
    <t>Без СОШ №5,7</t>
  </si>
  <si>
    <t>Показатель качества 2. Адаптированная образовательная программа: проходящие обучение по состоянию здоровья в мед.учреждении</t>
  </si>
  <si>
    <t>Показатель объема1. Очная форма обучения (К2)</t>
  </si>
  <si>
    <t>Только СОШ №7, Гимназия</t>
  </si>
  <si>
    <t>Показатель объема 2. Адаптированная образовательная программа: очная форма обучения(К2)</t>
  </si>
  <si>
    <t>Показатель объема 3. Адаптированная образовательная программа: проходящие обучение по состоянию здоровья на дому(К2)</t>
  </si>
  <si>
    <t>Реализация основных общеобразовательных программ основного общего образования</t>
  </si>
  <si>
    <t>Доля обучающихся, освоивших программу основного общего образования</t>
  </si>
  <si>
    <t>Отсутствие обоснованных жалоб родителей обучающихся, осваивающих  программу основного общего образования, на реализацию образовательного процесса</t>
  </si>
  <si>
    <t>Показатель качества 2. Адаптированная образовательная программа: очная форма обучения (К1)</t>
  </si>
  <si>
    <t>Без МАОУ Гимназии №10</t>
  </si>
  <si>
    <t>Только СОШ №7, Гимназия №10</t>
  </si>
  <si>
    <t>Показатель качества 2.Адаптированная образовательная программа: образовательная программа, обеспечивающая углубленное изучение отдельных учебных предметов, предметных областей (профильное обучение)</t>
  </si>
  <si>
    <t>Доля высокопрофессионального преподавательского состава (учителя с первой и высшей квалификационной категорией)</t>
  </si>
  <si>
    <t>Только МАОУ Гимназия №10</t>
  </si>
  <si>
    <t>Доля обучающихся, принявших участие в интеллектуальных конкурсах, олимпиадах, конференциях от общего числа обучающихся учреждения</t>
  </si>
  <si>
    <t>Доля обучающихся, получивших по итогам промежуточной аттестации 4 и 5</t>
  </si>
  <si>
    <t>Показатель объема  1. Очная форма обучения(К2)</t>
  </si>
  <si>
    <t>Реализация основных общеобразовательных программ среднего общего образования</t>
  </si>
  <si>
    <t>Доля обучающихся, освоивших программу среднего общего образования</t>
  </si>
  <si>
    <t>Отсутствие обоснованных жалоб родителей обучающихся, осваивающих  программу среднего общего образования, на реализацию образовательного процесса</t>
  </si>
  <si>
    <t>без СОШ №2</t>
  </si>
  <si>
    <t>Реализация основных общеобразовательных программ среднего общего образования (очно-заочного, заочного обучения)</t>
  </si>
  <si>
    <t>Показатель качества 1. Заочная форма обучения (К1)</t>
  </si>
  <si>
    <t>Показатель качества 2. Очно-заочная форма обучения (К1)</t>
  </si>
  <si>
    <t>Показатель объема  1. Заочная форма обучения(К2)</t>
  </si>
  <si>
    <t>Показатель объема  1. Очно-заочная форма обучения(К2)</t>
  </si>
  <si>
    <t>Реализация дополнительных общеразвивающих программ</t>
  </si>
  <si>
    <t>Показатель качества. 1 Очная форма обучения (К1)</t>
  </si>
  <si>
    <t>Доля обучающихся, освоивших программы дополнительного образования</t>
  </si>
  <si>
    <t>Отсутствие обоснованных претензий потребителей к качеству предоставляемых услуг</t>
  </si>
  <si>
    <t>Показатель объема 1 Очная форма обучения (К2)</t>
  </si>
  <si>
    <t>Количество человеко-часов</t>
  </si>
  <si>
    <t>человеко-час.</t>
  </si>
  <si>
    <t>МБОУ ДО "ДДТ", МБОУ ДО "ДЭБС"</t>
  </si>
  <si>
    <t>Показатель качества 1. Очная форма обучения</t>
  </si>
  <si>
    <t>Доля обучающихся учреждения, посещающих объединения дополнительного образования, от общего числа обучающихся</t>
  </si>
  <si>
    <t>Директор МБОУ  "школа № 2 им.Ю.А.Гагарина"</t>
  </si>
  <si>
    <t>И.Ю.Ерошкина</t>
  </si>
  <si>
    <t>Сводная оценка выполнения муниципальными учреждениями муниципального задания по показателям (качества, объема)</t>
  </si>
  <si>
    <t>МБДОУ д/с №4,5,7,8,9,10,12,13,14,15,18, МАДОУ д/с №17</t>
  </si>
  <si>
    <t>МБОУ СОШ № 4</t>
  </si>
  <si>
    <t>Показатель качества 1. Очная форма обучения(К1)</t>
  </si>
  <si>
    <t>Показатель качества 2. Адаптированная образовательная программа: проходящие обучение по состоянию здоровья на дому (К1)</t>
  </si>
  <si>
    <t>Показатель объема 
1.Адаптированная образовательная программа.
Обучающиеся с ограниченными возможностями здоровья (ОВЗ) (К2)</t>
  </si>
  <si>
    <t>Показатель объема 2. Адаптированная образовательная программа: проходящие обучение по состоянию здоровья на дому (К2)</t>
  </si>
  <si>
    <t>Показатель объема 2. Адаптированная образовательная программа: проходящие обучение по состоянию здоровья в мед.учреждении (К2)</t>
  </si>
  <si>
    <t>Показатель качества 2.Адаптированная образовательная программа: очная форма обучения (К1)</t>
  </si>
  <si>
    <t>Показатель качества Очная форма обучения (К)</t>
  </si>
  <si>
    <t>человеко-час</t>
  </si>
  <si>
    <t>Показатель объема 
1.Очная форма обучения.
 (К2)</t>
  </si>
  <si>
    <t>Показатель объема 
1.Очная форма обучения.
Физкультурно-спортивное направление (К2)</t>
  </si>
  <si>
    <t>МБОУ СОШ № 5</t>
  </si>
  <si>
    <t>Показатель объема1. Очная форма обучения  (К2)</t>
  </si>
  <si>
    <t>Показатель объема 2. Адаптированная образовательная программа: очная форма обучения (К2)</t>
  </si>
  <si>
    <t>Показатель объема 2. Адаптированная образовательная программа: проходящие обучение по состоянию здоровья на дому(К2)</t>
  </si>
  <si>
    <t>Показатель объема 1. Очная форма обучения(К2)</t>
  </si>
  <si>
    <t>Показатель объема  2.Адаптированная образовательная программа: очная форма обучения(К2)</t>
  </si>
  <si>
    <t>Показатель качества Очная форма обучения (К1)</t>
  </si>
  <si>
    <t>Показатель объема Очная форма обучения(К2)</t>
  </si>
  <si>
    <t>Директор МБОУ СОШ № 5</t>
  </si>
  <si>
    <t>Л.В.Шиверновская</t>
  </si>
  <si>
    <t>МБОУ  СОШ № 7</t>
  </si>
  <si>
    <t>Показатель качества 2. Адаптированная образовательная программа: очная форма обучения</t>
  </si>
  <si>
    <t>Показатель качества 2. Адаптированная образовательная программа: проходящие обучение по состоянию здоровья на дому</t>
  </si>
  <si>
    <t>Показатель качества 2. Адаптированная образовательная программа: проходящие обучение по состоянию здоровья в мед.учреждении(К1)</t>
  </si>
  <si>
    <t>Показатель объема 1. Очная форма обучения (К2)</t>
  </si>
  <si>
    <t>Показатель объема 2 . Адаптированная образовательная программа: очная форма обучения (ОВЗ)</t>
  </si>
  <si>
    <t>Показатель объема 2. Адаптированная образовательная программа: проходящие обучение по состоянию здоровья на дому</t>
  </si>
  <si>
    <t>Показатель объема 2. Адаптированная образовательная программа: проходящие обучение по состоянию здоровья в мед.учреждении(К2)</t>
  </si>
  <si>
    <t>Показатель объема 1 Очная форма обучения</t>
  </si>
  <si>
    <t>Показатель качества 1 Очная форма обучения. Физкультурно-спортивное направление.</t>
  </si>
  <si>
    <t>чел\ час</t>
  </si>
  <si>
    <t>Показатель объема 2 Очная форма обучения. Физкультурно-спортивное направление. (К2)</t>
  </si>
  <si>
    <t>Директор МБОУ  СОШ № 7</t>
  </si>
  <si>
    <t>М.В. Метелкина</t>
  </si>
  <si>
    <t>МБОУ СОШ № 9</t>
  </si>
  <si>
    <t>Показатель качества 2.Адаптированная образовательная программа: образовательная программа, обеспечивающая углубленное изучение отдельных учебных предметов, предметных областей (профильное обучение) (К1)</t>
  </si>
  <si>
    <t>Показатель качества           1. Очная форма обучения (К1)</t>
  </si>
  <si>
    <t>Доля обучающихся, получивших по итогам промежуточной аттестации 4 и 4</t>
  </si>
  <si>
    <t>Оцитоговая=(99,5+99,1+97,2+100)/4=98,9%</t>
  </si>
  <si>
    <t>Директор МБОУ СОШ № 9</t>
  </si>
  <si>
    <t>к Порядку формирования муниципального задания в отношении</t>
  </si>
  <si>
    <t>муниципальных учреждений и финансового обеспечения</t>
  </si>
  <si>
    <t>Отчет о фактическом исполнении муниципального задания</t>
  </si>
  <si>
    <t>МАОУ гимназия № 10 имени А.Е. Бочкина</t>
  </si>
  <si>
    <t>Показатель качества 
2.Очная форма обучения.
Адаптированная образовательная программа.
Обучающиеся с ограниченными возможностями здоровья (ОВЗ) (К1)</t>
  </si>
  <si>
    <t>Показатель качества 
3.Очная форма обучения.
Проходящие обучение по состоянию здоровья на дому (К1)</t>
  </si>
  <si>
    <t>Показатель объема 
1.Очная форма обучения (К2)</t>
  </si>
  <si>
    <t>Показатель качества 
3.Очная форма обучения.
Образовательная программа, обеспечивающая углубленное изучение отдельных учебных предметов, предметных областей (профильное обучение) (К1)</t>
  </si>
  <si>
    <t>Один педагог без категории</t>
  </si>
  <si>
    <t>Доля обучающихся, принявших участие в интеллектуальных конкурсах, олимпиадах, конференциях не ниже муниципального уровня,  
от общего числа обучающихся учреждения</t>
  </si>
  <si>
    <t>Показатель качества 
2.Очная форма обучения.
Образовательная программа, обеспечивающая углубленное изучение отдельных учебных предметов, предметных областей (профильное обучение) (К1)</t>
  </si>
  <si>
    <t>Директор</t>
  </si>
  <si>
    <t>Главный бухгалтер</t>
  </si>
  <si>
    <t>И.В. Хилько</t>
  </si>
  <si>
    <t>Сводный отчет о фактическом исполнении муниципальных</t>
  </si>
  <si>
    <t>МБОУ ДО "ДДТ"</t>
  </si>
  <si>
    <t>Туристическо- краеведческий (К1)</t>
  </si>
  <si>
    <t>человекочас</t>
  </si>
  <si>
    <t>Технический (К1)</t>
  </si>
  <si>
    <t>Физкультурно- спортивный (К1)</t>
  </si>
  <si>
    <t>Художественный (К1)</t>
  </si>
  <si>
    <t>Социально- педагогический (К1)</t>
  </si>
  <si>
    <t>Кол- во чл./часов</t>
  </si>
  <si>
    <t>Обеспечение доступа к объектам спорта</t>
  </si>
  <si>
    <t>Работа</t>
  </si>
  <si>
    <t>Бассейн (К1)</t>
  </si>
  <si>
    <t>Коэффициент удовлетворенности спортсменов, посетивших объекты спорта для проведения физкультурных мероприятий, спортивных мероприятий</t>
  </si>
  <si>
    <t>Реализация на объектах спорта физкультырных меропрятий, спортивных сероприятий. Проводимых в рамках реализации утвержденного календарного плана, утвержденного плана официальных физкультурных мероприятий и мероприятий КК</t>
  </si>
  <si>
    <t>Кол-во договорв</t>
  </si>
  <si>
    <t>штук</t>
  </si>
  <si>
    <t>Спотривный зал (К1)</t>
  </si>
  <si>
    <t>Реализация на объектах спорта физкультурных меропрятий, спортивных сероприятий. Проводимых в рамках реализации утвержденного календарного плана, утвержденного плана официальных физкультурных мероприятий и мероприятий КК</t>
  </si>
  <si>
    <t>Кол-во договоров</t>
  </si>
  <si>
    <t>Оценка выполнения муниципальным учреждением муниципального задания по каждому показателю</t>
  </si>
  <si>
    <t>МБОУ Школа № 2 им. Ю.А.Гагарина, МБОУ СОШ № 4,5,7,9, МАОУ Гимназия № 10 им.А.Е.Бочкина</t>
  </si>
  <si>
    <t>Показатель качества 4. Адаптированная образовательная программа: проходящие обучение по состоянию здоровья в мед.учреждении</t>
  </si>
  <si>
    <t>ТОЛЬКО! СОШ №7, Гимназия</t>
  </si>
  <si>
    <t>Показатель объема: адаптированная образовательная программа, проходящие обучение по состоянию здоровья на дому</t>
  </si>
  <si>
    <t>Показатель объема.  адаптированная образовательная программа: проходящие обучение по состоянию здоровья в мед.учреждении</t>
  </si>
  <si>
    <t>ТОЛЬКО СШ 7</t>
  </si>
  <si>
    <t>только Гимназия!</t>
  </si>
  <si>
    <t>СОШ 4</t>
  </si>
  <si>
    <t>Доля высокопрофессионального преподавательского состава (учителя с первой и высшей квалификационной категорией,</t>
  </si>
  <si>
    <t>ТОЛЬКО ГИМНАЗИЯ</t>
  </si>
  <si>
    <t>без гимназии</t>
  </si>
  <si>
    <t>Только Гимназия!</t>
  </si>
  <si>
    <t>гимназия 10</t>
  </si>
  <si>
    <t>МБОУ Школа № 2 им. Ю.А.Гагарина</t>
  </si>
  <si>
    <t>СОШ 2</t>
  </si>
  <si>
    <t>Естественно-научная направленность (К1)</t>
  </si>
  <si>
    <t>ДЭБС</t>
  </si>
  <si>
    <t>Реализация на объектах спорта физкультырных меропрятий, спортивных сероприятий, проводимых в рамках реализации утвержденного календарного плана, утвержденного плана официальных физкультурных мероприятий и мероприятий КК</t>
  </si>
  <si>
    <t>Естественно- научный (К1)</t>
  </si>
  <si>
    <t>Показатель объема (К2), Итого, договоров:</t>
  </si>
  <si>
    <t xml:space="preserve"> Реализация основных общеобразовательных программ начального общего образования</t>
  </si>
  <si>
    <t xml:space="preserve"> Показатель качества 
1.Очная форма обучения (К1)</t>
  </si>
  <si>
    <t xml:space="preserve">Отсутствие обоснованных жалоб родителей обучающихся, осваивающих  программу начального общего образования, на реализацию образовательного процесса </t>
  </si>
  <si>
    <t xml:space="preserve"> Реализация основных общеобразовательных программ основного общего образования</t>
  </si>
  <si>
    <t xml:space="preserve">Отсутствие обоснованных жалоб родителей обучающихся, осваивающих  программу основного общего образования, на реализацию образовательного процесса </t>
  </si>
  <si>
    <t>Семь педагогов без категории.</t>
  </si>
  <si>
    <t xml:space="preserve">Доля обучающихся, принявших участие в интеллектуальных конкурсах, олимпиадах, конференциях не ниже муниципального уровня,  
от общего числа обучающихся учреждения </t>
  </si>
  <si>
    <t xml:space="preserve">Доля обучающихся, получивших по итогам промежуточной аттестации 4 и 5 </t>
  </si>
  <si>
    <t xml:space="preserve"> Реализация основных общеобразовательных программ среднего общего образования</t>
  </si>
  <si>
    <t xml:space="preserve"> Показатель качества 
1.Очная форма обучения (К2)</t>
  </si>
  <si>
    <t xml:space="preserve">Доля обучающихся, принявших участие в интеллектуальных конкурсах, олимпиадах, конференциях от общего числа обучающихся учреждения </t>
  </si>
  <si>
    <t xml:space="preserve"> Показатель качества 
1.Очная форма обучения.
(К1)</t>
  </si>
  <si>
    <t xml:space="preserve">Отсутствие обоснованных претензий потребителей к качеству предоставляемых услуг </t>
  </si>
  <si>
    <t>А.В. Дударева</t>
  </si>
  <si>
    <t>Показатель качества Очная форма обучения  дополнительная общеразвивающая программа(К1)</t>
  </si>
  <si>
    <t>сш2+сш9+гим 10+сш 5+сш4, сш7</t>
  </si>
  <si>
    <t>Е.В. Иванова</t>
  </si>
  <si>
    <t>Реализация дополнительных общеразвивающих программ ( персонифицированное финансирование</t>
  </si>
  <si>
    <t>сош 7, сош 2,сош 4</t>
  </si>
  <si>
    <t>СОШ 4,СОШ 5,СОШ 7, СОШ 2,ГИМ 10</t>
  </si>
  <si>
    <t>Наличие обоснованных жалоб</t>
  </si>
  <si>
    <t>Социально- гуманитарный (К1)</t>
  </si>
  <si>
    <t>Социально- гуманитарный(К1)</t>
  </si>
  <si>
    <t>Муниципальный опорный центр</t>
  </si>
  <si>
    <t>Отсутствие обоснованных претензий потребителей к качеству предоставляемой работы</t>
  </si>
  <si>
    <t>Отсутствие обоснованных претензий учредителя к организации предоставляемой работы</t>
  </si>
  <si>
    <t>Кол-во мероприятий</t>
  </si>
  <si>
    <t>ед</t>
  </si>
  <si>
    <t>Кол-во разработанных документов</t>
  </si>
  <si>
    <t>ед.</t>
  </si>
  <si>
    <t>Кол-во разработанных отчетов</t>
  </si>
  <si>
    <t>Ю. А. Кудряшова</t>
  </si>
  <si>
    <t>Показатель объема 
2.Образовательная программа, обеспечивающая углубленное изучение отдельных учебных предметов, предметных областей (профильное обучение)  (К2)</t>
  </si>
  <si>
    <t>Реализация дополнительных общеразвивающих программ
Направление: художественное</t>
  </si>
  <si>
    <t>Реализация дополнительных общеразвивающих программ
Направление: техническое</t>
  </si>
  <si>
    <t>Реализация дополнительных общеразвивающих программ
Направление: физкультурно-спортивное</t>
  </si>
  <si>
    <t>Реализация дополнительных общеразвивающих программ
Направление: социально-педагогическое</t>
  </si>
  <si>
    <t>Реализация дополнительных общеразвивающих программ
Направление: естественно-научное</t>
  </si>
  <si>
    <t>Оцитоговая=(102%+92,6%+99,1%+66,7%)/4=90,1%</t>
  </si>
  <si>
    <t>человеко - час</t>
  </si>
  <si>
    <t>Показатель качества Очная форма обучения дополнительная общеразвивающая программа(К1) художественное направление</t>
  </si>
  <si>
    <t>Показатель качества Очная форма обучения дополнительная общеразвивающая программа(К1) техническое напрвление</t>
  </si>
  <si>
    <t>Показатель качества Очная форма обучения дополнительная общеразвивающая программа(К1) физкультурно - спортивное напрвление</t>
  </si>
  <si>
    <t>Показатель качества Очная форма обучения дополнительная общеразвивающая программа(К1) социально - педагогическое напрвление</t>
  </si>
  <si>
    <t>Показатель качества Очная форма обучения дополнительная общеразвивающая программа (К1) художественное напрвление</t>
  </si>
  <si>
    <t>Показатель качества Очная форма обучения дополнительная общеразвивающая программа (К1) техническое направление</t>
  </si>
  <si>
    <t>Показатель качества Очная форма обучения дополнительная общеразвивающая программа (К1) физкультурно - спортивное направление</t>
  </si>
  <si>
    <t>Показатель качества Очная форма обучения дополнительная общеразвивающая программа (К1) социально - педагогическое напрвление</t>
  </si>
  <si>
    <t>Показатель качества Очная форма обучения дополнительная общеразвивающая программа (К1) естественно - научное направление</t>
  </si>
  <si>
    <t>Показатель качества 1 Очная форма обучения. Дополнительная общеразвивающая программа. (К1)художественное направление</t>
  </si>
  <si>
    <t>Показатель объема  2 Очная форма обучения. (К2)</t>
  </si>
  <si>
    <t>Показатель качества 1 Очная форма обучения. Дополнительная общеразвивающая программа. (К1) техническое напрвление</t>
  </si>
  <si>
    <t>Показатель качества 1 Очная форма обучения. Дополнительная общеразвивающая программа. (К1) физкультурно - спортивное напрвление</t>
  </si>
  <si>
    <t>Показатель качества 1 Очная форма обучения. Дополнительная общеразвивающая программа. (К1) социально - педагогическое напрвление</t>
  </si>
  <si>
    <t>Показатель объема всего:</t>
  </si>
  <si>
    <t>Директор МБОУ СОШ № 4</t>
  </si>
  <si>
    <t>Коршун Е.Г.</t>
  </si>
  <si>
    <t>Наличие обоснованных претензий потребителей к качестыу предоставленной работы</t>
  </si>
  <si>
    <t>Отсутствие обоснованных претензий учредителя к организации предоставленной работы</t>
  </si>
  <si>
    <t>Бассейн,  спортивный зал (К1)</t>
  </si>
  <si>
    <t>Заведующий МБДОУ д/с № 15</t>
  </si>
  <si>
    <t>Хотько О.В.</t>
  </si>
  <si>
    <t>задания МБДОУ д/с № 8 за 2022 года</t>
  </si>
  <si>
    <t>Оцитоговая=(100+100)/2= 100%</t>
  </si>
  <si>
    <t>Показатель качества 2.Адаптированная образовательная программа: очная форма обучения</t>
  </si>
  <si>
    <t xml:space="preserve">ИНН
учреждения, оказывающего услугу (выполняющего работу)
</t>
  </si>
  <si>
    <t>2446004623, 2446004648, 2446004655, 2446004670, 2446004687, 2446004694.</t>
  </si>
  <si>
    <t>Услуга по предоставлению общедоступного бесплатного дошкольного образования (50.Д45.0)</t>
  </si>
  <si>
    <t>Присмотр и уход (50.785.0)</t>
  </si>
  <si>
    <t>Реализация основных общеобразовательных программ начального общего образования (34.787.0)</t>
  </si>
  <si>
    <t>Реализация основных общеобразовательных программ основного общего образования (35.791.0)</t>
  </si>
  <si>
    <t>Реализация основных общеобразовательных программ среднего общего образования (36.794.0)</t>
  </si>
  <si>
    <t>Реализация основных общеобразовательных программ среднего общего образоания (очно-заочного, заочного обучения) (36.794.0)</t>
  </si>
  <si>
    <t>Реализация дополнительных общеразвивающих программ Направление: художественное (42.Д49.0)</t>
  </si>
  <si>
    <t>Реализация дополнительных общеразвивающих программ Направление: техническое (42.Д49.0)</t>
  </si>
  <si>
    <t>Реализация дополнительных общеразвивающих программ Направление: физкультурно-спортивное (42.Д49.0)</t>
  </si>
  <si>
    <t>Реализация дополнительных общеразвивающих программ Направление: социально-педагогическое (42.Д49.0)</t>
  </si>
  <si>
    <t>Реализация дополнительных общеразвивающих программ Направление: естественно-научное (42.Д49.0)</t>
  </si>
  <si>
    <t>Реализация дополнительных общеразвивающих программ (42.Г42.0)</t>
  </si>
  <si>
    <t>Реализация дополнительных общеразвивающих программ ( персонифицированное финансирование) (42.Г42.0)</t>
  </si>
  <si>
    <t>Обеспечение доступа к объектам спорта (93.11)</t>
  </si>
  <si>
    <t>Методическое обеспечение образовательной деятельности (Р007)</t>
  </si>
  <si>
    <t>Дети не могут обучаться в нескольких программах по договорам персонифицированного финансирования.</t>
  </si>
  <si>
    <t>Директор МБОУ ДО ДДТ</t>
  </si>
  <si>
    <t>С.М. Меньших</t>
  </si>
  <si>
    <t>Руководитель МСКУ "МЦБ"</t>
  </si>
  <si>
    <t>Доля родителей (законных представителей), удовлетворенных условиями и качеством предоставляемой услуги</t>
  </si>
  <si>
    <t>Услуга по реализации основных общеобразовательных программ дошкольного образования(50.Д45.0)</t>
  </si>
  <si>
    <t>Доля родителей (законных представителей0, удовлетворенных условиями и качеством предоставляемой услуги</t>
  </si>
  <si>
    <t>Отсутствие обоснованных претензий учредителя  к организации предоставления услуги</t>
  </si>
  <si>
    <t>Доля потребителей (воспитанников, родителец) удовлетворенных качеством предоставленной услуги</t>
  </si>
  <si>
    <t>Показатель качества 1.Физические лица. Очная форма обучения до 3 лет. (К1)</t>
  </si>
  <si>
    <t>Показатель качества 2.Физические лица.Очная форма обучения от 3 до 8 лет. (К1)</t>
  </si>
  <si>
    <t>Реализация дополнительных общеразвивающих программ, направление художественное (42.Д49.0)</t>
  </si>
  <si>
    <t>Реализация дополнительных общеразвивающих программ, направление техническое (42.Д49.0)</t>
  </si>
  <si>
    <t>Реализация дополнительных общеразвивающих программ, направление физкультурно- спортивное (42.Д49.0)</t>
  </si>
  <si>
    <t>Отсутствие обоснованных претензий учредителя к организации предоставления услуги</t>
  </si>
  <si>
    <t>Доля потребителей (воспитанников, родителей), удовлетворенных качеством предоставленной услуги</t>
  </si>
  <si>
    <t>Показатель качества 1.Физические лица за исключением льготных категорий (К1) до 3 лет</t>
  </si>
  <si>
    <t>Показатель качества 1.Физические лица за исключением льготных категорий (К1) от 3 до 8 лет</t>
  </si>
  <si>
    <t>Показатель качества 1.Дети-инвалиды (К1) от 3 до 8 лет</t>
  </si>
  <si>
    <t>Показатель качества 1.Обучающиеся, за исключением детей-инвалидов и инвалидов (К1) от 3 до 8 лет</t>
  </si>
  <si>
    <t>Показатель качества 1.Дети-сироты и дети, оставшиеся без попечения родителей (К1) от 3 до 8 лет</t>
  </si>
  <si>
    <t>Показатель объема физические лица за исключением льготных категорий (К2) до 3 лет</t>
  </si>
  <si>
    <t>Показатель объема физические лица за исключением льготных категорий (К2) от 3 до 8 лет</t>
  </si>
  <si>
    <t>Показатель объема обучающиеся, за исключением детей-инвалидов и инвалидов  (К2) от 3 до 8 лет</t>
  </si>
  <si>
    <t>Показатель объема обучающиеся, Дети-сироты и дети, оставшиеся без попечения родителей(К2) от 3 до 8 лет</t>
  </si>
  <si>
    <t>Показатель объема обучающиеся, дети-инвалиды (К2) от 3 до 8 лет</t>
  </si>
  <si>
    <t>ИНН учреждения, оказывающего услугу (выполняющего работу)</t>
  </si>
  <si>
    <t>Услуга по реализации основных общеобразователь-ных программ дошкольного образования (50.Д45.0)</t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</si>
  <si>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                           3. Адаптированная образовательная программа (обучающиеся с ограниченными возможностями здоровья ОВЗ) от 3 до 8 лет (К2)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</si>
  <si>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объема. </t>
    </r>
    <r>
      <rPr>
        <sz val="10"/>
        <color rgb="FF000000"/>
        <rFont val="Times New Roman"/>
        <family val="1"/>
        <charset val="204"/>
      </rPr>
      <t xml:space="preserve">                              2. Очная форма обучения от 3 до 8 лет. (К2)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</si>
  <si>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</t>
    </r>
    <r>
      <rPr>
        <sz val="10"/>
        <color rgb="FF000000"/>
        <rFont val="Times New Roman"/>
        <family val="1"/>
        <charset val="204"/>
      </rPr>
      <t>3.Адаптированная образовательная программа (обучающиеся с ограниченными возможностями здоровья ОВЗ) от 3 до 8 лет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</si>
  <si>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              </t>
    </r>
    <r>
      <rPr>
        <sz val="10"/>
        <color rgb="FF000000"/>
        <rFont val="Times New Roman"/>
        <family val="1"/>
        <charset val="204"/>
      </rPr>
      <t xml:space="preserve"> 1.Очная форма обучения до 3 лет.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</si>
  <si>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                             </t>
    </r>
    <r>
      <rPr>
        <sz val="10"/>
        <color rgb="FF000000"/>
        <rFont val="Times New Roman"/>
        <family val="1"/>
        <charset val="204"/>
      </rPr>
      <t xml:space="preserve"> 2.Очная форма обучения от 3 до 8 лет. (К1)</t>
    </r>
  </si>
  <si>
    <r>
      <rPr>
        <b/>
        <sz val="10"/>
        <color rgb="FF000000"/>
        <rFont val="Times New Roman"/>
        <family val="1"/>
        <charset val="204"/>
      </rPr>
      <t>Показатель объема.</t>
    </r>
    <r>
      <rPr>
        <sz val="10"/>
        <color rgb="FF000000"/>
        <rFont val="Times New Roman"/>
        <family val="1"/>
        <charset val="204"/>
      </rPr>
      <t xml:space="preserve">                  1.Очная форма обучения до 3 лет. (К2)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</si>
  <si>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1.Физические лица за исключением льготных категорий (К1)                  до 3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</si>
  <si>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2.Физические лица за исключением льготных категорий (К1)               от 3 до 8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</si>
  <si>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3.Физические лица за исключением детей-инвалидов и инвалидов (К1)                         от 3 до 8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</si>
  <si>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1. Физические лица за исключением льготных категорий  (К2) до 3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</si>
  <si>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2. Физические лица за исключением льготных категорий  (К2)           от  3 до 8 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</si>
  <si>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3. Обучающиеся за исключением детей - инвалидов и инвалидов  (К2)           от  3 до 8 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</si>
  <si>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4. Обучающиеся  детей - инвалиды  (К2)                                   от  3 до 8  лет</t>
    </r>
  </si>
  <si>
    <t>Показатель объема.  1Очная форма обучения (К2) Физические лица до 3 лет</t>
  </si>
  <si>
    <t>Показатель объема.  1Очная форма обучения (К2) Физические лица от 3 до 8 лет</t>
  </si>
  <si>
    <t>Показатель объема.  1Очная форма обучения (К2) Дети инвалиды от 3 до 8 лет</t>
  </si>
  <si>
    <t>Показатель объема.  1Очная форма обучения (К2) Обучающиеся с ограниченными возможностями здоровья (ОВЗ)   от 3 до 8 лет</t>
  </si>
  <si>
    <t xml:space="preserve">Доля родителей (законных представителей), удовлетворенных условиями и качеством предоставляемой услуги  </t>
  </si>
  <si>
    <t xml:space="preserve">Доля обучающихся, освоивших основную  образовательную программу дошкольного образования  </t>
  </si>
  <si>
    <t>Показатель качества 3.Адаптированная образовательная программа (группы комбинированной направленности) от 3 до 8 лет (К1)дети-инвалиды</t>
  </si>
  <si>
    <t xml:space="preserve">Показатель качества 3.Адаптированная образовательная программа (группы комбинированной направленности) от 3 до 8 лет (К1)Обучающиеся с ограниченными возможностями здоровья (ОВЗ) </t>
  </si>
  <si>
    <t>Показатель качества 1.Очная форма обучения до 3 лет. (К1) Физические лица</t>
  </si>
  <si>
    <t>Показатель качества 2.Очная форма обучения от 3 до 8 лет. (К1) Физические лица</t>
  </si>
  <si>
    <t>Реализация основных общеобразовательных программ основного общего образования     ( 35.791.0)</t>
  </si>
  <si>
    <t>Реализация дополнительных общеразвивающих программ   (42Г42.0)</t>
  </si>
  <si>
    <t>(93.11)</t>
  </si>
  <si>
    <t>Показатель объема Туристическо- краеведческий (К2)</t>
  </si>
  <si>
    <t>Показатель объема Технический  (К2)</t>
  </si>
  <si>
    <t>Показатель объема Физкультурно- спортивный  (К2)</t>
  </si>
  <si>
    <t>Показатель объема Художественный (К2)</t>
  </si>
  <si>
    <t>Показатель объема Естественно- научный (К2)</t>
  </si>
  <si>
    <t>Социально- гуманитарное (К1)</t>
  </si>
  <si>
    <t>Показатель объема Социально- гуманитарное  (К2)</t>
  </si>
  <si>
    <t>Показатель объема  уристическо- краеведчески(К2)</t>
  </si>
  <si>
    <t>Показатель объема  Технический (К2)</t>
  </si>
  <si>
    <t>Показатель объема  Физкультурно- спортивный (К2)</t>
  </si>
  <si>
    <t>Показатель объема Художественный ( (К2)</t>
  </si>
  <si>
    <t>Показатель объема Социально- гуманитарны (К2)</t>
  </si>
  <si>
    <t>Показатель объема  Естественно- научный( К2)</t>
  </si>
  <si>
    <r>
      <t xml:space="preserve">Показатель объема                          </t>
    </r>
    <r>
      <rPr>
        <sz val="10"/>
        <color rgb="FF000000"/>
        <rFont val="Times New Roman"/>
        <family val="1"/>
        <charset val="204"/>
      </rPr>
      <t xml:space="preserve">   4.Адаптированная образовательная программа Обучающиеся, Дети-сироты и дети, оставшиеся без попечения родителей (К2) 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</si>
  <si>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                           5. Адаптированная образовательная программа (обучающиеся дети инвалиды)                 от 3 до 8 лет (К2)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</si>
  <si>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4. Обучающиеся, Дети-сироты и дети, оставшиеся без попечения родителей (К2)                         от 3 до 8 лет</t>
    </r>
  </si>
  <si>
    <t>МБДОУ д/с № 7</t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</si>
  <si>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              </t>
    </r>
    <r>
      <rPr>
        <sz val="10"/>
        <color rgb="FF000000"/>
        <rFont val="Times New Roman"/>
        <family val="1"/>
        <charset val="204"/>
      </rPr>
      <t xml:space="preserve"> 1.Очная форма обучения                     до 3 лет.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</si>
  <si>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                             </t>
    </r>
    <r>
      <rPr>
        <sz val="10"/>
        <color rgb="FF000000"/>
        <rFont val="Times New Roman"/>
        <family val="1"/>
        <charset val="204"/>
      </rPr>
      <t xml:space="preserve"> 2.Очная форма обучения                  от 3 до 8 лет.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</si>
  <si>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</t>
    </r>
    <r>
      <rPr>
        <sz val="10"/>
        <color rgb="FF000000"/>
        <rFont val="Times New Roman"/>
        <family val="1"/>
        <charset val="204"/>
      </rPr>
      <t>3.Адаптированная образовательная программа (дети - инвалиды)                   от 3 до 8 лет (К1)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</si>
  <si>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3.Адаптированная образовательная программа (обучающиеся с ограниченными возможностями здоровья (ОВЗ)) от 3 до 8 лет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</si>
  <si>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                           3. Адаптированная образовательная программа (дети-инвалиды)                   от 3 до 8 лет (К2)</t>
    </r>
  </si>
  <si>
    <r>
      <t xml:space="preserve">Показатель объема                          </t>
    </r>
    <r>
      <rPr>
        <sz val="10"/>
        <color rgb="FF000000"/>
        <rFont val="Times New Roman"/>
        <family val="1"/>
        <charset val="204"/>
      </rPr>
      <t xml:space="preserve">   4.Адаптированная образовательная программа обучающиеся с ограниченными возможностями здоровья ОВЗ (К2) от 3 до 8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</si>
  <si>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1.Физические лица за исключением льготных категорий (К1)                                   до 3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</si>
  <si>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2.Физические лица за исключением льготных категорий (К1)                            от 3 до 8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</si>
  <si>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4.Обучающиеся, Дети-сироты и дети, оставшиеся без попечения родителей (К1)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</si>
  <si>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                    5. Дети-инвалиды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</si>
  <si>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2. Физические лица за исключением льготных категорий  (К2)                             от  3 до 8 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</si>
  <si>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4.  Обучающиеся за исключением детей - инвалидов и инвалидов  (К2)           от  3 до 8 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</si>
  <si>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3. Обучающиеся, Дети-сироты и дети, оставшиеся без попечения родителей (К2)                         от 3 до 8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</si>
  <si>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5.  Обучающиеся дети - инвалиды  (К2)           </t>
    </r>
  </si>
  <si>
    <t>Показатель качества 3.Адаптированная образовательная программа (группы комбинированной направленности) от 3 до 8 лет (К1) дети-инвалиды</t>
  </si>
  <si>
    <t>Показатель объема.  13.Адаптированная образовательная программа (группы комбинированной направленности) от 3 до 8 лет дети-инвалиды (К1)</t>
  </si>
  <si>
    <t>Показатель объема.  2Адаптированная образовательная программа , с ограниченными возможностями (ОВЗ) от 3 до 8 лет(К)</t>
  </si>
  <si>
    <t>Показатель качества 1.Дети-инвалиды  (К1) от 3 до 8 лет</t>
  </si>
  <si>
    <t>Показатель объема  Показатель объема физические лица за исключением льготных категорий (К2) до 3 лет</t>
  </si>
  <si>
    <t>Дети- инвалиды</t>
  </si>
  <si>
    <t>Показатель объема обучающиеся, Дети-сироты и дети, оставшиеся без попечения родителей(К2)</t>
  </si>
  <si>
    <t>Агапова М.А.</t>
  </si>
  <si>
    <t>Дворецкая В.В.</t>
  </si>
  <si>
    <t>Показатель качества 3.Адаптированная образовательная программа (дети- инвалиды) от 3 до 8 лет (К1)</t>
  </si>
  <si>
    <t>Показатель качества 3.Адаптированная образовательная программа , обучающиеся с ограниченными возможностями здоровья (ОВЗ) от 3 до 8 лет (К1)</t>
  </si>
  <si>
    <t>Показатель качества 1.Физические лица за исключением льготных категорий, до 3 лет. (К1)</t>
  </si>
  <si>
    <t>Показатель качества 1.Физические лица за исключением льготных категорий, от  3  до 8 лет. лет. (К1)</t>
  </si>
  <si>
    <t>Показатель объема, Показатель объема физические лица за исключением льготных категорий (К2) до 3 лет (К2)</t>
  </si>
  <si>
    <t>Показатель объема, Показатель объема физические лица за исключением льготных категорий (К2) от 3 до 8 лет (К2)</t>
  </si>
  <si>
    <t>МАДОУ д/с № 17</t>
  </si>
  <si>
    <r>
      <rPr>
        <b/>
        <sz val="10"/>
        <color rgb="FF000000"/>
        <rFont val="Times New Roman"/>
        <family val="1"/>
        <charset val="204"/>
      </rPr>
      <t>Показатель объема.</t>
    </r>
    <r>
      <rPr>
        <sz val="10"/>
        <color rgb="FF000000"/>
        <rFont val="Times New Roman"/>
        <family val="1"/>
        <charset val="204"/>
      </rPr>
      <t xml:space="preserve">                  1.Очная форма обучения              до 3 лет. (К2)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</si>
  <si>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объема. </t>
    </r>
    <r>
      <rPr>
        <sz val="10"/>
        <color rgb="FF000000"/>
        <rFont val="Times New Roman"/>
        <family val="1"/>
        <charset val="204"/>
      </rPr>
      <t xml:space="preserve">                              2. Очная форма обучения                      от 3 до 8 лет. (К2)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</si>
  <si>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              </t>
    </r>
    <r>
      <rPr>
        <sz val="10"/>
        <color rgb="FF000000"/>
        <rFont val="Times New Roman"/>
        <family val="1"/>
        <charset val="204"/>
      </rPr>
      <t xml:space="preserve"> 1.Очная форма обучения                        до 3 лет.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</si>
  <si>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                             </t>
    </r>
    <r>
      <rPr>
        <sz val="10"/>
        <color rgb="FF000000"/>
        <rFont val="Times New Roman"/>
        <family val="1"/>
        <charset val="204"/>
      </rPr>
      <t xml:space="preserve"> 2.Очная форма обучения                          от 3 до 8 лет.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</si>
  <si>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</t>
    </r>
    <r>
      <rPr>
        <sz val="10"/>
        <color rgb="FF000000"/>
        <rFont val="Times New Roman"/>
        <family val="1"/>
        <charset val="204"/>
      </rPr>
      <t>3.Адаптированная образовательная программа (Дети-инвалиды)               от 3 до 8 лет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</si>
  <si>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</t>
    </r>
    <r>
      <rPr>
        <sz val="10"/>
        <color rgb="FF000000"/>
        <rFont val="Times New Roman"/>
        <family val="1"/>
        <charset val="204"/>
      </rPr>
      <t>4.Адаптированная образовательная программа (обучающиеся с ограниченными возможностями здоровья ОВЗ)               от 3 до 8 лет (К1)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</si>
  <si>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                           5. Адаптированная образовательная программа (обучающиеся с ограниченными возможностями здоровья ОВЗ)                 от 3 до 8 лет (К2)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</si>
  <si>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                           3. Адаптированная образовательная программа (обучающиеся дети инвалиды)               от 3 до 8 лет (К2)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</si>
  <si>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3.Адаптированная образовательная программа. Обучающиеся за исключением детей-инвалидов и инвалидов (К1)                         от 3 до 8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</si>
  <si>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                               4. Адаптированная образовательная программа             (Дети-инвалиды) К1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</si>
  <si>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1. Физические лица за исключением льготных категорий  (К2)                              до 3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</si>
  <si>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2. Физические лица за исключением льготных категорий  (К2)                                    от  3 до 8  лет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</si>
  <si>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4. Обучающиеся, Дети-иналиды (К2)                     </t>
    </r>
  </si>
  <si>
    <t>Показатель качества 3.Адаптированная образовательная программа (группы комбинированной направленности), дети- инвалиды от 3 до 8 лет</t>
  </si>
  <si>
    <t>Показатель качества 3.Адаптированная образовательная программа Обучающиеся с ограниченными возможностями здоровья (ОВЗ)  от 3 до 8 лет</t>
  </si>
  <si>
    <t>Показатель объема.  1Очная форма обучения (К2), до 3 х лет.</t>
  </si>
  <si>
    <t>Показатель объема.  1Очная форма обучения (К2), от 3  до 8  лет.</t>
  </si>
  <si>
    <t>Показатель объема.  1Очная форма обучения , Адаптированная образовательная программа, обучающиесяети- инвалиды  ,(К2)</t>
  </si>
  <si>
    <t>Показатель объема.  2Адаптированная образовательная программа, обучающиеся с ограниченными возможностями здоровья (ОВЗ) от 3 до 8 лет  (К2)</t>
  </si>
  <si>
    <t>Показатель объема.  1Очная форма обучения (К2), от 3 до 8 лет.</t>
  </si>
  <si>
    <t>Показатель объема.  1Очная форма обучения (К2),   до 3 лет.</t>
  </si>
  <si>
    <t>Показатель качества 1.Показатель качества 3.Адаптированная образовательная программа (дети- инвалиды) от 3 до 8 лет (К1)</t>
  </si>
  <si>
    <t>Показатель качества 1. Адаптированная образовательная программа, обучающиеся с ограниченными возможностями здоровья (ОВЗ) от 3 до 8 лет  (К2)</t>
  </si>
  <si>
    <t>Показатель объема, Адаптированная образовательная программа, обучающиеся с ограниченными возможностями здоровья (ОВЗ) от 3 до 8 лет  (К2)</t>
  </si>
  <si>
    <t>Показатель объема, Показатель качества 3.Адаптированная образовательная программа (дети- инвалиды) от 3 до 8 лет (К1)</t>
  </si>
  <si>
    <t>Показатель объема.  2Адаптированная образовательная программа , дети- инвалиды(К)</t>
  </si>
  <si>
    <t>Показатель объема.  2Адаптированная образовательная программа , )Обучающиеся с ограниченными возможностями здоровья (К)</t>
  </si>
  <si>
    <t>Показатель качества 1.Адаптированная образовательная программа (группы комбинированной направленности), дети- инвалиды от 3 до 8 лет(К1)</t>
  </si>
  <si>
    <t>Показатель качества 1.Адаптированная образовательная программа , )Обучающиеся с ограниченными возможностями здоровья (К1)</t>
  </si>
  <si>
    <t>Показатель качества 1.Физические лица за исключением льготных категорий, до 3 х лет (К1)</t>
  </si>
  <si>
    <t>Показатель качества 1.Физические лица за исключением льготных категорий  от 3 до 8 х лет (К1)</t>
  </si>
  <si>
    <t>Показатель объема, физические лица за исключением льготных категорий (К2) от 3 до 8 лет</t>
  </si>
  <si>
    <t xml:space="preserve">Число обучающихся, </t>
  </si>
  <si>
    <t>Показатель объема, физические лица за исключением льготных категорий (К2) до 3 лет</t>
  </si>
  <si>
    <t>Показатель объема, обучающиеся, за исключением детей-инвалидов и инвалидов  (К2) от 3 до 8 лет</t>
  </si>
  <si>
    <t>Показатель объема, обучающиеся, дети-инвалиды (К2) от 3 до 8 лет</t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</si>
  <si>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3.Обучающиеся за исключением детей-инвалидов и инвалидов (К1)                         от 3 до 8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</si>
  <si>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                               4. Обучающиеся дети-инвалиды К1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</si>
  <si>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                               5. Обучающиеся дети-сироты и дети оствышиеся без попечения родителей К1</t>
    </r>
  </si>
  <si>
    <t>О.А. Макеич</t>
  </si>
  <si>
    <t>Заведующий МАДОУ д/с № 17</t>
  </si>
  <si>
    <t>Е.М. Ехалова</t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</si>
  <si>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                           4. Адаптированная образовательная программа (обучающиеся с ограниченными возможностями здоровья ОВЗ)                 от 3 до 8 лет (К2)</t>
    </r>
  </si>
  <si>
    <r>
      <t xml:space="preserve">Показатель объема                          </t>
    </r>
    <r>
      <rPr>
        <sz val="10"/>
        <color rgb="FF000000"/>
        <rFont val="Times New Roman"/>
        <family val="1"/>
        <charset val="204"/>
      </rPr>
      <t xml:space="preserve">   5.Адаптированная образовательная программа Обучающиеся, Дети-сироты и дети, оставшиеся без попечения родителей (К2) 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</si>
  <si>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5.Обучающиеся, Дети-сироты и дети, оставшиеся без попечения родителей (К1)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</si>
  <si>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4.  Обучающиеся дети - инвалиды  (К2)           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</si>
  <si>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                               </t>
    </r>
    <r>
      <rPr>
        <sz val="10"/>
        <color rgb="FF000000"/>
        <rFont val="Times New Roman"/>
        <family val="1"/>
        <charset val="204"/>
      </rPr>
      <t xml:space="preserve">  5. Обучающиеся, Дети-сироты и дети, оставшиеся без попечения родителей (К2)                         от 3 до 8 лет</t>
    </r>
  </si>
  <si>
    <t>2446005190</t>
  </si>
  <si>
    <t>ИНН</t>
  </si>
  <si>
    <t>Показатель качества
2.Адаптированная образовательная программа.
Обучающиеся с ограниченными возможностями здоровья (ОВЗ) (К1)</t>
  </si>
  <si>
    <t>Показатель качества 
4.Адаптированная образовательная программа: проходящие обучение по состоянию здоровья на дому(К1)</t>
  </si>
  <si>
    <t xml:space="preserve">Показатель объема 3.Очная форма обучения.Очная форма обучения.
Образовательная программа, обеспечивающая углубленное изучение отдельных учебных предметов, предметных областей (профильное обучение) (К2) </t>
  </si>
  <si>
    <t>Показатель объема 4. Адаптированная образовательная программа: проходящие обучение по состоянию здоровья на дому (К2)</t>
  </si>
  <si>
    <t>М.А. Кочанова</t>
  </si>
  <si>
    <t>Начальник отдела образования г. Дивногорска</t>
  </si>
  <si>
    <t>исполнитель Погудина К.А., 3-16-33</t>
  </si>
  <si>
    <t>Г.В.Кабацура</t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</si>
  <si>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1.Очная форма обучения до 3 лет     (К 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</si>
  <si>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2.Очная форма обучения от 3 до 8 лет   (К 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</si>
  <si>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3.Адаптированная образовательная программа (группы комбинированной направленности), дети-инвалиды от 3 до 8 лет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</si>
  <si>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4.Адаптированная образовательная программа (обучающиеся с ограниченными возможностями здоровья (ОВЗ))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</si>
  <si>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1. Очная форма обучения (К1)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</si>
  <si>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 Адаптированная образовательная программа: обучающиеся с ОВЗ (К1)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</si>
  <si>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3. Адаптированная образовательная программа: проходящие обучение по состоянию здоровья на дому (К1)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</si>
  <si>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>: 1.Очная форма обучения (К2)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</si>
  <si>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>: 2.Адаптированная образовательная программа,обучающиеся с ограниченными возможностями здоровья (ОВЗ) (К2)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</si>
  <si>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>: 3.Адаптированная образовательная программа, проходящие обучение по состоянию здоровья на дому (К2)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</si>
  <si>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 Адаптированная образовательная программа: очная форма обучения (К1)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</si>
  <si>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2.Очная форма обучения: образовательная программа, обеспечивающая углубленное изучение отдельных учебных предметов, предметных областей (профильное обучение)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</si>
  <si>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1. Очная форма обучения(К2)</t>
    </r>
  </si>
  <si>
    <r>
      <rPr>
        <b/>
        <sz val="10"/>
        <color rgb="FF000000"/>
        <rFont val="Times New Roman"/>
        <family val="1"/>
        <charset val="204"/>
      </rPr>
      <t xml:space="preserve">Показатель объема </t>
    </r>
    <r>
      <rPr>
        <sz val="10"/>
        <color rgb="FF000000"/>
        <rFont val="Times New Roman"/>
        <family val="1"/>
        <charset val="204"/>
      </rPr>
      <t xml:space="preserve">
2.Адаптированная образовательная программа.
Обучающиеся с ограниченными возможностями здоровья (ОВЗ) (К2)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</si>
  <si>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
Очная форма обучения.
Образовательная программа.
Обеспечивающая углубленное изучение отдельных предметов, предметных областей (профильное обучение)</t>
    </r>
  </si>
  <si>
    <r>
      <rPr>
        <b/>
        <sz val="10"/>
        <color rgb="FF000000"/>
        <rFont val="Times New Roman"/>
        <family val="1"/>
        <charset val="204"/>
      </rPr>
      <t xml:space="preserve">Показатель качества </t>
    </r>
    <r>
      <rPr>
        <sz val="10"/>
        <color rgb="FF000000"/>
        <rFont val="Times New Roman"/>
        <family val="1"/>
        <charset val="204"/>
      </rPr>
      <t xml:space="preserve">
3.Очная форма обучения.
Образовательная программа, обеспечивающая углубленное изучение отдельных учебных предметов, предметных областей (профильное обучение) (К1)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</si>
  <si>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>: адаптированная образовательная программа,обучающиеся с ограниченными возможностями здоровья (ОВЗ)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</si>
  <si>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1. Заочная форма обучения (К1)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</si>
  <si>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 Очно-заочная форма обучения (К1)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</si>
  <si>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1. Очно-заочная форма обучения(К2)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</si>
  <si>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Очная форма обучения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</si>
  <si>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 Очная форма обучения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</si>
  <si>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Очная форма обучения. </t>
    </r>
  </si>
  <si>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 Очная форма обучения</t>
    </r>
  </si>
  <si>
    <t>Показатель объема 2.Проходящие  обучение по состоянию здоровья на дому, очная форма обучения</t>
  </si>
  <si>
    <t>Показатель объема 2.Проходящие  обучение по состоянию здоровья  в медучреждении очная форма обучения</t>
  </si>
  <si>
    <t>Показатель объема 1 Очная форма обучения. Техническое направление.</t>
  </si>
  <si>
    <t>Показатель объема 1 Очная форма обучения. Естественно- научная направление.</t>
  </si>
  <si>
    <t>Показатель объема 1 Очная форма обучения. Физкультурно-спортивное направление.</t>
  </si>
  <si>
    <t>Показатель объема 1 Очная форма обучения. Художественная направление.</t>
  </si>
  <si>
    <t>Показатель объема 1 Очная форма обучения. Социально- педагогическая направление.</t>
  </si>
  <si>
    <t>МБДОУ д/с №4,5,7,9,10,12,13,14,15,18, МАДОУ д/с №17</t>
  </si>
  <si>
    <t>2446005232, 2446005218, 2446005190, 2446005183, 2446032772, 2446005176, 2446006451, 2446005169, 2446005240, 2446032490</t>
  </si>
  <si>
    <r>
      <t>3</t>
    </r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>: адаптированная образовательная программа, проходящие обучение по состоянию здоровья на дому</t>
    </r>
  </si>
  <si>
    <r>
      <t xml:space="preserve">4. </t>
    </r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 xml:space="preserve">
Очная форма обучения.
Образовательная программа.
Обеспечивающая углубленное изучение отдельных предметов, предметных областей (профильное обучение)</t>
    </r>
  </si>
  <si>
    <r>
      <t xml:space="preserve">5. </t>
    </r>
    <r>
      <rPr>
        <b/>
        <sz val="10"/>
        <color rgb="FF000000"/>
        <rFont val="Times New Roman"/>
        <family val="1"/>
        <charset val="204"/>
      </rPr>
      <t>Показатель объема</t>
    </r>
    <r>
      <rPr>
        <sz val="10"/>
        <color rgb="FF000000"/>
        <rFont val="Times New Roman"/>
        <family val="1"/>
        <charset val="204"/>
      </rPr>
      <t>.  адаптированная образовательная программа: проходящие обучение по состоянию здоровья в мед.учреждении</t>
    </r>
  </si>
  <si>
    <r>
      <rPr>
        <b/>
        <sz val="10"/>
        <color rgb="FF000000"/>
        <rFont val="Times New Roman"/>
        <family val="1"/>
        <charset val="204"/>
      </rPr>
      <t>Показатель качества</t>
    </r>
    <r>
      <rPr>
        <sz val="10"/>
        <color rgb="FF000000"/>
        <rFont val="Times New Roman"/>
        <family val="1"/>
        <charset val="204"/>
      </rPr>
      <t xml:space="preserve"> 2.Адаптированная образовательная программа: очная форма обучения (К1)</t>
    </r>
  </si>
  <si>
    <t>Муниципальный опорный центр (К1)</t>
  </si>
  <si>
    <t>Показатель качества адаптированная образовательная программа(группы комбинированной направленности ) до 3 лет (К1) обучающиеся сограниченными возможностями здоровья (ОВЗ)</t>
  </si>
  <si>
    <t xml:space="preserve">Показатель объема.  1Очная форма обучения (К2) Обучающиеся с ограниченными возможностями здоровья (ОВЗ)   до 3 </t>
  </si>
  <si>
    <t>Показатель объема.  1Очная форма обучения (К2) Физические лица от 3  до 8 лет</t>
  </si>
  <si>
    <t>Показатель объема обучающиеся, за исключением детей-инвалидов и инвалидов  (К2) до 3 лет</t>
  </si>
  <si>
    <r>
      <t xml:space="preserve">Реализация дополнительных общеразвивающих программ, направление естественно- научное </t>
    </r>
    <r>
      <rPr>
        <sz val="10"/>
        <color rgb="FFFF0000"/>
        <rFont val="Times New Roman"/>
        <family val="1"/>
        <charset val="204"/>
      </rPr>
      <t>(42.Д49.0)</t>
    </r>
  </si>
  <si>
    <t>Реализация дополнительных общеразвивающих программ, направление социально- гуманитарное (42.Д49.0)</t>
  </si>
  <si>
    <t>задания МБДОУ д/с № 18 за 2023 года</t>
  </si>
  <si>
    <t>Оцитоговая=(99,3+99,3)/2= 99,3%</t>
  </si>
  <si>
    <t>задания МБОУ  СОШ № 4 за 2023 года</t>
  </si>
  <si>
    <t>Оцитоговая=(100+100+100+100)/4= 100%</t>
  </si>
  <si>
    <t>задания МБОУ  СОШ № 5 за 2023 года</t>
  </si>
  <si>
    <t>Оцитоговая=(100,7+99,9+100+103,5)/4= 101%</t>
  </si>
  <si>
    <t>задания МБОУ  "школа № 2 им.Ю.А.Гагарина"  2023 год</t>
  </si>
  <si>
    <t>задания МБОУ  СОШ № 9 за  2023 год.</t>
  </si>
  <si>
    <t>задания МБДОУ д/с № 10 за 2023 года</t>
  </si>
  <si>
    <t>задания МБДОУ д/с № 9 за  2023 год</t>
  </si>
  <si>
    <t>Оцитоговая=(97,3+97,8)/2= 97,6%</t>
  </si>
  <si>
    <t>Оцитоговая = (98,9+98,9)/2=98,9 %</t>
  </si>
  <si>
    <t>задания МБДОУ д/с № 13 за 2023 год.</t>
  </si>
  <si>
    <t>Оцитоговая=(101+101)/2= 101 %</t>
  </si>
  <si>
    <r>
      <t>задания МБДОУ д/с № 4 за</t>
    </r>
    <r>
      <rPr>
        <sz val="10"/>
        <color rgb="FFFF0000"/>
        <rFont val="Times New Roman"/>
        <family val="1"/>
        <charset val="204"/>
      </rPr>
      <t xml:space="preserve">  2023г.</t>
    </r>
  </si>
  <si>
    <t>задания МБДОУ д/с № 12 за   2023  год.</t>
  </si>
  <si>
    <t>Оцитоговая=(97,3+97,3)/2=97,3%</t>
  </si>
  <si>
    <t>Оцитоговая=(100+101,6+102,3+98,1+100,1)/5= 100,4%</t>
  </si>
  <si>
    <t>задания МБДОУ д/с № 15 за 2023 года</t>
  </si>
  <si>
    <t>Оцитоговая=(98,4+98,7)/2= 98,6%</t>
  </si>
  <si>
    <t>Оцитоговая = (97,6+97,6)/2=97,6 %</t>
  </si>
  <si>
    <r>
      <t xml:space="preserve">задания МАДОУ д/с № 17  </t>
    </r>
    <r>
      <rPr>
        <sz val="10"/>
        <color theme="1"/>
        <rFont val="Times New Roman"/>
        <family val="1"/>
        <charset val="204"/>
      </rPr>
      <t>за 2023г.</t>
    </r>
  </si>
  <si>
    <t>Оцитоговая=(101,0+101,)/2= 101,0%</t>
  </si>
  <si>
    <t>Оцитоговая = (98,2+98,2)/2=98,2%</t>
  </si>
  <si>
    <r>
      <t xml:space="preserve">задания МБДОУ д/с № 7 </t>
    </r>
    <r>
      <rPr>
        <sz val="10"/>
        <color rgb="FFFF0000"/>
        <rFont val="Times New Roman"/>
        <family val="1"/>
        <charset val="204"/>
      </rPr>
      <t xml:space="preserve">  за   2023г.</t>
    </r>
  </si>
  <si>
    <t>задания МБДОУ д/с № 14 за 2023г.</t>
  </si>
  <si>
    <t>Оцитоговая = (99,4+99,4)/2=99,4 %</t>
  </si>
  <si>
    <t>за 2023 год.</t>
  </si>
  <si>
    <t>Оцитоговая=(100,7%+101,5%+99%+100,4%)/4=100,4%</t>
  </si>
  <si>
    <t>задания МБОУ ДО ДДТ за   2023 год.</t>
  </si>
  <si>
    <t>Оцитоговая=(100,4+97,8+100+100)/4= 99,6 %</t>
  </si>
  <si>
    <t>заданий муниципальными учреждениями за 2023 год.</t>
  </si>
  <si>
    <t>задания МБОУ  СОШ № 7 им. В.П.Астафьева за  2023 год</t>
  </si>
  <si>
    <t>Оцитоговая=(101,1+101,2+105+97)/4= 101,1 %</t>
  </si>
  <si>
    <t>Показатель качества 1 Очная форма обучения. Социально- педагогическое направление.</t>
  </si>
  <si>
    <t>Показатель качества 1 Очная форма обучения. Художественное направление.</t>
  </si>
  <si>
    <t>Показатель качества 1 Очная форма обучения. Естественно- научное направление.</t>
  </si>
  <si>
    <t>Показатель качества 1 Очная форма обучения. Техническое направление.</t>
  </si>
  <si>
    <t>Оцитоговая=    (101,7+99,9+100+100)/4  =100,4 %</t>
  </si>
  <si>
    <t xml:space="preserve"> ььььь</t>
  </si>
</sst>
</file>

<file path=xl/styles.xml><?xml version="1.0" encoding="utf-8"?>
<styleSheet xmlns="http://schemas.openxmlformats.org/spreadsheetml/2006/main">
  <numFmts count="4">
    <numFmt numFmtId="164" formatCode="0.0"/>
    <numFmt numFmtId="165" formatCode="_-* #,##0.00_р_._-;\-* #,##0.00_р_._-;_-* \-??_р_._-;_-@_-"/>
    <numFmt numFmtId="166" formatCode="_-* #,##0_р_._-;\-* #,##0_р_._-;_-* \-??_р_._-;_-@_-"/>
    <numFmt numFmtId="167" formatCode="_-* #,##0.0_р_._-;\-* #,##0.0_р_._-;_-* \-??_р_._-;_-@_-"/>
  </numFmts>
  <fonts count="18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trike/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  <fill>
      <patternFill patternType="solid">
        <fgColor rgb="FF31859C"/>
        <bgColor rgb="FF008080"/>
      </patternFill>
    </fill>
    <fill>
      <patternFill patternType="solid">
        <fgColor rgb="FF8EB4E3"/>
        <bgColor rgb="FF9999FF"/>
      </patternFill>
    </fill>
    <fill>
      <patternFill patternType="solid">
        <fgColor rgb="FFFFC0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9999FF"/>
      </patternFill>
    </fill>
    <fill>
      <patternFill patternType="solid">
        <fgColor rgb="FFFFFF00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FF99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6" tint="0.59999389629810485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9" tint="0.79998168889431442"/>
        <bgColor rgb="FFFFFFCC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5" fontId="7" fillId="0" borderId="0"/>
  </cellStyleXfs>
  <cellXfs count="98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justify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2" fillId="2" borderId="1" xfId="0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vertical="top" wrapText="1"/>
    </xf>
    <xf numFmtId="1" fontId="2" fillId="2" borderId="1" xfId="0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1" fontId="2" fillId="2" borderId="0" xfId="0" applyNumberFormat="1" applyFont="1" applyFill="1" applyBorder="1" applyAlignment="1">
      <alignment vertical="top" wrapText="1"/>
    </xf>
    <xf numFmtId="1" fontId="2" fillId="2" borderId="0" xfId="0" applyNumberFormat="1" applyFont="1" applyFill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1" fontId="2" fillId="0" borderId="3" xfId="0" applyNumberFormat="1" applyFont="1" applyBorder="1" applyAlignment="1">
      <alignment vertical="top" wrapText="1"/>
    </xf>
    <xf numFmtId="1" fontId="2" fillId="0" borderId="4" xfId="0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1" fontId="2" fillId="0" borderId="6" xfId="0" applyNumberFormat="1" applyFont="1" applyBorder="1" applyAlignment="1">
      <alignment vertical="top" wrapText="1"/>
    </xf>
    <xf numFmtId="1" fontId="2" fillId="0" borderId="7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2" fillId="0" borderId="6" xfId="0" applyNumberFormat="1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164" fontId="2" fillId="0" borderId="7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64" fontId="2" fillId="0" borderId="0" xfId="0" applyNumberFormat="1" applyFont="1" applyBorder="1" applyAlignment="1">
      <alignment vertical="top" wrapText="1"/>
    </xf>
    <xf numFmtId="164" fontId="2" fillId="0" borderId="16" xfId="0" applyNumberFormat="1" applyFont="1" applyBorder="1" applyAlignment="1">
      <alignment horizontal="right" vertical="top" wrapText="1"/>
    </xf>
    <xf numFmtId="0" fontId="2" fillId="0" borderId="19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164" fontId="2" fillId="2" borderId="3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164" fontId="2" fillId="2" borderId="6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vertical="top" wrapText="1"/>
    </xf>
    <xf numFmtId="1" fontId="2" fillId="2" borderId="6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26" xfId="0" applyFont="1" applyFill="1" applyBorder="1" applyAlignment="1">
      <alignment vertical="top" wrapText="1"/>
    </xf>
    <xf numFmtId="164" fontId="2" fillId="2" borderId="23" xfId="0" applyNumberFormat="1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27" xfId="0" applyFont="1" applyFill="1" applyBorder="1" applyAlignment="1">
      <alignment wrapText="1"/>
    </xf>
    <xf numFmtId="1" fontId="2" fillId="2" borderId="7" xfId="0" applyNumberFormat="1" applyFont="1" applyFill="1" applyBorder="1" applyAlignment="1">
      <alignment vertical="top" wrapText="1"/>
    </xf>
    <xf numFmtId="0" fontId="2" fillId="2" borderId="28" xfId="0" applyFont="1" applyFill="1" applyBorder="1" applyAlignment="1">
      <alignment vertical="top" wrapText="1"/>
    </xf>
    <xf numFmtId="1" fontId="2" fillId="2" borderId="25" xfId="0" applyNumberFormat="1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1" fontId="0" fillId="0" borderId="7" xfId="0" applyNumberFormat="1" applyBorder="1" applyAlignment="1"/>
    <xf numFmtId="164" fontId="2" fillId="0" borderId="32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164" fontId="2" fillId="0" borderId="23" xfId="0" applyNumberFormat="1" applyFont="1" applyBorder="1" applyAlignment="1">
      <alignment vertical="top" wrapText="1"/>
    </xf>
    <xf numFmtId="0" fontId="2" fillId="0" borderId="27" xfId="0" applyFont="1" applyBorder="1" applyAlignment="1">
      <alignment wrapText="1"/>
    </xf>
    <xf numFmtId="164" fontId="2" fillId="0" borderId="4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right" vertical="top" wrapText="1"/>
    </xf>
    <xf numFmtId="0" fontId="2" fillId="0" borderId="31" xfId="0" applyFont="1" applyBorder="1" applyAlignment="1">
      <alignment wrapText="1"/>
    </xf>
    <xf numFmtId="164" fontId="2" fillId="0" borderId="3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2" fillId="0" borderId="39" xfId="0" applyFont="1" applyBorder="1" applyAlignment="1">
      <alignment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0" borderId="40" xfId="0" applyFont="1" applyBorder="1" applyAlignment="1">
      <alignment vertical="top" wrapText="1"/>
    </xf>
    <xf numFmtId="0" fontId="2" fillId="0" borderId="41" xfId="0" applyFont="1" applyBorder="1" applyAlignment="1">
      <alignment vertical="top" wrapText="1"/>
    </xf>
    <xf numFmtId="164" fontId="2" fillId="0" borderId="8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25" xfId="0" applyNumberFormat="1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1" fillId="0" borderId="24" xfId="0" applyFont="1" applyBorder="1"/>
    <xf numFmtId="164" fontId="2" fillId="0" borderId="11" xfId="0" applyNumberFormat="1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164" fontId="2" fillId="0" borderId="30" xfId="0" applyNumberFormat="1" applyFont="1" applyBorder="1" applyAlignment="1">
      <alignment vertical="top" wrapText="1"/>
    </xf>
    <xf numFmtId="164" fontId="2" fillId="0" borderId="30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" fontId="2" fillId="0" borderId="21" xfId="0" applyNumberFormat="1" applyFont="1" applyBorder="1" applyAlignment="1">
      <alignment vertical="top" wrapText="1"/>
    </xf>
    <xf numFmtId="1" fontId="2" fillId="0" borderId="2" xfId="0" applyNumberFormat="1" applyFont="1" applyBorder="1" applyAlignment="1">
      <alignment vertical="top" wrapText="1"/>
    </xf>
    <xf numFmtId="164" fontId="2" fillId="0" borderId="13" xfId="0" applyNumberFormat="1" applyFont="1" applyBorder="1" applyAlignment="1">
      <alignment horizontal="right" vertical="top" wrapText="1"/>
    </xf>
    <xf numFmtId="1" fontId="2" fillId="0" borderId="13" xfId="0" applyNumberFormat="1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1" fontId="2" fillId="0" borderId="23" xfId="0" applyNumberFormat="1" applyFont="1" applyBorder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164" fontId="2" fillId="0" borderId="20" xfId="0" applyNumberFormat="1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43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44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left" vertical="top" wrapText="1"/>
    </xf>
    <xf numFmtId="1" fontId="2" fillId="0" borderId="11" xfId="0" applyNumberFormat="1" applyFont="1" applyBorder="1" applyAlignment="1">
      <alignment vertical="top" wrapText="1"/>
    </xf>
    <xf numFmtId="0" fontId="2" fillId="0" borderId="47" xfId="0" applyFont="1" applyBorder="1" applyAlignment="1">
      <alignment horizontal="center" vertical="top" wrapText="1"/>
    </xf>
    <xf numFmtId="0" fontId="2" fillId="0" borderId="48" xfId="0" applyFont="1" applyBorder="1" applyAlignment="1">
      <alignment vertical="top" wrapText="1"/>
    </xf>
    <xf numFmtId="0" fontId="2" fillId="2" borderId="49" xfId="0" applyFont="1" applyFill="1" applyBorder="1" applyAlignment="1">
      <alignment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40" xfId="0" applyFont="1" applyFill="1" applyBorder="1" applyAlignment="1">
      <alignment vertical="top" wrapText="1"/>
    </xf>
    <xf numFmtId="0" fontId="2" fillId="2" borderId="4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1" fontId="2" fillId="2" borderId="21" xfId="0" applyNumberFormat="1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vertical="top" wrapText="1"/>
    </xf>
    <xf numFmtId="1" fontId="2" fillId="2" borderId="13" xfId="0" applyNumberFormat="1" applyFont="1" applyFill="1" applyBorder="1" applyAlignment="1">
      <alignment vertical="top" wrapText="1"/>
    </xf>
    <xf numFmtId="164" fontId="2" fillId="2" borderId="16" xfId="0" applyNumberFormat="1" applyFont="1" applyFill="1" applyBorder="1" applyAlignment="1">
      <alignment vertical="top" wrapText="1"/>
    </xf>
    <xf numFmtId="164" fontId="2" fillId="2" borderId="32" xfId="0" applyNumberFormat="1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left" vertical="top" wrapText="1"/>
    </xf>
    <xf numFmtId="1" fontId="2" fillId="2" borderId="9" xfId="0" applyNumberFormat="1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1" fontId="2" fillId="2" borderId="11" xfId="0" applyNumberFormat="1" applyFont="1" applyFill="1" applyBorder="1" applyAlignment="1">
      <alignment vertical="top" wrapText="1"/>
    </xf>
    <xf numFmtId="1" fontId="2" fillId="2" borderId="51" xfId="0" applyNumberFormat="1" applyFont="1" applyFill="1" applyBorder="1" applyAlignment="1">
      <alignment vertical="top" wrapText="1"/>
    </xf>
    <xf numFmtId="1" fontId="2" fillId="2" borderId="34" xfId="0" applyNumberFormat="1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164" fontId="2" fillId="2" borderId="12" xfId="0" applyNumberFormat="1" applyFont="1" applyFill="1" applyBorder="1" applyAlignment="1">
      <alignment vertical="top" wrapText="1"/>
    </xf>
    <xf numFmtId="164" fontId="2" fillId="2" borderId="12" xfId="0" applyNumberFormat="1" applyFont="1" applyFill="1" applyBorder="1" applyAlignment="1">
      <alignment horizontal="right" vertical="top" wrapText="1"/>
    </xf>
    <xf numFmtId="1" fontId="2" fillId="2" borderId="23" xfId="0" applyNumberFormat="1" applyFont="1" applyFill="1" applyBorder="1" applyAlignment="1">
      <alignment vertical="top" wrapText="1"/>
    </xf>
    <xf numFmtId="1" fontId="2" fillId="2" borderId="23" xfId="0" applyNumberFormat="1" applyFont="1" applyFill="1" applyBorder="1" applyAlignment="1">
      <alignment horizontal="right" vertical="top" wrapText="1"/>
    </xf>
    <xf numFmtId="164" fontId="3" fillId="2" borderId="23" xfId="0" applyNumberFormat="1" applyFont="1" applyFill="1" applyBorder="1" applyAlignment="1">
      <alignment vertical="top" wrapText="1"/>
    </xf>
    <xf numFmtId="0" fontId="1" fillId="5" borderId="0" xfId="0" applyFont="1" applyFill="1"/>
    <xf numFmtId="0" fontId="1" fillId="4" borderId="0" xfId="0" applyFont="1" applyFill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wrapText="1"/>
    </xf>
    <xf numFmtId="0" fontId="1" fillId="8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 vertical="center" wrapText="1"/>
    </xf>
    <xf numFmtId="0" fontId="8" fillId="9" borderId="4" xfId="0" applyFont="1" applyFill="1" applyBorder="1" applyAlignment="1">
      <alignment vertical="top" wrapText="1"/>
    </xf>
    <xf numFmtId="0" fontId="10" fillId="9" borderId="3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10" borderId="0" xfId="0" applyFont="1" applyFill="1" applyAlignment="1">
      <alignment horizontal="center" wrapText="1"/>
    </xf>
    <xf numFmtId="0" fontId="0" fillId="9" borderId="0" xfId="0" applyFill="1"/>
    <xf numFmtId="0" fontId="1" fillId="9" borderId="0" xfId="0" applyFont="1" applyFill="1"/>
    <xf numFmtId="0" fontId="1" fillId="11" borderId="0" xfId="0" applyFont="1" applyFill="1" applyAlignment="1">
      <alignment horizontal="center" vertical="center" wrapText="1"/>
    </xf>
    <xf numFmtId="0" fontId="1" fillId="12" borderId="0" xfId="0" applyFont="1" applyFill="1"/>
    <xf numFmtId="0" fontId="1" fillId="13" borderId="0" xfId="0" applyFont="1" applyFill="1"/>
    <xf numFmtId="0" fontId="2" fillId="9" borderId="0" xfId="0" applyFont="1" applyFill="1" applyAlignment="1">
      <alignment horizontal="right"/>
    </xf>
    <xf numFmtId="0" fontId="2" fillId="14" borderId="0" xfId="0" applyFont="1" applyFill="1" applyAlignment="1">
      <alignment horizontal="right"/>
    </xf>
    <xf numFmtId="0" fontId="2" fillId="9" borderId="0" xfId="0" applyFont="1" applyFill="1" applyAlignment="1">
      <alignment horizontal="justify"/>
    </xf>
    <xf numFmtId="0" fontId="2" fillId="14" borderId="3" xfId="0" applyFont="1" applyFill="1" applyBorder="1" applyAlignment="1">
      <alignment horizontal="center" vertical="top" wrapText="1"/>
    </xf>
    <xf numFmtId="0" fontId="2" fillId="14" borderId="3" xfId="0" applyFont="1" applyFill="1" applyBorder="1" applyAlignment="1">
      <alignment vertical="top" wrapText="1"/>
    </xf>
    <xf numFmtId="0" fontId="2" fillId="14" borderId="6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9" xfId="0" applyFont="1" applyFill="1" applyBorder="1" applyAlignment="1">
      <alignment vertical="top" wrapText="1"/>
    </xf>
    <xf numFmtId="0" fontId="2" fillId="14" borderId="11" xfId="0" applyFont="1" applyFill="1" applyBorder="1" applyAlignment="1">
      <alignment vertical="top" wrapText="1"/>
    </xf>
    <xf numFmtId="0" fontId="2" fillId="14" borderId="7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vertical="top" wrapText="1"/>
    </xf>
    <xf numFmtId="0" fontId="2" fillId="14" borderId="12" xfId="0" applyFont="1" applyFill="1" applyBorder="1" applyAlignment="1">
      <alignment vertical="top" wrapText="1"/>
    </xf>
    <xf numFmtId="164" fontId="5" fillId="14" borderId="1" xfId="0" applyNumberFormat="1" applyFont="1" applyFill="1" applyBorder="1" applyAlignment="1">
      <alignment vertical="top" wrapText="1"/>
    </xf>
    <xf numFmtId="1" fontId="5" fillId="14" borderId="1" xfId="0" applyNumberFormat="1" applyFont="1" applyFill="1" applyBorder="1" applyAlignment="1">
      <alignment vertical="top" wrapText="1"/>
    </xf>
    <xf numFmtId="0" fontId="2" fillId="9" borderId="0" xfId="0" applyFont="1" applyFill="1" applyBorder="1" applyAlignment="1">
      <alignment horizontal="center" vertical="top" wrapText="1"/>
    </xf>
    <xf numFmtId="0" fontId="2" fillId="14" borderId="0" xfId="0" applyFont="1" applyFill="1" applyBorder="1" applyAlignment="1">
      <alignment horizontal="center" vertical="top" wrapText="1"/>
    </xf>
    <xf numFmtId="0" fontId="2" fillId="14" borderId="0" xfId="0" applyFont="1" applyFill="1" applyBorder="1" applyAlignment="1">
      <alignment vertical="top" wrapText="1"/>
    </xf>
    <xf numFmtId="0" fontId="5" fillId="14" borderId="0" xfId="0" applyFont="1" applyFill="1" applyBorder="1" applyAlignment="1">
      <alignment vertical="top" wrapText="1"/>
    </xf>
    <xf numFmtId="1" fontId="5" fillId="14" borderId="0" xfId="0" applyNumberFormat="1" applyFont="1" applyFill="1" applyBorder="1" applyAlignment="1">
      <alignment vertical="top" wrapText="1"/>
    </xf>
    <xf numFmtId="164" fontId="5" fillId="14" borderId="0" xfId="0" applyNumberFormat="1" applyFont="1" applyFill="1" applyBorder="1" applyAlignment="1">
      <alignment vertical="top" wrapText="1"/>
    </xf>
    <xf numFmtId="0" fontId="5" fillId="14" borderId="0" xfId="0" applyFont="1" applyFill="1" applyBorder="1" applyAlignment="1">
      <alignment horizontal="center" vertical="top" wrapText="1"/>
    </xf>
    <xf numFmtId="164" fontId="5" fillId="9" borderId="0" xfId="0" applyNumberFormat="1" applyFont="1" applyFill="1" applyBorder="1" applyAlignment="1">
      <alignment vertical="top" wrapText="1"/>
    </xf>
    <xf numFmtId="0" fontId="1" fillId="14" borderId="0" xfId="0" applyFont="1" applyFill="1"/>
    <xf numFmtId="1" fontId="2" fillId="14" borderId="0" xfId="0" applyNumberFormat="1" applyFont="1" applyFill="1" applyBorder="1" applyAlignment="1">
      <alignment wrapText="1"/>
    </xf>
    <xf numFmtId="164" fontId="2" fillId="14" borderId="0" xfId="0" applyNumberFormat="1" applyFont="1" applyFill="1" applyBorder="1" applyAlignment="1">
      <alignment wrapText="1"/>
    </xf>
    <xf numFmtId="0" fontId="2" fillId="14" borderId="0" xfId="0" applyFont="1" applyFill="1" applyBorder="1" applyAlignment="1">
      <alignment wrapText="1"/>
    </xf>
    <xf numFmtId="2" fontId="2" fillId="14" borderId="0" xfId="0" applyNumberFormat="1" applyFont="1" applyFill="1" applyBorder="1" applyAlignment="1">
      <alignment wrapText="1"/>
    </xf>
    <xf numFmtId="0" fontId="2" fillId="9" borderId="2" xfId="0" applyFont="1" applyFill="1" applyBorder="1" applyAlignment="1">
      <alignment horizontal="center" vertical="top" wrapText="1"/>
    </xf>
    <xf numFmtId="0" fontId="11" fillId="0" borderId="0" xfId="0" applyFont="1"/>
    <xf numFmtId="0" fontId="8" fillId="9" borderId="2" xfId="0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top" wrapText="1"/>
    </xf>
    <xf numFmtId="0" fontId="10" fillId="9" borderId="11" xfId="0" applyFont="1" applyFill="1" applyBorder="1" applyAlignment="1">
      <alignment horizontal="center" vertical="top" wrapText="1"/>
    </xf>
    <xf numFmtId="0" fontId="10" fillId="9" borderId="52" xfId="0" applyFont="1" applyFill="1" applyBorder="1" applyAlignment="1">
      <alignment vertical="top" wrapText="1"/>
    </xf>
    <xf numFmtId="0" fontId="8" fillId="9" borderId="53" xfId="0" applyFont="1" applyFill="1" applyBorder="1" applyAlignment="1">
      <alignment vertical="top" wrapText="1"/>
    </xf>
    <xf numFmtId="164" fontId="8" fillId="9" borderId="16" xfId="0" applyNumberFormat="1" applyFont="1" applyFill="1" applyBorder="1" applyAlignment="1">
      <alignment vertical="top" wrapText="1"/>
    </xf>
    <xf numFmtId="0" fontId="8" fillId="9" borderId="29" xfId="0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1" fontId="8" fillId="9" borderId="1" xfId="0" applyNumberFormat="1" applyFont="1" applyFill="1" applyBorder="1" applyAlignment="1">
      <alignment vertical="top" wrapText="1"/>
    </xf>
    <xf numFmtId="1" fontId="8" fillId="9" borderId="1" xfId="0" applyNumberFormat="1" applyFont="1" applyFill="1" applyBorder="1" applyAlignment="1">
      <alignment horizontal="right" vertical="top" wrapText="1"/>
    </xf>
    <xf numFmtId="0" fontId="8" fillId="9" borderId="0" xfId="0" applyFont="1" applyFill="1" applyBorder="1" applyAlignment="1">
      <alignment horizontal="center" vertical="top" wrapText="1"/>
    </xf>
    <xf numFmtId="0" fontId="8" fillId="9" borderId="0" xfId="0" applyFont="1" applyFill="1" applyBorder="1" applyAlignment="1">
      <alignment vertical="top" wrapText="1"/>
    </xf>
    <xf numFmtId="1" fontId="8" fillId="9" borderId="0" xfId="0" applyNumberFormat="1" applyFont="1" applyFill="1" applyBorder="1" applyAlignment="1">
      <alignment vertical="top" wrapText="1"/>
    </xf>
    <xf numFmtId="1" fontId="8" fillId="9" borderId="0" xfId="0" applyNumberFormat="1" applyFont="1" applyFill="1" applyBorder="1" applyAlignment="1">
      <alignment horizontal="right" vertical="top" wrapText="1"/>
    </xf>
    <xf numFmtId="0" fontId="9" fillId="9" borderId="0" xfId="0" applyFont="1" applyFill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164" fontId="2" fillId="14" borderId="6" xfId="0" applyNumberFormat="1" applyFont="1" applyFill="1" applyBorder="1" applyAlignment="1">
      <alignment vertical="top" wrapText="1"/>
    </xf>
    <xf numFmtId="0" fontId="2" fillId="15" borderId="3" xfId="0" applyFont="1" applyFill="1" applyBorder="1" applyAlignment="1">
      <alignment horizontal="center" vertical="top" wrapText="1"/>
    </xf>
    <xf numFmtId="164" fontId="5" fillId="9" borderId="0" xfId="0" applyNumberFormat="1" applyFont="1" applyFill="1" applyBorder="1" applyAlignment="1">
      <alignment horizontal="center" vertical="top" wrapText="1"/>
    </xf>
    <xf numFmtId="164" fontId="2" fillId="15" borderId="3" xfId="0" applyNumberFormat="1" applyFont="1" applyFill="1" applyBorder="1" applyAlignment="1">
      <alignment vertical="top" wrapText="1"/>
    </xf>
    <xf numFmtId="0" fontId="2" fillId="17" borderId="6" xfId="0" applyFont="1" applyFill="1" applyBorder="1" applyAlignment="1">
      <alignment vertical="top" wrapText="1"/>
    </xf>
    <xf numFmtId="0" fontId="2" fillId="17" borderId="17" xfId="0" applyFont="1" applyFill="1" applyBorder="1" applyAlignment="1">
      <alignment vertical="top" wrapText="1"/>
    </xf>
    <xf numFmtId="0" fontId="2" fillId="17" borderId="26" xfId="0" applyFont="1" applyFill="1" applyBorder="1" applyAlignment="1">
      <alignment vertical="top" wrapText="1"/>
    </xf>
    <xf numFmtId="0" fontId="2" fillId="17" borderId="1" xfId="0" applyFont="1" applyFill="1" applyBorder="1" applyAlignment="1">
      <alignment vertical="top" wrapText="1"/>
    </xf>
    <xf numFmtId="164" fontId="8" fillId="9" borderId="1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14" borderId="4" xfId="0" applyFont="1" applyFill="1" applyBorder="1" applyAlignment="1">
      <alignment vertical="top" wrapText="1"/>
    </xf>
    <xf numFmtId="0" fontId="2" fillId="14" borderId="4" xfId="0" applyFont="1" applyFill="1" applyBorder="1" applyAlignment="1">
      <alignment horizontal="center" vertical="top" wrapText="1"/>
    </xf>
    <xf numFmtId="164" fontId="2" fillId="14" borderId="3" xfId="0" applyNumberFormat="1" applyFont="1" applyFill="1" applyBorder="1" applyAlignment="1">
      <alignment vertical="top" wrapText="1"/>
    </xf>
    <xf numFmtId="164" fontId="2" fillId="14" borderId="4" xfId="0" applyNumberFormat="1" applyFont="1" applyFill="1" applyBorder="1" applyAlignment="1">
      <alignment horizontal="right" vertical="top" wrapText="1"/>
    </xf>
    <xf numFmtId="164" fontId="2" fillId="14" borderId="4" xfId="0" applyNumberFormat="1" applyFont="1" applyFill="1" applyBorder="1" applyAlignment="1">
      <alignment vertical="top" wrapText="1"/>
    </xf>
    <xf numFmtId="1" fontId="2" fillId="14" borderId="3" xfId="0" applyNumberFormat="1" applyFont="1" applyFill="1" applyBorder="1" applyAlignment="1">
      <alignment vertical="top" wrapText="1"/>
    </xf>
    <xf numFmtId="164" fontId="2" fillId="14" borderId="7" xfId="0" applyNumberFormat="1" applyFont="1" applyFill="1" applyBorder="1" applyAlignment="1">
      <alignment vertical="top" wrapText="1"/>
    </xf>
    <xf numFmtId="166" fontId="2" fillId="14" borderId="3" xfId="1" applyNumberFormat="1" applyFont="1" applyFill="1" applyBorder="1" applyAlignment="1" applyProtection="1">
      <alignment wrapText="1"/>
    </xf>
    <xf numFmtId="166" fontId="2" fillId="14" borderId="12" xfId="1" applyNumberFormat="1" applyFont="1" applyFill="1" applyBorder="1" applyAlignment="1" applyProtection="1">
      <alignment wrapText="1"/>
    </xf>
    <xf numFmtId="164" fontId="2" fillId="14" borderId="2" xfId="0" applyNumberFormat="1" applyFont="1" applyFill="1" applyBorder="1" applyAlignment="1">
      <alignment wrapText="1"/>
    </xf>
    <xf numFmtId="0" fontId="2" fillId="14" borderId="2" xfId="0" applyFont="1" applyFill="1" applyBorder="1" applyAlignment="1">
      <alignment wrapText="1"/>
    </xf>
    <xf numFmtId="166" fontId="2" fillId="14" borderId="6" xfId="1" applyNumberFormat="1" applyFont="1" applyFill="1" applyBorder="1" applyAlignment="1" applyProtection="1">
      <alignment wrapText="1"/>
    </xf>
    <xf numFmtId="166" fontId="2" fillId="14" borderId="25" xfId="1" applyNumberFormat="1" applyFont="1" applyFill="1" applyBorder="1" applyAlignment="1" applyProtection="1">
      <alignment wrapText="1"/>
    </xf>
    <xf numFmtId="164" fontId="2" fillId="14" borderId="4" xfId="0" applyNumberFormat="1" applyFont="1" applyFill="1" applyBorder="1" applyAlignment="1">
      <alignment wrapText="1"/>
    </xf>
    <xf numFmtId="0" fontId="2" fillId="14" borderId="4" xfId="0" applyFont="1" applyFill="1" applyBorder="1" applyAlignment="1">
      <alignment wrapText="1"/>
    </xf>
    <xf numFmtId="0" fontId="2" fillId="14" borderId="3" xfId="0" applyFont="1" applyFill="1" applyBorder="1" applyAlignment="1">
      <alignment wrapText="1"/>
    </xf>
    <xf numFmtId="164" fontId="2" fillId="14" borderId="7" xfId="0" applyNumberFormat="1" applyFont="1" applyFill="1" applyBorder="1" applyAlignment="1">
      <alignment vertical="center" wrapText="1"/>
    </xf>
    <xf numFmtId="164" fontId="2" fillId="14" borderId="10" xfId="0" applyNumberFormat="1" applyFont="1" applyFill="1" applyBorder="1" applyAlignment="1">
      <alignment vertical="center" wrapText="1"/>
    </xf>
    <xf numFmtId="164" fontId="2" fillId="14" borderId="1" xfId="0" applyNumberFormat="1" applyFont="1" applyFill="1" applyBorder="1" applyAlignment="1">
      <alignment vertical="top" wrapText="1"/>
    </xf>
    <xf numFmtId="0" fontId="1" fillId="14" borderId="0" xfId="0" applyFont="1" applyFill="1" applyBorder="1"/>
    <xf numFmtId="0" fontId="2" fillId="14" borderId="13" xfId="0" applyFont="1" applyFill="1" applyBorder="1" applyAlignment="1">
      <alignment horizontal="center" vertical="top" wrapText="1"/>
    </xf>
    <xf numFmtId="164" fontId="2" fillId="14" borderId="9" xfId="0" applyNumberFormat="1" applyFont="1" applyFill="1" applyBorder="1" applyAlignment="1">
      <alignment vertical="top" wrapText="1"/>
    </xf>
    <xf numFmtId="0" fontId="2" fillId="14" borderId="56" xfId="0" applyFont="1" applyFill="1" applyBorder="1" applyAlignment="1">
      <alignment vertical="top" wrapText="1"/>
    </xf>
    <xf numFmtId="164" fontId="2" fillId="14" borderId="35" xfId="0" applyNumberFormat="1" applyFont="1" applyFill="1" applyBorder="1" applyAlignment="1">
      <alignment vertical="top" wrapText="1"/>
    </xf>
    <xf numFmtId="164" fontId="2" fillId="14" borderId="34" xfId="0" applyNumberFormat="1" applyFont="1" applyFill="1" applyBorder="1" applyAlignment="1">
      <alignment vertical="center" wrapText="1"/>
    </xf>
    <xf numFmtId="164" fontId="2" fillId="14" borderId="34" xfId="0" applyNumberFormat="1" applyFont="1" applyFill="1" applyBorder="1" applyAlignment="1">
      <alignment vertical="top" wrapText="1"/>
    </xf>
    <xf numFmtId="0" fontId="1" fillId="14" borderId="38" xfId="0" applyFont="1" applyFill="1" applyBorder="1"/>
    <xf numFmtId="0" fontId="0" fillId="9" borderId="38" xfId="0" applyFill="1" applyBorder="1"/>
    <xf numFmtId="0" fontId="0" fillId="9" borderId="0" xfId="0" applyFill="1" applyBorder="1"/>
    <xf numFmtId="0" fontId="2" fillId="14" borderId="35" xfId="0" applyFont="1" applyFill="1" applyBorder="1" applyAlignment="1">
      <alignment vertical="top" wrapText="1"/>
    </xf>
    <xf numFmtId="164" fontId="2" fillId="14" borderId="56" xfId="0" applyNumberFormat="1" applyFont="1" applyFill="1" applyBorder="1" applyAlignment="1">
      <alignment vertical="top" wrapText="1"/>
    </xf>
    <xf numFmtId="0" fontId="2" fillId="14" borderId="36" xfId="0" applyFont="1" applyFill="1" applyBorder="1" applyAlignment="1">
      <alignment vertical="top" wrapText="1"/>
    </xf>
    <xf numFmtId="1" fontId="2" fillId="14" borderId="20" xfId="0" applyNumberFormat="1" applyFont="1" applyFill="1" applyBorder="1" applyAlignment="1">
      <alignment vertical="top" wrapText="1"/>
    </xf>
    <xf numFmtId="164" fontId="2" fillId="14" borderId="34" xfId="0" applyNumberFormat="1" applyFont="1" applyFill="1" applyBorder="1" applyAlignment="1">
      <alignment horizontal="center" vertical="top" wrapText="1"/>
    </xf>
    <xf numFmtId="0" fontId="1" fillId="14" borderId="1" xfId="0" applyFont="1" applyFill="1" applyBorder="1"/>
    <xf numFmtId="0" fontId="1" fillId="14" borderId="19" xfId="0" applyFont="1" applyFill="1" applyBorder="1"/>
    <xf numFmtId="0" fontId="1" fillId="14" borderId="18" xfId="0" applyFont="1" applyFill="1" applyBorder="1"/>
    <xf numFmtId="0" fontId="0" fillId="9" borderId="1" xfId="0" applyFill="1" applyBorder="1"/>
    <xf numFmtId="0" fontId="2" fillId="14" borderId="17" xfId="0" applyFont="1" applyFill="1" applyBorder="1" applyAlignment="1">
      <alignment horizontal="center" vertical="top" wrapText="1"/>
    </xf>
    <xf numFmtId="1" fontId="2" fillId="14" borderId="1" xfId="0" applyNumberFormat="1" applyFont="1" applyFill="1" applyBorder="1" applyAlignment="1">
      <alignment vertical="top" wrapText="1"/>
    </xf>
    <xf numFmtId="1" fontId="2" fillId="14" borderId="1" xfId="0" applyNumberFormat="1" applyFont="1" applyFill="1" applyBorder="1" applyAlignment="1">
      <alignment horizontal="right" vertical="top" wrapText="1"/>
    </xf>
    <xf numFmtId="164" fontId="3" fillId="14" borderId="1" xfId="0" applyNumberFormat="1" applyFont="1" applyFill="1" applyBorder="1" applyAlignment="1">
      <alignment vertical="top" wrapText="1"/>
    </xf>
    <xf numFmtId="1" fontId="2" fillId="14" borderId="0" xfId="0" applyNumberFormat="1" applyFont="1" applyFill="1" applyBorder="1" applyAlignment="1">
      <alignment vertical="top" wrapText="1"/>
    </xf>
    <xf numFmtId="1" fontId="2" fillId="14" borderId="0" xfId="0" applyNumberFormat="1" applyFont="1" applyFill="1" applyBorder="1" applyAlignment="1">
      <alignment horizontal="right" vertical="top" wrapText="1"/>
    </xf>
    <xf numFmtId="0" fontId="10" fillId="9" borderId="4" xfId="0" applyFont="1" applyFill="1" applyBorder="1" applyAlignment="1">
      <alignment horizontal="center" vertical="top" wrapText="1"/>
    </xf>
    <xf numFmtId="0" fontId="8" fillId="9" borderId="0" xfId="0" applyFont="1" applyFill="1" applyBorder="1" applyAlignment="1">
      <alignment horizontal="left" vertical="top" wrapText="1"/>
    </xf>
    <xf numFmtId="0" fontId="8" fillId="9" borderId="0" xfId="0" applyFont="1" applyFill="1" applyAlignment="1">
      <alignment horizontal="right"/>
    </xf>
    <xf numFmtId="0" fontId="8" fillId="9" borderId="0" xfId="0" applyFont="1" applyFill="1" applyAlignment="1">
      <alignment horizontal="justify"/>
    </xf>
    <xf numFmtId="0" fontId="10" fillId="9" borderId="0" xfId="0" applyFont="1" applyFill="1"/>
    <xf numFmtId="0" fontId="13" fillId="9" borderId="3" xfId="0" applyFont="1" applyFill="1" applyBorder="1" applyAlignment="1">
      <alignment vertical="top" wrapText="1"/>
    </xf>
    <xf numFmtId="1" fontId="13" fillId="9" borderId="3" xfId="0" applyNumberFormat="1" applyFont="1" applyFill="1" applyBorder="1" applyAlignment="1">
      <alignment vertical="top" wrapText="1"/>
    </xf>
    <xf numFmtId="0" fontId="13" fillId="9" borderId="12" xfId="0" applyFont="1" applyFill="1" applyBorder="1" applyAlignment="1">
      <alignment vertical="top" wrapText="1"/>
    </xf>
    <xf numFmtId="0" fontId="13" fillId="9" borderId="6" xfId="0" applyFont="1" applyFill="1" applyBorder="1" applyAlignment="1">
      <alignment vertical="top" wrapText="1"/>
    </xf>
    <xf numFmtId="1" fontId="13" fillId="9" borderId="6" xfId="0" applyNumberFormat="1" applyFont="1" applyFill="1" applyBorder="1" applyAlignment="1">
      <alignment vertical="top" wrapText="1"/>
    </xf>
    <xf numFmtId="49" fontId="14" fillId="9" borderId="3" xfId="0" applyNumberFormat="1" applyFont="1" applyFill="1" applyBorder="1" applyAlignment="1">
      <alignment horizontal="center" vertical="top" wrapText="1"/>
    </xf>
    <xf numFmtId="49" fontId="14" fillId="9" borderId="12" xfId="0" applyNumberFormat="1" applyFont="1" applyFill="1" applyBorder="1" applyAlignment="1">
      <alignment horizontal="center" vertical="top" wrapText="1"/>
    </xf>
    <xf numFmtId="49" fontId="10" fillId="9" borderId="0" xfId="0" applyNumberFormat="1" applyFont="1" applyFill="1"/>
    <xf numFmtId="0" fontId="13" fillId="9" borderId="4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vertical="top" wrapText="1"/>
    </xf>
    <xf numFmtId="0" fontId="13" fillId="9" borderId="4" xfId="0" applyFont="1" applyFill="1" applyBorder="1" applyAlignment="1">
      <alignment vertical="top" wrapText="1"/>
    </xf>
    <xf numFmtId="0" fontId="13" fillId="9" borderId="20" xfId="0" applyFont="1" applyFill="1" applyBorder="1" applyAlignment="1">
      <alignment vertical="top" wrapText="1"/>
    </xf>
    <xf numFmtId="0" fontId="13" fillId="9" borderId="35" xfId="0" applyFont="1" applyFill="1" applyBorder="1" applyAlignment="1">
      <alignment horizontal="left" vertical="top" wrapText="1"/>
    </xf>
    <xf numFmtId="0" fontId="13" fillId="9" borderId="25" xfId="0" applyFont="1" applyFill="1" applyBorder="1" applyAlignment="1">
      <alignment vertical="top" wrapText="1"/>
    </xf>
    <xf numFmtId="0" fontId="13" fillId="9" borderId="35" xfId="0" applyFont="1" applyFill="1" applyBorder="1" applyAlignment="1">
      <alignment vertical="top" wrapText="1"/>
    </xf>
    <xf numFmtId="164" fontId="8" fillId="9" borderId="3" xfId="0" applyNumberFormat="1" applyFont="1" applyFill="1" applyBorder="1" applyAlignment="1">
      <alignment horizontal="right" vertical="top" wrapText="1"/>
    </xf>
    <xf numFmtId="0" fontId="13" fillId="9" borderId="13" xfId="0" applyFont="1" applyFill="1" applyBorder="1" applyAlignment="1">
      <alignment horizontal="left" vertical="top" wrapText="1"/>
    </xf>
    <xf numFmtId="0" fontId="14" fillId="9" borderId="3" xfId="0" applyFont="1" applyFill="1" applyBorder="1" applyAlignment="1">
      <alignment horizontal="center" vertical="top" wrapText="1"/>
    </xf>
    <xf numFmtId="1" fontId="13" fillId="9" borderId="2" xfId="0" applyNumberFormat="1" applyFont="1" applyFill="1" applyBorder="1" applyAlignment="1">
      <alignment horizontal="right" vertical="top" wrapText="1"/>
    </xf>
    <xf numFmtId="164" fontId="8" fillId="9" borderId="23" xfId="0" applyNumberFormat="1" applyFont="1" applyFill="1" applyBorder="1" applyAlignment="1">
      <alignment vertical="top" wrapText="1"/>
    </xf>
    <xf numFmtId="0" fontId="6" fillId="14" borderId="1" xfId="0" applyFont="1" applyFill="1" applyBorder="1" applyAlignment="1">
      <alignment vertical="top" wrapText="1"/>
    </xf>
    <xf numFmtId="166" fontId="2" fillId="14" borderId="6" xfId="1" applyNumberFormat="1" applyFont="1" applyFill="1" applyBorder="1" applyAlignment="1" applyProtection="1">
      <alignment vertical="top" wrapText="1"/>
    </xf>
    <xf numFmtId="0" fontId="2" fillId="2" borderId="17" xfId="0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3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164" fontId="2" fillId="0" borderId="23" xfId="0" applyNumberFormat="1" applyFont="1" applyBorder="1" applyAlignment="1">
      <alignment horizontal="center" vertical="top" wrapText="1"/>
    </xf>
    <xf numFmtId="164" fontId="2" fillId="0" borderId="16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2" fillId="14" borderId="18" xfId="0" applyFont="1" applyFill="1" applyBorder="1" applyAlignment="1">
      <alignment horizontal="center" vertical="top" wrapText="1"/>
    </xf>
    <xf numFmtId="0" fontId="2" fillId="14" borderId="9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17" borderId="2" xfId="0" applyFont="1" applyFill="1" applyBorder="1" applyAlignment="1">
      <alignment vertical="top" wrapText="1"/>
    </xf>
    <xf numFmtId="0" fontId="2" fillId="17" borderId="3" xfId="0" applyFont="1" applyFill="1" applyBorder="1" applyAlignment="1">
      <alignment vertical="top" wrapText="1"/>
    </xf>
    <xf numFmtId="164" fontId="2" fillId="0" borderId="16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14" borderId="1" xfId="0" applyFont="1" applyFill="1" applyBorder="1" applyAlignment="1">
      <alignment vertical="top" wrapText="1"/>
    </xf>
    <xf numFmtId="0" fontId="1" fillId="19" borderId="0" xfId="0" applyFont="1" applyFill="1"/>
    <xf numFmtId="0" fontId="1" fillId="20" borderId="0" xfId="0" applyFont="1" applyFill="1" applyAlignment="1">
      <alignment wrapText="1"/>
    </xf>
    <xf numFmtId="0" fontId="1" fillId="6" borderId="0" xfId="0" applyFont="1" applyFill="1" applyBorder="1" applyAlignment="1">
      <alignment vertical="center" wrapText="1"/>
    </xf>
    <xf numFmtId="164" fontId="2" fillId="0" borderId="7" xfId="0" applyNumberFormat="1" applyFont="1" applyBorder="1" applyAlignment="1">
      <alignment vertical="top" wrapText="1"/>
    </xf>
    <xf numFmtId="164" fontId="2" fillId="0" borderId="17" xfId="0" applyNumberFormat="1" applyFont="1" applyBorder="1" applyAlignment="1">
      <alignment vertical="top" wrapText="1"/>
    </xf>
    <xf numFmtId="0" fontId="2" fillId="18" borderId="1" xfId="0" applyFont="1" applyFill="1" applyBorder="1" applyAlignment="1">
      <alignment vertical="top" wrapText="1"/>
    </xf>
    <xf numFmtId="0" fontId="13" fillId="9" borderId="13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vertical="top" wrapText="1"/>
    </xf>
    <xf numFmtId="0" fontId="5" fillId="14" borderId="1" xfId="0" applyFont="1" applyFill="1" applyBorder="1" applyAlignment="1">
      <alignment horizontal="center" vertical="top" wrapText="1"/>
    </xf>
    <xf numFmtId="164" fontId="5" fillId="9" borderId="1" xfId="0" applyNumberFormat="1" applyFont="1" applyFill="1" applyBorder="1" applyAlignment="1">
      <alignment horizontal="center" vertical="top" wrapText="1"/>
    </xf>
    <xf numFmtId="164" fontId="5" fillId="14" borderId="1" xfId="0" applyNumberFormat="1" applyFont="1" applyFill="1" applyBorder="1" applyAlignment="1">
      <alignment horizontal="right" vertical="top" wrapText="1"/>
    </xf>
    <xf numFmtId="0" fontId="2" fillId="14" borderId="1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wrapText="1"/>
    </xf>
    <xf numFmtId="0" fontId="2" fillId="9" borderId="4" xfId="0" applyFont="1" applyFill="1" applyBorder="1" applyAlignment="1">
      <alignment horizontal="center" wrapText="1"/>
    </xf>
    <xf numFmtId="0" fontId="2" fillId="14" borderId="1" xfId="0" applyFont="1" applyFill="1" applyBorder="1" applyAlignment="1">
      <alignment horizontal="left" vertical="center" wrapText="1"/>
    </xf>
    <xf numFmtId="0" fontId="5" fillId="18" borderId="1" xfId="0" applyFont="1" applyFill="1" applyBorder="1" applyAlignment="1">
      <alignment vertical="top" wrapText="1"/>
    </xf>
    <xf numFmtId="1" fontId="5" fillId="18" borderId="1" xfId="0" applyNumberFormat="1" applyFont="1" applyFill="1" applyBorder="1" applyAlignment="1">
      <alignment vertical="top" wrapText="1"/>
    </xf>
    <xf numFmtId="164" fontId="5" fillId="18" borderId="1" xfId="0" applyNumberFormat="1" applyFont="1" applyFill="1" applyBorder="1" applyAlignment="1">
      <alignment vertical="top" wrapText="1"/>
    </xf>
    <xf numFmtId="167" fontId="16" fillId="0" borderId="1" xfId="1" applyNumberFormat="1" applyFont="1" applyBorder="1" applyAlignment="1">
      <alignment vertical="top"/>
    </xf>
    <xf numFmtId="1" fontId="5" fillId="14" borderId="1" xfId="0" applyNumberFormat="1" applyFont="1" applyFill="1" applyBorder="1" applyAlignment="1">
      <alignment horizontal="right" vertical="top" wrapText="1"/>
    </xf>
    <xf numFmtId="164" fontId="2" fillId="14" borderId="2" xfId="0" applyNumberFormat="1" applyFont="1" applyFill="1" applyBorder="1" applyAlignment="1">
      <alignment horizontal="right" vertical="top" wrapText="1"/>
    </xf>
    <xf numFmtId="0" fontId="2" fillId="14" borderId="2" xfId="0" applyFont="1" applyFill="1" applyBorder="1" applyAlignment="1">
      <alignment vertical="top" wrapText="1"/>
    </xf>
    <xf numFmtId="0" fontId="2" fillId="14" borderId="2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164" fontId="2" fillId="14" borderId="16" xfId="0" applyNumberFormat="1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vertical="top" wrapText="1"/>
    </xf>
    <xf numFmtId="164" fontId="2" fillId="14" borderId="7" xfId="0" applyNumberFormat="1" applyFont="1" applyFill="1" applyBorder="1" applyAlignment="1">
      <alignment wrapText="1"/>
    </xf>
    <xf numFmtId="164" fontId="2" fillId="14" borderId="13" xfId="0" applyNumberFormat="1" applyFont="1" applyFill="1" applyBorder="1" applyAlignment="1">
      <alignment wrapText="1"/>
    </xf>
    <xf numFmtId="0" fontId="2" fillId="14" borderId="25" xfId="0" applyFont="1" applyFill="1" applyBorder="1" applyAlignment="1">
      <alignment vertical="top" wrapText="1"/>
    </xf>
    <xf numFmtId="0" fontId="0" fillId="21" borderId="0" xfId="0" applyFill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2" fillId="0" borderId="4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9" borderId="9" xfId="0" applyFont="1" applyFill="1" applyBorder="1" applyAlignment="1">
      <alignment vertical="top" wrapText="1"/>
    </xf>
    <xf numFmtId="0" fontId="2" fillId="9" borderId="6" xfId="0" applyFont="1" applyFill="1" applyBorder="1" applyAlignment="1">
      <alignment vertical="top" wrapText="1"/>
    </xf>
    <xf numFmtId="0" fontId="2" fillId="9" borderId="11" xfId="0" applyFont="1" applyFill="1" applyBorder="1" applyAlignment="1">
      <alignment vertical="top" wrapText="1"/>
    </xf>
    <xf numFmtId="0" fontId="2" fillId="9" borderId="3" xfId="0" applyFont="1" applyFill="1" applyBorder="1" applyAlignment="1">
      <alignment vertical="top" wrapText="1"/>
    </xf>
    <xf numFmtId="0" fontId="2" fillId="9" borderId="16" xfId="0" applyFont="1" applyFill="1" applyBorder="1" applyAlignment="1">
      <alignment vertical="top" wrapText="1"/>
    </xf>
    <xf numFmtId="0" fontId="2" fillId="9" borderId="21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2" fillId="2" borderId="54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0" borderId="32" xfId="0" applyFont="1" applyBorder="1" applyAlignment="1">
      <alignment vertical="top" wrapText="1"/>
    </xf>
    <xf numFmtId="0" fontId="2" fillId="2" borderId="27" xfId="0" applyFont="1" applyFill="1" applyBorder="1" applyAlignment="1">
      <alignment horizontal="center" vertical="top" wrapText="1"/>
    </xf>
    <xf numFmtId="0" fontId="1" fillId="0" borderId="32" xfId="0" applyFont="1" applyBorder="1"/>
    <xf numFmtId="0" fontId="11" fillId="0" borderId="32" xfId="0" applyFont="1" applyBorder="1"/>
    <xf numFmtId="0" fontId="0" fillId="0" borderId="32" xfId="0" applyBorder="1"/>
    <xf numFmtId="0" fontId="0" fillId="0" borderId="23" xfId="0" applyBorder="1"/>
    <xf numFmtId="0" fontId="2" fillId="0" borderId="1" xfId="0" applyFont="1" applyBorder="1" applyAlignment="1">
      <alignment horizontal="center" vertical="center" wrapText="1"/>
    </xf>
    <xf numFmtId="0" fontId="2" fillId="14" borderId="2" xfId="0" applyFont="1" applyFill="1" applyBorder="1" applyAlignment="1">
      <alignment vertical="top" wrapText="1"/>
    </xf>
    <xf numFmtId="0" fontId="2" fillId="14" borderId="2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2" borderId="4" xfId="0" applyFont="1" applyFill="1" applyBorder="1" applyAlignment="1">
      <alignment horizontal="center" vertical="top" wrapText="1"/>
    </xf>
    <xf numFmtId="0" fontId="2" fillId="22" borderId="6" xfId="0" applyFont="1" applyFill="1" applyBorder="1" applyAlignment="1">
      <alignment vertical="top" wrapText="1"/>
    </xf>
    <xf numFmtId="0" fontId="2" fillId="22" borderId="3" xfId="0" applyFont="1" applyFill="1" applyBorder="1" applyAlignment="1">
      <alignment vertical="top" wrapText="1"/>
    </xf>
    <xf numFmtId="164" fontId="2" fillId="22" borderId="6" xfId="0" applyNumberFormat="1" applyFont="1" applyFill="1" applyBorder="1" applyAlignment="1">
      <alignment vertical="top" wrapText="1"/>
    </xf>
    <xf numFmtId="0" fontId="2" fillId="22" borderId="2" xfId="0" applyFont="1" applyFill="1" applyBorder="1" applyAlignment="1">
      <alignment vertical="top" wrapText="1"/>
    </xf>
    <xf numFmtId="1" fontId="2" fillId="22" borderId="3" xfId="0" applyNumberFormat="1" applyFont="1" applyFill="1" applyBorder="1" applyAlignment="1">
      <alignment vertical="top" wrapText="1"/>
    </xf>
    <xf numFmtId="0" fontId="2" fillId="22" borderId="2" xfId="0" applyFont="1" applyFill="1" applyBorder="1" applyAlignment="1">
      <alignment horizontal="center" vertical="top" wrapText="1"/>
    </xf>
    <xf numFmtId="164" fontId="2" fillId="22" borderId="4" xfId="0" applyNumberFormat="1" applyFont="1" applyFill="1" applyBorder="1" applyAlignment="1">
      <alignment horizontal="center" vertical="center" wrapText="1"/>
    </xf>
    <xf numFmtId="166" fontId="2" fillId="22" borderId="3" xfId="1" applyNumberFormat="1" applyFont="1" applyFill="1" applyBorder="1" applyAlignment="1" applyProtection="1">
      <alignment wrapText="1"/>
    </xf>
    <xf numFmtId="166" fontId="2" fillId="22" borderId="12" xfId="1" applyNumberFormat="1" applyFont="1" applyFill="1" applyBorder="1" applyAlignment="1" applyProtection="1">
      <alignment wrapText="1"/>
    </xf>
    <xf numFmtId="164" fontId="2" fillId="22" borderId="2" xfId="0" applyNumberFormat="1" applyFont="1" applyFill="1" applyBorder="1" applyAlignment="1">
      <alignment wrapText="1"/>
    </xf>
    <xf numFmtId="0" fontId="2" fillId="23" borderId="4" xfId="0" applyFont="1" applyFill="1" applyBorder="1" applyAlignment="1">
      <alignment horizontal="center" vertical="top" wrapText="1"/>
    </xf>
    <xf numFmtId="0" fontId="2" fillId="23" borderId="6" xfId="0" applyFont="1" applyFill="1" applyBorder="1" applyAlignment="1">
      <alignment vertical="top" wrapText="1"/>
    </xf>
    <xf numFmtId="0" fontId="2" fillId="23" borderId="3" xfId="0" applyFont="1" applyFill="1" applyBorder="1" applyAlignment="1">
      <alignment vertical="top" wrapText="1"/>
    </xf>
    <xf numFmtId="164" fontId="2" fillId="23" borderId="6" xfId="0" applyNumberFormat="1" applyFont="1" applyFill="1" applyBorder="1" applyAlignment="1">
      <alignment vertical="top" wrapText="1"/>
    </xf>
    <xf numFmtId="164" fontId="2" fillId="23" borderId="4" xfId="0" applyNumberFormat="1" applyFont="1" applyFill="1" applyBorder="1" applyAlignment="1">
      <alignment vertical="center" wrapText="1"/>
    </xf>
    <xf numFmtId="0" fontId="2" fillId="23" borderId="2" xfId="0" applyFont="1" applyFill="1" applyBorder="1" applyAlignment="1">
      <alignment vertical="top" wrapText="1"/>
    </xf>
    <xf numFmtId="1" fontId="2" fillId="23" borderId="3" xfId="0" applyNumberFormat="1" applyFont="1" applyFill="1" applyBorder="1" applyAlignment="1">
      <alignment vertical="top" wrapText="1"/>
    </xf>
    <xf numFmtId="164" fontId="2" fillId="23" borderId="7" xfId="0" applyNumberFormat="1" applyFont="1" applyFill="1" applyBorder="1" applyAlignment="1">
      <alignment vertical="center" wrapText="1"/>
    </xf>
    <xf numFmtId="0" fontId="2" fillId="23" borderId="2" xfId="0" applyFont="1" applyFill="1" applyBorder="1" applyAlignment="1">
      <alignment horizontal="center" vertical="top" wrapText="1"/>
    </xf>
    <xf numFmtId="166" fontId="2" fillId="23" borderId="3" xfId="1" applyNumberFormat="1" applyFont="1" applyFill="1" applyBorder="1" applyAlignment="1" applyProtection="1">
      <alignment wrapText="1"/>
    </xf>
    <xf numFmtId="166" fontId="2" fillId="23" borderId="12" xfId="1" applyNumberFormat="1" applyFont="1" applyFill="1" applyBorder="1" applyAlignment="1" applyProtection="1">
      <alignment wrapText="1"/>
    </xf>
    <xf numFmtId="164" fontId="2" fillId="23" borderId="2" xfId="0" applyNumberFormat="1" applyFont="1" applyFill="1" applyBorder="1" applyAlignment="1">
      <alignment wrapText="1"/>
    </xf>
    <xf numFmtId="0" fontId="2" fillId="24" borderId="4" xfId="0" applyFont="1" applyFill="1" applyBorder="1" applyAlignment="1">
      <alignment horizontal="center" vertical="top" wrapText="1"/>
    </xf>
    <xf numFmtId="0" fontId="2" fillId="24" borderId="6" xfId="0" applyFont="1" applyFill="1" applyBorder="1" applyAlignment="1">
      <alignment vertical="top" wrapText="1"/>
    </xf>
    <xf numFmtId="0" fontId="2" fillId="24" borderId="3" xfId="0" applyFont="1" applyFill="1" applyBorder="1" applyAlignment="1">
      <alignment vertical="top" wrapText="1"/>
    </xf>
    <xf numFmtId="164" fontId="2" fillId="24" borderId="2" xfId="0" applyNumberFormat="1" applyFont="1" applyFill="1" applyBorder="1" applyAlignment="1">
      <alignment vertical="top" wrapText="1"/>
    </xf>
    <xf numFmtId="164" fontId="2" fillId="24" borderId="4" xfId="0" applyNumberFormat="1" applyFont="1" applyFill="1" applyBorder="1" applyAlignment="1">
      <alignment vertical="center" wrapText="1"/>
    </xf>
    <xf numFmtId="0" fontId="2" fillId="24" borderId="7" xfId="0" applyFont="1" applyFill="1" applyBorder="1" applyAlignment="1">
      <alignment horizontal="center" vertical="top" wrapText="1"/>
    </xf>
    <xf numFmtId="164" fontId="2" fillId="24" borderId="6" xfId="0" applyNumberFormat="1" applyFont="1" applyFill="1" applyBorder="1" applyAlignment="1">
      <alignment vertical="top" wrapText="1"/>
    </xf>
    <xf numFmtId="164" fontId="2" fillId="24" borderId="7" xfId="0" applyNumberFormat="1" applyFont="1" applyFill="1" applyBorder="1" applyAlignment="1">
      <alignment vertical="center" wrapText="1"/>
    </xf>
    <xf numFmtId="0" fontId="2" fillId="24" borderId="13" xfId="0" applyFont="1" applyFill="1" applyBorder="1" applyAlignment="1">
      <alignment horizontal="center" vertical="top" wrapText="1"/>
    </xf>
    <xf numFmtId="0" fontId="2" fillId="24" borderId="2" xfId="0" applyFont="1" applyFill="1" applyBorder="1" applyAlignment="1">
      <alignment vertical="top" wrapText="1"/>
    </xf>
    <xf numFmtId="164" fontId="2" fillId="24" borderId="11" xfId="0" applyNumberFormat="1" applyFont="1" applyFill="1" applyBorder="1" applyAlignment="1">
      <alignment vertical="top" wrapText="1"/>
    </xf>
    <xf numFmtId="164" fontId="2" fillId="24" borderId="10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horizontal="center" vertical="top" wrapText="1"/>
    </xf>
    <xf numFmtId="0" fontId="2" fillId="25" borderId="6" xfId="0" applyFont="1" applyFill="1" applyBorder="1" applyAlignment="1">
      <alignment vertical="top" wrapText="1"/>
    </xf>
    <xf numFmtId="0" fontId="2" fillId="25" borderId="1" xfId="0" applyFont="1" applyFill="1" applyBorder="1" applyAlignment="1">
      <alignment vertical="top" wrapText="1"/>
    </xf>
    <xf numFmtId="164" fontId="2" fillId="25" borderId="19" xfId="0" applyNumberFormat="1" applyFont="1" applyFill="1" applyBorder="1" applyAlignment="1">
      <alignment vertical="top" wrapText="1"/>
    </xf>
    <xf numFmtId="0" fontId="2" fillId="25" borderId="7" xfId="0" applyFont="1" applyFill="1" applyBorder="1" applyAlignment="1">
      <alignment horizontal="center" vertical="top" wrapText="1"/>
    </xf>
    <xf numFmtId="164" fontId="2" fillId="25" borderId="25" xfId="0" applyNumberFormat="1" applyFont="1" applyFill="1" applyBorder="1" applyAlignment="1">
      <alignment vertical="top" wrapText="1"/>
    </xf>
    <xf numFmtId="0" fontId="2" fillId="25" borderId="13" xfId="0" applyFont="1" applyFill="1" applyBorder="1" applyAlignment="1">
      <alignment horizontal="center" vertical="top" wrapText="1"/>
    </xf>
    <xf numFmtId="0" fontId="2" fillId="25" borderId="3" xfId="0" applyFont="1" applyFill="1" applyBorder="1" applyAlignment="1">
      <alignment vertical="top" wrapText="1"/>
    </xf>
    <xf numFmtId="0" fontId="2" fillId="25" borderId="2" xfId="0" applyFont="1" applyFill="1" applyBorder="1" applyAlignment="1">
      <alignment vertical="top" wrapText="1"/>
    </xf>
    <xf numFmtId="164" fontId="2" fillId="25" borderId="12" xfId="0" applyNumberFormat="1" applyFont="1" applyFill="1" applyBorder="1" applyAlignment="1">
      <alignment vertical="top" wrapText="1"/>
    </xf>
    <xf numFmtId="1" fontId="2" fillId="25" borderId="12" xfId="0" applyNumberFormat="1" applyFont="1" applyFill="1" applyBorder="1" applyAlignment="1">
      <alignment vertical="top" wrapText="1"/>
    </xf>
    <xf numFmtId="166" fontId="2" fillId="25" borderId="3" xfId="1" applyNumberFormat="1" applyFont="1" applyFill="1" applyBorder="1" applyAlignment="1" applyProtection="1">
      <alignment wrapText="1"/>
    </xf>
    <xf numFmtId="166" fontId="2" fillId="25" borderId="12" xfId="1" applyNumberFormat="1" applyFont="1" applyFill="1" applyBorder="1" applyAlignment="1" applyProtection="1">
      <alignment wrapText="1"/>
    </xf>
    <xf numFmtId="164" fontId="2" fillId="25" borderId="40" xfId="0" applyNumberFormat="1" applyFont="1" applyFill="1" applyBorder="1" applyAlignment="1">
      <alignment wrapText="1"/>
    </xf>
    <xf numFmtId="164" fontId="2" fillId="25" borderId="2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1" fontId="2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center" vertical="center" wrapText="1"/>
    </xf>
    <xf numFmtId="164" fontId="2" fillId="0" borderId="55" xfId="0" applyNumberFormat="1" applyFont="1" applyBorder="1" applyAlignment="1">
      <alignment horizontal="center" vertical="center" wrapText="1"/>
    </xf>
    <xf numFmtId="0" fontId="2" fillId="0" borderId="55" xfId="0" applyFont="1" applyBorder="1" applyAlignment="1">
      <alignment vertical="center" wrapText="1"/>
    </xf>
    <xf numFmtId="164" fontId="2" fillId="0" borderId="23" xfId="0" applyNumberFormat="1" applyFont="1" applyBorder="1" applyAlignment="1">
      <alignment vertical="center" wrapText="1"/>
    </xf>
    <xf numFmtId="0" fontId="2" fillId="0" borderId="55" xfId="0" applyFont="1" applyBorder="1" applyAlignment="1">
      <alignment horizontal="left" vertical="top" wrapText="1"/>
    </xf>
    <xf numFmtId="164" fontId="2" fillId="0" borderId="5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1" fontId="2" fillId="21" borderId="0" xfId="0" applyNumberFormat="1" applyFont="1" applyFill="1" applyBorder="1" applyAlignment="1">
      <alignment vertical="top" wrapText="1"/>
    </xf>
    <xf numFmtId="0" fontId="2" fillId="21" borderId="9" xfId="0" applyFont="1" applyFill="1" applyBorder="1" applyAlignment="1">
      <alignment vertical="top" wrapText="1"/>
    </xf>
    <xf numFmtId="0" fontId="2" fillId="26" borderId="1" xfId="0" applyFont="1" applyFill="1" applyBorder="1" applyAlignment="1">
      <alignment vertical="top" wrapText="1"/>
    </xf>
    <xf numFmtId="0" fontId="2" fillId="26" borderId="6" xfId="0" applyFont="1" applyFill="1" applyBorder="1" applyAlignment="1">
      <alignment vertical="top" wrapText="1"/>
    </xf>
    <xf numFmtId="1" fontId="2" fillId="26" borderId="0" xfId="0" applyNumberFormat="1" applyFont="1" applyFill="1" applyBorder="1" applyAlignment="1">
      <alignment vertical="top" wrapText="1"/>
    </xf>
    <xf numFmtId="0" fontId="2" fillId="26" borderId="9" xfId="0" applyFont="1" applyFill="1" applyBorder="1" applyAlignment="1">
      <alignment vertical="top" wrapText="1"/>
    </xf>
    <xf numFmtId="0" fontId="2" fillId="26" borderId="25" xfId="0" applyFont="1" applyFill="1" applyBorder="1" applyAlignment="1">
      <alignment vertical="top" wrapText="1"/>
    </xf>
    <xf numFmtId="1" fontId="2" fillId="26" borderId="1" xfId="0" applyNumberFormat="1" applyFont="1" applyFill="1" applyBorder="1" applyAlignment="1">
      <alignment vertical="top" wrapText="1"/>
    </xf>
    <xf numFmtId="0" fontId="2" fillId="0" borderId="14" xfId="0" applyFont="1" applyBorder="1" applyAlignment="1">
      <alignment vertical="center" wrapText="1"/>
    </xf>
    <xf numFmtId="0" fontId="2" fillId="0" borderId="58" xfId="0" applyFont="1" applyBorder="1" applyAlignment="1">
      <alignment vertical="top" wrapText="1"/>
    </xf>
    <xf numFmtId="0" fontId="2" fillId="0" borderId="5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21" borderId="26" xfId="0" applyFont="1" applyFill="1" applyBorder="1" applyAlignment="1">
      <alignment vertical="top" wrapText="1"/>
    </xf>
    <xf numFmtId="1" fontId="2" fillId="21" borderId="24" xfId="0" applyNumberFormat="1" applyFont="1" applyFill="1" applyBorder="1" applyAlignment="1">
      <alignment vertical="top" wrapText="1"/>
    </xf>
    <xf numFmtId="0" fontId="2" fillId="21" borderId="59" xfId="0" applyFont="1" applyFill="1" applyBorder="1" applyAlignment="1">
      <alignment vertical="top" wrapText="1"/>
    </xf>
    <xf numFmtId="1" fontId="2" fillId="21" borderId="30" xfId="0" applyNumberFormat="1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vertical="top" wrapText="1"/>
    </xf>
    <xf numFmtId="0" fontId="2" fillId="27" borderId="3" xfId="0" applyFont="1" applyFill="1" applyBorder="1" applyAlignment="1">
      <alignment vertical="top" wrapText="1"/>
    </xf>
    <xf numFmtId="164" fontId="2" fillId="27" borderId="3" xfId="0" applyNumberFormat="1" applyFont="1" applyFill="1" applyBorder="1" applyAlignment="1">
      <alignment vertical="top" wrapText="1"/>
    </xf>
    <xf numFmtId="0" fontId="2" fillId="27" borderId="6" xfId="0" applyFont="1" applyFill="1" applyBorder="1" applyAlignment="1">
      <alignment vertical="top" wrapText="1"/>
    </xf>
    <xf numFmtId="164" fontId="2" fillId="27" borderId="6" xfId="0" applyNumberFormat="1" applyFont="1" applyFill="1" applyBorder="1" applyAlignment="1">
      <alignment vertical="top" wrapText="1"/>
    </xf>
    <xf numFmtId="0" fontId="2" fillId="28" borderId="6" xfId="0" applyFont="1" applyFill="1" applyBorder="1" applyAlignment="1">
      <alignment vertical="top" wrapText="1"/>
    </xf>
    <xf numFmtId="0" fontId="2" fillId="28" borderId="1" xfId="0" applyFont="1" applyFill="1" applyBorder="1" applyAlignment="1">
      <alignment wrapText="1"/>
    </xf>
    <xf numFmtId="164" fontId="2" fillId="28" borderId="6" xfId="0" applyNumberFormat="1" applyFont="1" applyFill="1" applyBorder="1" applyAlignment="1">
      <alignment vertical="top" wrapText="1"/>
    </xf>
    <xf numFmtId="0" fontId="2" fillId="24" borderId="1" xfId="0" applyFont="1" applyFill="1" applyBorder="1" applyAlignment="1">
      <alignment vertical="top" wrapText="1"/>
    </xf>
    <xf numFmtId="0" fontId="2" fillId="29" borderId="6" xfId="0" applyFont="1" applyFill="1" applyBorder="1" applyAlignment="1">
      <alignment vertical="top" wrapText="1"/>
    </xf>
    <xf numFmtId="0" fontId="2" fillId="29" borderId="1" xfId="0" applyFont="1" applyFill="1" applyBorder="1" applyAlignment="1">
      <alignment vertical="top" wrapText="1"/>
    </xf>
    <xf numFmtId="164" fontId="2" fillId="29" borderId="6" xfId="0" applyNumberFormat="1" applyFont="1" applyFill="1" applyBorder="1" applyAlignment="1">
      <alignment vertical="top" wrapText="1"/>
    </xf>
    <xf numFmtId="0" fontId="2" fillId="2" borderId="60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64" fontId="2" fillId="2" borderId="9" xfId="0" applyNumberFormat="1" applyFont="1" applyFill="1" applyBorder="1" applyAlignment="1">
      <alignment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vertical="top" wrapText="1"/>
    </xf>
    <xf numFmtId="0" fontId="2" fillId="2" borderId="24" xfId="0" applyFont="1" applyFill="1" applyBorder="1" applyAlignment="1">
      <alignment vertical="top" wrapText="1"/>
    </xf>
    <xf numFmtId="0" fontId="2" fillId="2" borderId="43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left" vertical="top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1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9" borderId="16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32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14" borderId="2" xfId="0" applyFont="1" applyFill="1" applyBorder="1" applyAlignment="1">
      <alignment horizontal="center" vertical="top" wrapText="1"/>
    </xf>
    <xf numFmtId="0" fontId="2" fillId="14" borderId="0" xfId="0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16" xfId="0" applyFont="1" applyFill="1" applyBorder="1" applyAlignment="1">
      <alignment vertical="top" wrapText="1"/>
    </xf>
    <xf numFmtId="0" fontId="2" fillId="14" borderId="0" xfId="0" applyFont="1" applyFill="1" applyAlignment="1">
      <alignment horizontal="justify"/>
    </xf>
    <xf numFmtId="0" fontId="2" fillId="9" borderId="1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top" wrapText="1"/>
    </xf>
    <xf numFmtId="0" fontId="2" fillId="14" borderId="6" xfId="0" applyFont="1" applyFill="1" applyBorder="1" applyAlignment="1">
      <alignment horizontal="center" vertical="top" wrapText="1"/>
    </xf>
    <xf numFmtId="0" fontId="2" fillId="14" borderId="18" xfId="0" applyFont="1" applyFill="1" applyBorder="1" applyAlignment="1">
      <alignment vertical="top" wrapText="1"/>
    </xf>
    <xf numFmtId="0" fontId="2" fillId="14" borderId="20" xfId="0" applyFont="1" applyFill="1" applyBorder="1" applyAlignment="1">
      <alignment vertical="top" wrapText="1"/>
    </xf>
    <xf numFmtId="0" fontId="2" fillId="14" borderId="21" xfId="0" applyFont="1" applyFill="1" applyBorder="1" applyAlignment="1">
      <alignment vertical="top" wrapText="1"/>
    </xf>
    <xf numFmtId="1" fontId="2" fillId="14" borderId="16" xfId="0" applyNumberFormat="1" applyFont="1" applyFill="1" applyBorder="1" applyAlignment="1">
      <alignment vertical="top" wrapText="1"/>
    </xf>
    <xf numFmtId="0" fontId="2" fillId="14" borderId="22" xfId="0" applyFont="1" applyFill="1" applyBorder="1" applyAlignment="1">
      <alignment vertical="top" wrapText="1"/>
    </xf>
    <xf numFmtId="0" fontId="2" fillId="14" borderId="23" xfId="0" applyFont="1" applyFill="1" applyBorder="1" applyAlignment="1">
      <alignment vertical="top" wrapText="1"/>
    </xf>
    <xf numFmtId="0" fontId="2" fillId="14" borderId="19" xfId="0" applyFont="1" applyFill="1" applyBorder="1" applyAlignment="1">
      <alignment vertical="top" wrapText="1"/>
    </xf>
    <xf numFmtId="0" fontId="2" fillId="14" borderId="14" xfId="0" applyFont="1" applyFill="1" applyBorder="1" applyAlignment="1">
      <alignment wrapText="1"/>
    </xf>
    <xf numFmtId="0" fontId="2" fillId="14" borderId="34" xfId="0" applyFont="1" applyFill="1" applyBorder="1" applyAlignment="1">
      <alignment horizontal="center" vertical="top" wrapText="1"/>
    </xf>
    <xf numFmtId="0" fontId="2" fillId="14" borderId="34" xfId="0" applyFont="1" applyFill="1" applyBorder="1" applyAlignment="1">
      <alignment vertical="top" wrapText="1"/>
    </xf>
    <xf numFmtId="0" fontId="2" fillId="14" borderId="7" xfId="0" applyFont="1" applyFill="1" applyBorder="1" applyAlignment="1">
      <alignment vertical="top" wrapText="1"/>
    </xf>
    <xf numFmtId="0" fontId="2" fillId="14" borderId="32" xfId="0" applyFont="1" applyFill="1" applyBorder="1" applyAlignment="1">
      <alignment wrapText="1"/>
    </xf>
    <xf numFmtId="0" fontId="2" fillId="14" borderId="55" xfId="0" applyFont="1" applyFill="1" applyBorder="1" applyAlignment="1">
      <alignment wrapText="1"/>
    </xf>
    <xf numFmtId="164" fontId="2" fillId="14" borderId="0" xfId="0" applyNumberFormat="1" applyFont="1" applyFill="1" applyBorder="1" applyAlignment="1">
      <alignment vertical="top" wrapText="1"/>
    </xf>
    <xf numFmtId="0" fontId="2" fillId="14" borderId="32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9" borderId="53" xfId="0" applyFont="1" applyFill="1" applyBorder="1" applyAlignment="1">
      <alignment horizontal="center" wrapText="1"/>
    </xf>
    <xf numFmtId="0" fontId="2" fillId="9" borderId="11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10" fillId="9" borderId="4" xfId="0" applyFont="1" applyFill="1" applyBorder="1" applyAlignment="1">
      <alignment horizontal="center" vertical="top" wrapText="1"/>
    </xf>
    <xf numFmtId="0" fontId="8" fillId="9" borderId="0" xfId="0" applyFont="1" applyFill="1" applyAlignment="1">
      <alignment horizontal="right"/>
    </xf>
    <xf numFmtId="0" fontId="5" fillId="0" borderId="0" xfId="0" applyFont="1"/>
    <xf numFmtId="0" fontId="2" fillId="0" borderId="57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1" fontId="13" fillId="9" borderId="7" xfId="0" applyNumberFormat="1" applyFont="1" applyFill="1" applyBorder="1" applyAlignment="1">
      <alignment horizontal="right" vertical="top" wrapText="1"/>
    </xf>
    <xf numFmtId="0" fontId="13" fillId="9" borderId="13" xfId="0" applyFont="1" applyFill="1" applyBorder="1" applyAlignment="1">
      <alignment horizontal="left" vertical="top" wrapText="1"/>
    </xf>
    <xf numFmtId="0" fontId="13" fillId="16" borderId="6" xfId="0" applyFont="1" applyFill="1" applyBorder="1" applyAlignment="1">
      <alignment vertical="top" wrapText="1"/>
    </xf>
    <xf numFmtId="1" fontId="13" fillId="16" borderId="25" xfId="0" applyNumberFormat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0" borderId="16" xfId="0" applyFont="1" applyBorder="1" applyAlignment="1">
      <alignment horizontal="left" vertical="top" wrapText="1"/>
    </xf>
    <xf numFmtId="1" fontId="13" fillId="16" borderId="6" xfId="0" applyNumberFormat="1" applyFont="1" applyFill="1" applyBorder="1" applyAlignment="1">
      <alignment vertical="top" wrapText="1"/>
    </xf>
    <xf numFmtId="0" fontId="14" fillId="16" borderId="3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1" fontId="13" fillId="0" borderId="3" xfId="0" applyNumberFormat="1" applyFont="1" applyFill="1" applyBorder="1" applyAlignment="1">
      <alignment vertical="top" wrapText="1"/>
    </xf>
    <xf numFmtId="0" fontId="13" fillId="0" borderId="6" xfId="0" applyFont="1" applyFill="1" applyBorder="1" applyAlignment="1">
      <alignment vertical="top" wrapText="1"/>
    </xf>
    <xf numFmtId="1" fontId="13" fillId="0" borderId="6" xfId="0" applyNumberFormat="1" applyFont="1" applyFill="1" applyBorder="1" applyAlignment="1">
      <alignment vertical="top" wrapText="1"/>
    </xf>
    <xf numFmtId="49" fontId="14" fillId="0" borderId="3" xfId="0" applyNumberFormat="1" applyFont="1" applyFill="1" applyBorder="1" applyAlignment="1">
      <alignment horizontal="center" vertical="top" wrapText="1"/>
    </xf>
    <xf numFmtId="1" fontId="14" fillId="0" borderId="3" xfId="0" applyNumberFormat="1" applyFont="1" applyFill="1" applyBorder="1" applyAlignment="1">
      <alignment horizontal="center" vertical="top" wrapText="1"/>
    </xf>
    <xf numFmtId="0" fontId="13" fillId="0" borderId="40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25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0" fontId="13" fillId="0" borderId="20" xfId="0" applyFont="1" applyFill="1" applyBorder="1" applyAlignment="1">
      <alignment vertical="top" wrapText="1"/>
    </xf>
    <xf numFmtId="0" fontId="13" fillId="0" borderId="4" xfId="0" applyFont="1" applyFill="1" applyBorder="1" applyAlignment="1">
      <alignment vertical="top" wrapText="1"/>
    </xf>
    <xf numFmtId="164" fontId="13" fillId="0" borderId="2" xfId="0" applyNumberFormat="1" applyFont="1" applyFill="1" applyBorder="1" applyAlignment="1">
      <alignment vertical="top" wrapText="1"/>
    </xf>
    <xf numFmtId="1" fontId="13" fillId="0" borderId="25" xfId="0" applyNumberFormat="1" applyFont="1" applyFill="1" applyBorder="1" applyAlignment="1">
      <alignment vertical="top" wrapText="1"/>
    </xf>
    <xf numFmtId="0" fontId="13" fillId="0" borderId="12" xfId="0" applyFont="1" applyFill="1" applyBorder="1" applyAlignment="1">
      <alignment vertical="top" wrapText="1"/>
    </xf>
    <xf numFmtId="1" fontId="13" fillId="0" borderId="2" xfId="0" applyNumberFormat="1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2" xfId="0" applyFont="1" applyFill="1" applyBorder="1" applyAlignment="1">
      <alignment horizontal="center" vertical="top" wrapText="1"/>
    </xf>
    <xf numFmtId="164" fontId="2" fillId="14" borderId="2" xfId="0" applyNumberFormat="1" applyFont="1" applyFill="1" applyBorder="1" applyAlignment="1">
      <alignment horizontal="right" vertical="top" wrapText="1"/>
    </xf>
    <xf numFmtId="0" fontId="2" fillId="14" borderId="2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wrapText="1"/>
    </xf>
    <xf numFmtId="0" fontId="2" fillId="14" borderId="27" xfId="0" applyFont="1" applyFill="1" applyBorder="1" applyAlignment="1">
      <alignment wrapText="1"/>
    </xf>
    <xf numFmtId="0" fontId="2" fillId="14" borderId="39" xfId="0" applyFont="1" applyFill="1" applyBorder="1" applyAlignment="1">
      <alignment vertical="top" wrapText="1"/>
    </xf>
    <xf numFmtId="0" fontId="2" fillId="14" borderId="27" xfId="0" applyFont="1" applyFill="1" applyBorder="1" applyAlignment="1">
      <alignment horizontal="left" vertical="top" wrapText="1"/>
    </xf>
    <xf numFmtId="1" fontId="2" fillId="14" borderId="6" xfId="0" applyNumberFormat="1" applyFont="1" applyFill="1" applyBorder="1" applyAlignment="1">
      <alignment vertical="top" wrapText="1"/>
    </xf>
    <xf numFmtId="0" fontId="2" fillId="14" borderId="54" xfId="0" applyFont="1" applyFill="1" applyBorder="1" applyAlignment="1">
      <alignment horizontal="center" vertical="top" wrapText="1"/>
    </xf>
    <xf numFmtId="0" fontId="2" fillId="14" borderId="40" xfId="0" applyFont="1" applyFill="1" applyBorder="1" applyAlignment="1">
      <alignment vertical="top" wrapText="1"/>
    </xf>
    <xf numFmtId="0" fontId="2" fillId="14" borderId="41" xfId="0" applyFont="1" applyFill="1" applyBorder="1" applyAlignment="1">
      <alignment vertical="top" wrapText="1"/>
    </xf>
    <xf numFmtId="164" fontId="1" fillId="14" borderId="0" xfId="0" applyNumberFormat="1" applyFont="1" applyFill="1"/>
    <xf numFmtId="0" fontId="2" fillId="17" borderId="9" xfId="0" applyFont="1" applyFill="1" applyBorder="1" applyAlignment="1">
      <alignment vertical="top" wrapText="1"/>
    </xf>
    <xf numFmtId="0" fontId="2" fillId="14" borderId="54" xfId="0" applyFont="1" applyFill="1" applyBorder="1" applyAlignment="1">
      <alignment vertical="top" wrapText="1"/>
    </xf>
    <xf numFmtId="0" fontId="2" fillId="14" borderId="37" xfId="0" applyFont="1" applyFill="1" applyBorder="1" applyAlignment="1">
      <alignment vertical="top" wrapText="1"/>
    </xf>
    <xf numFmtId="164" fontId="2" fillId="14" borderId="23" xfId="0" applyNumberFormat="1" applyFont="1" applyFill="1" applyBorder="1" applyAlignment="1">
      <alignment vertical="top" wrapText="1"/>
    </xf>
    <xf numFmtId="1" fontId="2" fillId="14" borderId="25" xfId="0" applyNumberFormat="1" applyFont="1" applyFill="1" applyBorder="1" applyAlignment="1">
      <alignment vertical="top" wrapText="1"/>
    </xf>
    <xf numFmtId="0" fontId="2" fillId="14" borderId="17" xfId="0" applyFont="1" applyFill="1" applyBorder="1" applyAlignment="1">
      <alignment vertical="top" wrapText="1"/>
    </xf>
    <xf numFmtId="0" fontId="2" fillId="14" borderId="13" xfId="0" applyFont="1" applyFill="1" applyBorder="1" applyAlignment="1">
      <alignment vertical="top" wrapText="1"/>
    </xf>
    <xf numFmtId="0" fontId="2" fillId="14" borderId="29" xfId="0" applyFont="1" applyFill="1" applyBorder="1" applyAlignment="1">
      <alignment vertical="top" wrapText="1"/>
    </xf>
    <xf numFmtId="0" fontId="2" fillId="14" borderId="50" xfId="0" applyFont="1" applyFill="1" applyBorder="1" applyAlignment="1">
      <alignment vertical="top" wrapText="1"/>
    </xf>
    <xf numFmtId="164" fontId="2" fillId="14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0" fontId="2" fillId="0" borderId="5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2" fillId="18" borderId="6" xfId="0" applyFont="1" applyFill="1" applyBorder="1" applyAlignment="1">
      <alignment vertical="top" wrapText="1"/>
    </xf>
    <xf numFmtId="0" fontId="2" fillId="14" borderId="1" xfId="0" applyFont="1" applyFill="1" applyBorder="1" applyAlignment="1">
      <alignment vertical="top" wrapText="1"/>
    </xf>
    <xf numFmtId="0" fontId="2" fillId="9" borderId="11" xfId="0" applyFont="1" applyFill="1" applyBorder="1" applyAlignment="1">
      <alignment vertical="top" wrapText="1"/>
    </xf>
    <xf numFmtId="0" fontId="2" fillId="9" borderId="26" xfId="0" applyFont="1" applyFill="1" applyBorder="1" applyAlignment="1">
      <alignment vertical="top" wrapText="1"/>
    </xf>
    <xf numFmtId="0" fontId="9" fillId="0" borderId="0" xfId="0" applyFont="1"/>
    <xf numFmtId="164" fontId="2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164" fontId="2" fillId="9" borderId="1" xfId="0" applyNumberFormat="1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top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" fontId="2" fillId="0" borderId="32" xfId="0" applyNumberFormat="1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164" fontId="2" fillId="0" borderId="5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164" fontId="2" fillId="0" borderId="14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top" wrapText="1"/>
    </xf>
    <xf numFmtId="164" fontId="2" fillId="0" borderId="3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/>
    </xf>
    <xf numFmtId="164" fontId="0" fillId="0" borderId="10" xfId="0" applyNumberForma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 vertical="top" wrapText="1"/>
    </xf>
    <xf numFmtId="0" fontId="2" fillId="14" borderId="34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2" fontId="2" fillId="14" borderId="16" xfId="0" applyNumberFormat="1" applyFont="1" applyFill="1" applyBorder="1" applyAlignment="1">
      <alignment horizontal="center" vertical="top" wrapText="1"/>
    </xf>
    <xf numFmtId="2" fontId="2" fillId="14" borderId="32" xfId="0" applyNumberFormat="1" applyFont="1" applyFill="1" applyBorder="1" applyAlignment="1">
      <alignment horizontal="center" vertical="top" wrapText="1"/>
    </xf>
    <xf numFmtId="2" fontId="2" fillId="14" borderId="23" xfId="0" applyNumberFormat="1" applyFont="1" applyFill="1" applyBorder="1" applyAlignment="1">
      <alignment horizontal="center" vertical="top" wrapText="1"/>
    </xf>
    <xf numFmtId="164" fontId="2" fillId="14" borderId="34" xfId="0" applyNumberFormat="1" applyFont="1" applyFill="1" applyBorder="1" applyAlignment="1">
      <alignment horizontal="center" vertical="top" wrapText="1"/>
    </xf>
    <xf numFmtId="164" fontId="2" fillId="14" borderId="7" xfId="0" applyNumberFormat="1" applyFont="1" applyFill="1" applyBorder="1" applyAlignment="1">
      <alignment horizontal="center" vertical="top" wrapText="1"/>
    </xf>
    <xf numFmtId="164" fontId="2" fillId="14" borderId="17" xfId="0" applyNumberFormat="1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top" wrapText="1"/>
    </xf>
    <xf numFmtId="0" fontId="2" fillId="14" borderId="13" xfId="0" applyFont="1" applyFill="1" applyBorder="1" applyAlignment="1">
      <alignment horizontal="center" vertical="top" wrapText="1"/>
    </xf>
    <xf numFmtId="164" fontId="2" fillId="14" borderId="31" xfId="0" applyNumberFormat="1" applyFont="1" applyFill="1" applyBorder="1" applyAlignment="1">
      <alignment horizontal="center" vertical="top" wrapText="1"/>
    </xf>
    <xf numFmtId="164" fontId="2" fillId="14" borderId="32" xfId="0" applyNumberFormat="1" applyFont="1" applyFill="1" applyBorder="1" applyAlignment="1">
      <alignment horizontal="center" vertical="top" wrapText="1"/>
    </xf>
    <xf numFmtId="164" fontId="2" fillId="14" borderId="23" xfId="0" applyNumberFormat="1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center" vertical="top" wrapText="1"/>
    </xf>
    <xf numFmtId="0" fontId="2" fillId="14" borderId="0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 vertical="top" wrapText="1"/>
    </xf>
    <xf numFmtId="164" fontId="2" fillId="14" borderId="2" xfId="0" applyNumberFormat="1" applyFont="1" applyFill="1" applyBorder="1" applyAlignment="1">
      <alignment horizontal="right" vertical="top" wrapText="1"/>
    </xf>
    <xf numFmtId="49" fontId="2" fillId="14" borderId="4" xfId="0" applyNumberFormat="1" applyFont="1" applyFill="1" applyBorder="1" applyAlignment="1">
      <alignment horizontal="center" vertical="top" wrapText="1"/>
    </xf>
    <xf numFmtId="49" fontId="2" fillId="14" borderId="7" xfId="0" applyNumberFormat="1" applyFont="1" applyFill="1" applyBorder="1" applyAlignment="1">
      <alignment horizontal="center" vertical="top" wrapText="1"/>
    </xf>
    <xf numFmtId="49" fontId="2" fillId="14" borderId="13" xfId="0" applyNumberFormat="1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 vertical="top" wrapText="1"/>
    </xf>
    <xf numFmtId="164" fontId="2" fillId="0" borderId="26" xfId="0" applyNumberFormat="1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center" vertical="top" wrapText="1"/>
    </xf>
    <xf numFmtId="1" fontId="2" fillId="0" borderId="17" xfId="0" applyNumberFormat="1" applyFont="1" applyBorder="1" applyAlignment="1">
      <alignment horizontal="center" vertical="top" wrapText="1"/>
    </xf>
    <xf numFmtId="164" fontId="0" fillId="0" borderId="51" xfId="0" applyNumberFormat="1" applyBorder="1" applyAlignment="1">
      <alignment horizontal="center" vertical="top"/>
    </xf>
    <xf numFmtId="164" fontId="0" fillId="0" borderId="34" xfId="0" applyNumberForma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2" fillId="9" borderId="1" xfId="0" applyFont="1" applyFill="1" applyBorder="1" applyAlignment="1">
      <alignment horizontal="center" vertical="top" wrapText="1"/>
    </xf>
    <xf numFmtId="0" fontId="2" fillId="9" borderId="16" xfId="0" applyFont="1" applyFill="1" applyBorder="1" applyAlignment="1">
      <alignment horizontal="center" vertical="top" wrapText="1"/>
    </xf>
    <xf numFmtId="0" fontId="2" fillId="9" borderId="23" xfId="0" applyFont="1" applyFill="1" applyBorder="1" applyAlignment="1">
      <alignment horizontal="center" vertical="top" wrapText="1"/>
    </xf>
    <xf numFmtId="164" fontId="2" fillId="0" borderId="16" xfId="0" applyNumberFormat="1" applyFont="1" applyBorder="1" applyAlignment="1">
      <alignment horizontal="center" vertical="top" wrapText="1"/>
    </xf>
    <xf numFmtId="164" fontId="2" fillId="0" borderId="32" xfId="0" applyNumberFormat="1" applyFont="1" applyBorder="1" applyAlignment="1">
      <alignment horizontal="center" vertical="top" wrapText="1"/>
    </xf>
    <xf numFmtId="164" fontId="2" fillId="0" borderId="23" xfId="0" applyNumberFormat="1" applyFont="1" applyBorder="1" applyAlignment="1">
      <alignment horizontal="center" vertical="top" wrapText="1"/>
    </xf>
    <xf numFmtId="0" fontId="2" fillId="0" borderId="19" xfId="0" applyFont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3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9" borderId="4" xfId="0" applyFont="1" applyFill="1" applyBorder="1" applyAlignment="1">
      <alignment horizontal="center" vertical="top" wrapText="1"/>
    </xf>
    <xf numFmtId="0" fontId="2" fillId="29" borderId="13" xfId="0" applyFont="1" applyFill="1" applyBorder="1" applyAlignment="1">
      <alignment horizontal="center" vertical="top" wrapText="1"/>
    </xf>
    <xf numFmtId="0" fontId="2" fillId="24" borderId="4" xfId="0" applyFont="1" applyFill="1" applyBorder="1" applyAlignment="1">
      <alignment horizontal="center" vertical="top" wrapText="1"/>
    </xf>
    <xf numFmtId="0" fontId="2" fillId="24" borderId="13" xfId="0" applyFont="1" applyFill="1" applyBorder="1" applyAlignment="1">
      <alignment horizontal="center" vertical="top" wrapText="1"/>
    </xf>
    <xf numFmtId="0" fontId="2" fillId="28" borderId="4" xfId="0" applyFont="1" applyFill="1" applyBorder="1" applyAlignment="1">
      <alignment horizontal="center" vertical="top" wrapText="1"/>
    </xf>
    <xf numFmtId="0" fontId="2" fillId="28" borderId="13" xfId="0" applyFont="1" applyFill="1" applyBorder="1" applyAlignment="1">
      <alignment horizontal="center" vertical="top" wrapText="1"/>
    </xf>
    <xf numFmtId="0" fontId="2" fillId="27" borderId="4" xfId="0" applyFont="1" applyFill="1" applyBorder="1" applyAlignment="1">
      <alignment horizontal="center" vertical="top" wrapText="1"/>
    </xf>
    <xf numFmtId="0" fontId="2" fillId="27" borderId="13" xfId="0" applyFont="1" applyFill="1" applyBorder="1" applyAlignment="1">
      <alignment horizontal="center" vertical="top" wrapText="1"/>
    </xf>
    <xf numFmtId="1" fontId="2" fillId="2" borderId="31" xfId="0" applyNumberFormat="1" applyFont="1" applyFill="1" applyBorder="1" applyAlignment="1">
      <alignment horizontal="center" vertical="top" wrapText="1"/>
    </xf>
    <xf numFmtId="1" fontId="2" fillId="2" borderId="32" xfId="0" applyNumberFormat="1" applyFont="1" applyFill="1" applyBorder="1" applyAlignment="1">
      <alignment horizontal="center" vertical="top" wrapText="1"/>
    </xf>
    <xf numFmtId="1" fontId="2" fillId="2" borderId="23" xfId="0" applyNumberFormat="1" applyFont="1" applyFill="1" applyBorder="1" applyAlignment="1">
      <alignment horizontal="center" vertical="top" wrapText="1"/>
    </xf>
    <xf numFmtId="164" fontId="2" fillId="2" borderId="21" xfId="0" applyNumberFormat="1" applyFont="1" applyFill="1" applyBorder="1" applyAlignment="1">
      <alignment horizontal="center" vertical="top" wrapText="1"/>
    </xf>
    <xf numFmtId="164" fontId="2" fillId="2" borderId="57" xfId="0" applyNumberFormat="1" applyFont="1" applyFill="1" applyBorder="1" applyAlignment="1">
      <alignment horizontal="center" vertical="top" wrapText="1"/>
    </xf>
    <xf numFmtId="164" fontId="2" fillId="2" borderId="33" xfId="0" applyNumberFormat="1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1" fontId="2" fillId="2" borderId="16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4" xfId="0" applyFont="1" applyFill="1" applyBorder="1" applyAlignment="1">
      <alignment horizontal="center" vertical="top" wrapText="1"/>
    </xf>
    <xf numFmtId="0" fontId="2" fillId="2" borderId="61" xfId="0" applyFont="1" applyFill="1" applyBorder="1" applyAlignment="1">
      <alignment horizontal="center" vertical="top" wrapText="1"/>
    </xf>
    <xf numFmtId="164" fontId="2" fillId="21" borderId="16" xfId="0" applyNumberFormat="1" applyFont="1" applyFill="1" applyBorder="1" applyAlignment="1">
      <alignment horizontal="center" vertical="top" wrapText="1"/>
    </xf>
    <xf numFmtId="164" fontId="2" fillId="21" borderId="32" xfId="0" applyNumberFormat="1" applyFont="1" applyFill="1" applyBorder="1" applyAlignment="1">
      <alignment horizontal="center" vertical="top" wrapText="1"/>
    </xf>
    <xf numFmtId="164" fontId="2" fillId="21" borderId="23" xfId="0" applyNumberFormat="1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26" borderId="31" xfId="0" applyNumberFormat="1" applyFont="1" applyFill="1" applyBorder="1" applyAlignment="1">
      <alignment horizontal="center" vertical="top" wrapText="1"/>
    </xf>
    <xf numFmtId="164" fontId="2" fillId="26" borderId="32" xfId="0" applyNumberFormat="1" applyFont="1" applyFill="1" applyBorder="1" applyAlignment="1">
      <alignment horizontal="center" vertical="top" wrapText="1"/>
    </xf>
    <xf numFmtId="164" fontId="2" fillId="26" borderId="23" xfId="0" applyNumberFormat="1" applyFont="1" applyFill="1" applyBorder="1" applyAlignment="1">
      <alignment horizontal="center" vertical="top" wrapText="1"/>
    </xf>
    <xf numFmtId="164" fontId="2" fillId="0" borderId="34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164" fontId="2" fillId="0" borderId="17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2" fillId="0" borderId="34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9" borderId="8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9" borderId="21" xfId="0" applyFont="1" applyFill="1" applyBorder="1" applyAlignment="1">
      <alignment vertical="top" wrapText="1"/>
    </xf>
    <xf numFmtId="0" fontId="2" fillId="9" borderId="57" xfId="0" applyFont="1" applyFill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164" fontId="2" fillId="0" borderId="20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56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vertical="top" wrapText="1"/>
    </xf>
    <xf numFmtId="164" fontId="2" fillId="0" borderId="22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9" borderId="11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9" borderId="0" xfId="0" applyFont="1" applyFill="1" applyBorder="1" applyAlignment="1">
      <alignment vertical="top" wrapText="1"/>
    </xf>
    <xf numFmtId="0" fontId="2" fillId="9" borderId="20" xfId="0" applyFont="1" applyFill="1" applyBorder="1" applyAlignment="1">
      <alignment vertical="top" wrapText="1"/>
    </xf>
    <xf numFmtId="164" fontId="2" fillId="0" borderId="43" xfId="0" applyNumberFormat="1" applyFont="1" applyBorder="1" applyAlignment="1">
      <alignment horizontal="center" vertical="top" wrapText="1"/>
    </xf>
    <xf numFmtId="1" fontId="2" fillId="0" borderId="57" xfId="0" applyNumberFormat="1" applyFont="1" applyBorder="1" applyAlignment="1">
      <alignment horizontal="center" vertical="top" wrapText="1"/>
    </xf>
    <xf numFmtId="1" fontId="2" fillId="0" borderId="33" xfId="0" applyNumberFormat="1" applyFont="1" applyBorder="1" applyAlignment="1">
      <alignment horizontal="center" vertical="top" wrapText="1"/>
    </xf>
    <xf numFmtId="0" fontId="2" fillId="9" borderId="21" xfId="0" applyFont="1" applyFill="1" applyBorder="1" applyAlignment="1">
      <alignment horizontal="center" vertical="top" wrapText="1"/>
    </xf>
    <xf numFmtId="0" fontId="2" fillId="9" borderId="57" xfId="0" applyFont="1" applyFill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48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9" borderId="51" xfId="0" applyFont="1" applyFill="1" applyBorder="1" applyAlignment="1">
      <alignment vertical="top" wrapText="1"/>
    </xf>
    <xf numFmtId="0" fontId="2" fillId="9" borderId="9" xfId="0" applyFont="1" applyFill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164" fontId="2" fillId="14" borderId="2" xfId="0" applyNumberFormat="1" applyFont="1" applyFill="1" applyBorder="1" applyAlignment="1">
      <alignment horizontal="center" vertical="top" wrapText="1"/>
    </xf>
    <xf numFmtId="0" fontId="2" fillId="14" borderId="16" xfId="0" applyFont="1" applyFill="1" applyBorder="1" applyAlignment="1">
      <alignment horizontal="center" vertical="top" wrapText="1"/>
    </xf>
    <xf numFmtId="0" fontId="2" fillId="14" borderId="32" xfId="0" applyFont="1" applyFill="1" applyBorder="1" applyAlignment="1">
      <alignment horizontal="center" vertical="top" wrapText="1"/>
    </xf>
    <xf numFmtId="0" fontId="2" fillId="14" borderId="23" xfId="0" applyFont="1" applyFill="1" applyBorder="1" applyAlignment="1">
      <alignment horizontal="center" vertical="top" wrapText="1"/>
    </xf>
    <xf numFmtId="164" fontId="2" fillId="14" borderId="7" xfId="0" applyNumberFormat="1" applyFont="1" applyFill="1" applyBorder="1" applyAlignment="1">
      <alignment horizontal="right" vertical="top" wrapText="1"/>
    </xf>
    <xf numFmtId="164" fontId="2" fillId="14" borderId="34" xfId="0" applyNumberFormat="1" applyFont="1" applyFill="1" applyBorder="1" applyAlignment="1">
      <alignment horizontal="center" wrapText="1"/>
    </xf>
    <xf numFmtId="164" fontId="2" fillId="14" borderId="13" xfId="0" applyNumberFormat="1" applyFont="1" applyFill="1" applyBorder="1" applyAlignment="1">
      <alignment horizontal="right" vertical="top" wrapText="1"/>
    </xf>
    <xf numFmtId="0" fontId="2" fillId="14" borderId="7" xfId="0" applyFont="1" applyFill="1" applyBorder="1" applyAlignment="1">
      <alignment horizontal="center" vertical="top" wrapText="1"/>
    </xf>
    <xf numFmtId="0" fontId="2" fillId="14" borderId="4" xfId="0" applyFont="1" applyFill="1" applyBorder="1" applyAlignment="1">
      <alignment vertical="top" wrapText="1"/>
    </xf>
    <xf numFmtId="1" fontId="2" fillId="14" borderId="29" xfId="0" applyNumberFormat="1" applyFont="1" applyFill="1" applyBorder="1" applyAlignment="1">
      <alignment horizontal="center" vertical="top" wrapText="1"/>
    </xf>
    <xf numFmtId="0" fontId="2" fillId="14" borderId="1" xfId="0" applyFont="1" applyFill="1" applyBorder="1" applyAlignment="1">
      <alignment horizontal="left" vertical="top" wrapText="1"/>
    </xf>
    <xf numFmtId="0" fontId="2" fillId="14" borderId="13" xfId="0" applyFont="1" applyFill="1" applyBorder="1" applyAlignment="1">
      <alignment vertical="top" wrapText="1"/>
    </xf>
    <xf numFmtId="0" fontId="2" fillId="14" borderId="17" xfId="0" applyFont="1" applyFill="1" applyBorder="1" applyAlignment="1">
      <alignment vertical="top" wrapText="1"/>
    </xf>
    <xf numFmtId="1" fontId="2" fillId="14" borderId="2" xfId="0" applyNumberFormat="1" applyFont="1" applyFill="1" applyBorder="1" applyAlignment="1">
      <alignment horizontal="center" vertical="top" wrapText="1"/>
    </xf>
    <xf numFmtId="0" fontId="0" fillId="9" borderId="22" xfId="0" applyFill="1" applyBorder="1" applyAlignment="1">
      <alignment horizontal="center" vertical="top" wrapText="1"/>
    </xf>
    <xf numFmtId="0" fontId="0" fillId="9" borderId="52" xfId="0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0" xfId="0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right" vertical="center" wrapText="1"/>
    </xf>
    <xf numFmtId="164" fontId="2" fillId="2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0" xfId="0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top"/>
    </xf>
    <xf numFmtId="164" fontId="2" fillId="2" borderId="7" xfId="0" applyNumberFormat="1" applyFont="1" applyFill="1" applyBorder="1" applyAlignment="1">
      <alignment horizontal="center" vertical="top"/>
    </xf>
    <xf numFmtId="164" fontId="2" fillId="2" borderId="13" xfId="0" applyNumberFormat="1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2" borderId="13" xfId="0" applyNumberFormat="1" applyFont="1" applyFill="1" applyBorder="1" applyAlignment="1">
      <alignment horizontal="right" vertical="top" wrapText="1"/>
    </xf>
    <xf numFmtId="1" fontId="2" fillId="2" borderId="4" xfId="0" applyNumberFormat="1" applyFont="1" applyFill="1" applyBorder="1" applyAlignment="1">
      <alignment horizontal="right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54" xfId="0" applyFont="1" applyFill="1" applyBorder="1" applyAlignment="1">
      <alignment vertical="top" wrapText="1"/>
    </xf>
    <xf numFmtId="0" fontId="2" fillId="2" borderId="5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0" fontId="2" fillId="2" borderId="52" xfId="0" applyFont="1" applyFill="1" applyBorder="1" applyAlignment="1">
      <alignment horizontal="center" vertical="top" wrapText="1"/>
    </xf>
    <xf numFmtId="0" fontId="13" fillId="9" borderId="4" xfId="0" applyFont="1" applyFill="1" applyBorder="1" applyAlignment="1">
      <alignment horizontal="left" vertical="top" wrapText="1"/>
    </xf>
    <xf numFmtId="0" fontId="13" fillId="9" borderId="13" xfId="0" applyFont="1" applyFill="1" applyBorder="1" applyAlignment="1">
      <alignment horizontal="left" vertical="top" wrapText="1"/>
    </xf>
    <xf numFmtId="1" fontId="8" fillId="9" borderId="4" xfId="0" applyNumberFormat="1" applyFont="1" applyFill="1" applyBorder="1" applyAlignment="1">
      <alignment horizontal="center" vertical="top" wrapText="1"/>
    </xf>
    <xf numFmtId="1" fontId="8" fillId="9" borderId="7" xfId="0" applyNumberFormat="1" applyFont="1" applyFill="1" applyBorder="1" applyAlignment="1">
      <alignment horizontal="center" vertical="top" wrapText="1"/>
    </xf>
    <xf numFmtId="1" fontId="8" fillId="9" borderId="17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8" fillId="9" borderId="23" xfId="0" applyFont="1" applyFill="1" applyBorder="1" applyAlignment="1">
      <alignment horizontal="left" vertical="top" wrapText="1"/>
    </xf>
    <xf numFmtId="0" fontId="8" fillId="9" borderId="19" xfId="0" applyFont="1" applyFill="1" applyBorder="1" applyAlignment="1">
      <alignment horizontal="center" vertical="top" wrapText="1"/>
    </xf>
    <xf numFmtId="0" fontId="8" fillId="9" borderId="30" xfId="0" applyFont="1" applyFill="1" applyBorder="1" applyAlignment="1">
      <alignment horizontal="center" vertical="top" wrapText="1"/>
    </xf>
    <xf numFmtId="0" fontId="8" fillId="9" borderId="18" xfId="0" applyFont="1" applyFill="1" applyBorder="1" applyAlignment="1">
      <alignment horizontal="center" vertical="top" wrapText="1"/>
    </xf>
    <xf numFmtId="0" fontId="8" fillId="9" borderId="4" xfId="0" applyFont="1" applyFill="1" applyBorder="1" applyAlignment="1">
      <alignment horizontal="center" vertical="top" wrapText="1"/>
    </xf>
    <xf numFmtId="0" fontId="8" fillId="9" borderId="7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left" vertical="top" wrapText="1"/>
    </xf>
    <xf numFmtId="0" fontId="13" fillId="9" borderId="4" xfId="0" applyFont="1" applyFill="1" applyBorder="1" applyAlignment="1">
      <alignment horizontal="center" vertical="top" wrapText="1"/>
    </xf>
    <xf numFmtId="0" fontId="13" fillId="9" borderId="7" xfId="0" applyFont="1" applyFill="1" applyBorder="1" applyAlignment="1">
      <alignment horizontal="center" vertical="top" wrapText="1"/>
    </xf>
    <xf numFmtId="0" fontId="13" fillId="9" borderId="17" xfId="0" applyFont="1" applyFill="1" applyBorder="1" applyAlignment="1">
      <alignment horizontal="center" vertical="top" wrapText="1"/>
    </xf>
    <xf numFmtId="1" fontId="13" fillId="9" borderId="4" xfId="0" applyNumberFormat="1" applyFont="1" applyFill="1" applyBorder="1" applyAlignment="1">
      <alignment horizontal="right" vertical="top" wrapText="1"/>
    </xf>
    <xf numFmtId="1" fontId="13" fillId="9" borderId="7" xfId="0" applyNumberFormat="1" applyFont="1" applyFill="1" applyBorder="1" applyAlignment="1">
      <alignment horizontal="right" vertical="top" wrapText="1"/>
    </xf>
    <xf numFmtId="0" fontId="13" fillId="9" borderId="54" xfId="0" applyFont="1" applyFill="1" applyBorder="1" applyAlignment="1">
      <alignment horizontal="left" vertical="top" wrapText="1"/>
    </xf>
    <xf numFmtId="0" fontId="13" fillId="9" borderId="0" xfId="0" applyFont="1" applyFill="1" applyBorder="1" applyAlignment="1">
      <alignment horizontal="left" vertical="top" wrapText="1"/>
    </xf>
    <xf numFmtId="164" fontId="13" fillId="9" borderId="4" xfId="0" applyNumberFormat="1" applyFont="1" applyFill="1" applyBorder="1" applyAlignment="1">
      <alignment horizontal="right" vertical="top" wrapText="1"/>
    </xf>
    <xf numFmtId="164" fontId="13" fillId="9" borderId="7" xfId="0" applyNumberFormat="1" applyFont="1" applyFill="1" applyBorder="1" applyAlignment="1">
      <alignment horizontal="right" vertical="top" wrapText="1"/>
    </xf>
    <xf numFmtId="164" fontId="13" fillId="9" borderId="13" xfId="0" applyNumberFormat="1" applyFont="1" applyFill="1" applyBorder="1" applyAlignment="1">
      <alignment horizontal="right" vertical="top" wrapText="1"/>
    </xf>
    <xf numFmtId="0" fontId="10" fillId="9" borderId="4" xfId="0" applyFont="1" applyFill="1" applyBorder="1" applyAlignment="1">
      <alignment horizontal="center" vertical="top" wrapText="1"/>
    </xf>
    <xf numFmtId="0" fontId="10" fillId="9" borderId="7" xfId="0" applyFont="1" applyFill="1" applyBorder="1" applyAlignment="1">
      <alignment horizontal="center" vertical="top" wrapText="1"/>
    </xf>
    <xf numFmtId="0" fontId="10" fillId="9" borderId="13" xfId="0" applyFont="1" applyFill="1" applyBorder="1" applyAlignment="1">
      <alignment horizontal="center" vertical="top" wrapText="1"/>
    </xf>
    <xf numFmtId="0" fontId="8" fillId="9" borderId="0" xfId="0" applyFont="1" applyFill="1" applyAlignment="1">
      <alignment horizontal="right"/>
    </xf>
    <xf numFmtId="0" fontId="9" fillId="9" borderId="0" xfId="0" applyFont="1" applyFill="1" applyAlignment="1">
      <alignment horizontal="center"/>
    </xf>
    <xf numFmtId="0" fontId="8" fillId="9" borderId="4" xfId="0" applyFont="1" applyFill="1" applyBorder="1" applyAlignment="1">
      <alignment horizontal="left" vertical="top" wrapText="1"/>
    </xf>
    <xf numFmtId="0" fontId="8" fillId="9" borderId="7" xfId="0" applyFont="1" applyFill="1" applyBorder="1" applyAlignment="1">
      <alignment horizontal="left" vertical="top" wrapText="1"/>
    </xf>
    <xf numFmtId="0" fontId="13" fillId="9" borderId="11" xfId="0" applyFont="1" applyFill="1" applyBorder="1" applyAlignment="1">
      <alignment horizontal="left" vertical="top" wrapText="1"/>
    </xf>
    <xf numFmtId="0" fontId="13" fillId="9" borderId="6" xfId="0" applyFont="1" applyFill="1" applyBorder="1" applyAlignment="1">
      <alignment horizontal="left" vertical="top" wrapText="1"/>
    </xf>
    <xf numFmtId="0" fontId="13" fillId="9" borderId="13" xfId="0" applyFont="1" applyFill="1" applyBorder="1" applyAlignment="1">
      <alignment horizontal="center" vertical="top" wrapText="1"/>
    </xf>
    <xf numFmtId="0" fontId="13" fillId="9" borderId="16" xfId="0" applyFont="1" applyFill="1" applyBorder="1" applyAlignment="1">
      <alignment horizontal="left" vertical="top" wrapText="1"/>
    </xf>
    <xf numFmtId="0" fontId="13" fillId="9" borderId="32" xfId="0" applyFont="1" applyFill="1" applyBorder="1" applyAlignment="1">
      <alignment horizontal="left" vertical="top" wrapText="1"/>
    </xf>
    <xf numFmtId="49" fontId="10" fillId="9" borderId="4" xfId="0" applyNumberFormat="1" applyFont="1" applyFill="1" applyBorder="1" applyAlignment="1">
      <alignment horizontal="center" vertical="top" wrapText="1"/>
    </xf>
    <xf numFmtId="49" fontId="10" fillId="9" borderId="7" xfId="0" applyNumberFormat="1" applyFont="1" applyFill="1" applyBorder="1" applyAlignment="1">
      <alignment horizontal="center" vertical="top" wrapText="1"/>
    </xf>
    <xf numFmtId="0" fontId="14" fillId="9" borderId="39" xfId="0" applyFont="1" applyFill="1" applyBorder="1" applyAlignment="1">
      <alignment horizontal="left" vertical="top" wrapText="1"/>
    </xf>
    <xf numFmtId="0" fontId="14" fillId="9" borderId="27" xfId="0" applyFont="1" applyFill="1" applyBorder="1" applyAlignment="1">
      <alignment horizontal="left" vertical="top" wrapText="1"/>
    </xf>
    <xf numFmtId="0" fontId="14" fillId="9" borderId="44" xfId="0" applyFont="1" applyFill="1" applyBorder="1" applyAlignment="1">
      <alignment horizontal="left" vertical="top" wrapText="1"/>
    </xf>
    <xf numFmtId="0" fontId="8" fillId="9" borderId="34" xfId="0" applyFont="1" applyFill="1" applyBorder="1" applyAlignment="1">
      <alignment horizontal="center" vertical="top" wrapText="1"/>
    </xf>
    <xf numFmtId="164" fontId="7" fillId="9" borderId="38" xfId="1" applyNumberFormat="1" applyFill="1" applyBorder="1" applyAlignment="1">
      <alignment horizontal="center" vertical="top"/>
    </xf>
    <xf numFmtId="164" fontId="0" fillId="9" borderId="0" xfId="0" applyNumberFormat="1" applyFill="1"/>
    <xf numFmtId="164" fontId="0" fillId="9" borderId="24" xfId="0" applyNumberFormat="1" applyFill="1" applyBorder="1"/>
    <xf numFmtId="164" fontId="2" fillId="14" borderId="20" xfId="0" applyNumberFormat="1" applyFont="1" applyFill="1" applyBorder="1" applyAlignment="1">
      <alignment horizontal="center" vertical="top" wrapText="1"/>
    </xf>
    <xf numFmtId="0" fontId="2" fillId="14" borderId="2" xfId="0" applyFont="1" applyFill="1" applyBorder="1" applyAlignment="1">
      <alignment vertical="top" wrapText="1"/>
    </xf>
    <xf numFmtId="164" fontId="2" fillId="22" borderId="4" xfId="0" applyNumberFormat="1" applyFont="1" applyFill="1" applyBorder="1" applyAlignment="1">
      <alignment horizontal="center" wrapText="1"/>
    </xf>
    <xf numFmtId="164" fontId="2" fillId="22" borderId="7" xfId="0" applyNumberFormat="1" applyFont="1" applyFill="1" applyBorder="1" applyAlignment="1">
      <alignment horizontal="center" wrapText="1"/>
    </xf>
    <xf numFmtId="164" fontId="2" fillId="22" borderId="13" xfId="0" applyNumberFormat="1" applyFont="1" applyFill="1" applyBorder="1" applyAlignment="1">
      <alignment horizontal="center" wrapText="1"/>
    </xf>
    <xf numFmtId="164" fontId="2" fillId="23" borderId="4" xfId="0" applyNumberFormat="1" applyFont="1" applyFill="1" applyBorder="1" applyAlignment="1">
      <alignment horizontal="center" wrapText="1"/>
    </xf>
    <xf numFmtId="164" fontId="2" fillId="23" borderId="7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center" wrapText="1"/>
    </xf>
    <xf numFmtId="164" fontId="2" fillId="14" borderId="4" xfId="0" applyNumberFormat="1" applyFont="1" applyFill="1" applyBorder="1" applyAlignment="1">
      <alignment horizontal="center" wrapText="1"/>
    </xf>
    <xf numFmtId="164" fontId="2" fillId="14" borderId="7" xfId="0" applyNumberFormat="1" applyFont="1" applyFill="1" applyBorder="1" applyAlignment="1">
      <alignment horizontal="center" wrapText="1"/>
    </xf>
    <xf numFmtId="164" fontId="2" fillId="14" borderId="13" xfId="0" applyNumberFormat="1" applyFont="1" applyFill="1" applyBorder="1" applyAlignment="1">
      <alignment horizontal="center" wrapText="1"/>
    </xf>
    <xf numFmtId="0" fontId="5" fillId="14" borderId="4" xfId="0" applyFont="1" applyFill="1" applyBorder="1" applyAlignment="1">
      <alignment horizontal="center" vertical="top" wrapText="1"/>
    </xf>
    <xf numFmtId="0" fontId="5" fillId="14" borderId="7" xfId="0" applyFont="1" applyFill="1" applyBorder="1" applyAlignment="1">
      <alignment horizontal="center" vertical="top" wrapText="1"/>
    </xf>
    <xf numFmtId="0" fontId="5" fillId="14" borderId="13" xfId="0" applyFont="1" applyFill="1" applyBorder="1" applyAlignment="1">
      <alignment horizontal="center" vertical="top" wrapText="1"/>
    </xf>
    <xf numFmtId="0" fontId="2" fillId="14" borderId="20" xfId="0" applyFont="1" applyFill="1" applyBorder="1" applyAlignment="1">
      <alignment horizontal="center" vertical="top" wrapText="1"/>
    </xf>
    <xf numFmtId="0" fontId="2" fillId="14" borderId="0" xfId="0" applyFont="1" applyFill="1" applyBorder="1" applyAlignment="1">
      <alignment horizontal="center" vertical="top" wrapText="1"/>
    </xf>
    <xf numFmtId="0" fontId="2" fillId="14" borderId="24" xfId="0" applyFont="1" applyFill="1" applyBorder="1" applyAlignment="1">
      <alignment horizontal="center" vertical="top" wrapText="1"/>
    </xf>
    <xf numFmtId="164" fontId="2" fillId="22" borderId="4" xfId="0" applyNumberFormat="1" applyFont="1" applyFill="1" applyBorder="1" applyAlignment="1">
      <alignment horizontal="center" vertical="center" wrapText="1"/>
    </xf>
    <xf numFmtId="164" fontId="2" fillId="23" borderId="7" xfId="0" applyNumberFormat="1" applyFont="1" applyFill="1" applyBorder="1" applyAlignment="1">
      <alignment horizontal="center" vertical="center" wrapText="1"/>
    </xf>
    <xf numFmtId="164" fontId="2" fillId="23" borderId="13" xfId="0" applyNumberFormat="1" applyFont="1" applyFill="1" applyBorder="1" applyAlignment="1">
      <alignment horizontal="center" vertical="center" wrapText="1"/>
    </xf>
    <xf numFmtId="164" fontId="2" fillId="14" borderId="38" xfId="0" applyNumberFormat="1" applyFont="1" applyFill="1" applyBorder="1" applyAlignment="1">
      <alignment horizontal="center" vertical="center" wrapText="1"/>
    </xf>
    <xf numFmtId="164" fontId="2" fillId="14" borderId="0" xfId="0" applyNumberFormat="1" applyFont="1" applyFill="1" applyBorder="1" applyAlignment="1">
      <alignment horizontal="center" vertical="center" wrapText="1"/>
    </xf>
    <xf numFmtId="164" fontId="2" fillId="14" borderId="25" xfId="0" applyNumberFormat="1" applyFont="1" applyFill="1" applyBorder="1" applyAlignment="1">
      <alignment horizontal="center" vertical="center" wrapText="1"/>
    </xf>
    <xf numFmtId="164" fontId="2" fillId="25" borderId="16" xfId="0" applyNumberFormat="1" applyFont="1" applyFill="1" applyBorder="1" applyAlignment="1">
      <alignment horizontal="center" vertical="center" wrapText="1"/>
    </xf>
    <xf numFmtId="164" fontId="2" fillId="25" borderId="32" xfId="0" applyNumberFormat="1" applyFont="1" applyFill="1" applyBorder="1" applyAlignment="1">
      <alignment horizontal="center" vertical="center" wrapText="1"/>
    </xf>
    <xf numFmtId="164" fontId="2" fillId="25" borderId="23" xfId="0" applyNumberFormat="1" applyFont="1" applyFill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center" vertical="top" wrapText="1"/>
    </xf>
    <xf numFmtId="164" fontId="5" fillId="14" borderId="1" xfId="0" applyNumberFormat="1" applyFont="1" applyFill="1" applyBorder="1" applyAlignment="1">
      <alignment horizontal="right" vertical="top" wrapText="1"/>
    </xf>
    <xf numFmtId="164" fontId="5" fillId="14" borderId="1" xfId="0" applyNumberFormat="1" applyFont="1" applyFill="1" applyBorder="1" applyAlignment="1">
      <alignment horizontal="center" vertical="top" wrapText="1"/>
    </xf>
    <xf numFmtId="164" fontId="2" fillId="9" borderId="1" xfId="0" applyNumberFormat="1" applyFont="1" applyFill="1" applyBorder="1" applyAlignment="1">
      <alignment horizontal="center" vertical="top" wrapText="1"/>
    </xf>
    <xf numFmtId="1" fontId="5" fillId="14" borderId="1" xfId="0" applyNumberFormat="1" applyFont="1" applyFill="1" applyBorder="1" applyAlignment="1">
      <alignment horizontal="right" vertical="top" wrapText="1"/>
    </xf>
    <xf numFmtId="0" fontId="2" fillId="14" borderId="16" xfId="0" applyFont="1" applyFill="1" applyBorder="1" applyAlignment="1">
      <alignment horizontal="left" vertical="top" wrapText="1"/>
    </xf>
    <xf numFmtId="0" fontId="2" fillId="14" borderId="23" xfId="0" applyFont="1" applyFill="1" applyBorder="1" applyAlignment="1">
      <alignment horizontal="left" vertical="top" wrapText="1"/>
    </xf>
    <xf numFmtId="0" fontId="2" fillId="14" borderId="1" xfId="0" applyFont="1" applyFill="1" applyBorder="1" applyAlignment="1">
      <alignment vertical="top" wrapText="1"/>
    </xf>
    <xf numFmtId="0" fontId="5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0" borderId="1" xfId="0" applyBorder="1"/>
    <xf numFmtId="0" fontId="2" fillId="0" borderId="16" xfId="0" applyFont="1" applyBorder="1" applyAlignment="1">
      <alignment horizontal="left" vertical="top" wrapText="1"/>
    </xf>
    <xf numFmtId="164" fontId="5" fillId="14" borderId="16" xfId="0" applyNumberFormat="1" applyFont="1" applyFill="1" applyBorder="1" applyAlignment="1">
      <alignment horizontal="center" vertical="top" wrapText="1"/>
    </xf>
    <xf numFmtId="164" fontId="5" fillId="14" borderId="32" xfId="0" applyNumberFormat="1" applyFont="1" applyFill="1" applyBorder="1" applyAlignment="1">
      <alignment horizontal="center" vertical="top" wrapText="1"/>
    </xf>
    <xf numFmtId="164" fontId="5" fillId="14" borderId="23" xfId="0" applyNumberFormat="1" applyFont="1" applyFill="1" applyBorder="1" applyAlignment="1">
      <alignment horizontal="center" vertical="top" wrapText="1"/>
    </xf>
    <xf numFmtId="164" fontId="5" fillId="9" borderId="16" xfId="0" applyNumberFormat="1" applyFont="1" applyFill="1" applyBorder="1" applyAlignment="1">
      <alignment horizontal="center" vertical="top" wrapText="1"/>
    </xf>
    <xf numFmtId="164" fontId="5" fillId="9" borderId="32" xfId="0" applyNumberFormat="1" applyFont="1" applyFill="1" applyBorder="1" applyAlignment="1">
      <alignment horizontal="center" vertical="top" wrapText="1"/>
    </xf>
    <xf numFmtId="164" fontId="5" fillId="9" borderId="23" xfId="0" applyNumberFormat="1" applyFont="1" applyFill="1" applyBorder="1" applyAlignment="1">
      <alignment horizontal="center" vertical="top" wrapText="1"/>
    </xf>
    <xf numFmtId="0" fontId="1" fillId="5" borderId="0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 vertical="top" wrapText="1"/>
    </xf>
    <xf numFmtId="1" fontId="5" fillId="9" borderId="1" xfId="0" applyNumberFormat="1" applyFont="1" applyFill="1" applyBorder="1" applyAlignment="1">
      <alignment horizontal="center" vertical="top" wrapText="1"/>
    </xf>
    <xf numFmtId="0" fontId="2" fillId="9" borderId="32" xfId="0" applyFont="1" applyFill="1" applyBorder="1" applyAlignment="1">
      <alignment horizontal="center" vertical="top" wrapText="1"/>
    </xf>
    <xf numFmtId="0" fontId="5" fillId="14" borderId="16" xfId="0" applyFont="1" applyFill="1" applyBorder="1" applyAlignment="1">
      <alignment horizontal="center" vertical="top" wrapText="1"/>
    </xf>
    <xf numFmtId="0" fontId="5" fillId="14" borderId="32" xfId="0" applyFont="1" applyFill="1" applyBorder="1" applyAlignment="1">
      <alignment horizontal="center" vertical="top" wrapText="1"/>
    </xf>
    <xf numFmtId="0" fontId="5" fillId="14" borderId="23" xfId="0" applyFont="1" applyFill="1" applyBorder="1" applyAlignment="1">
      <alignment horizontal="center" vertical="top" wrapText="1"/>
    </xf>
    <xf numFmtId="0" fontId="2" fillId="14" borderId="32" xfId="0" applyFont="1" applyFill="1" applyBorder="1" applyAlignment="1">
      <alignment horizontal="left" vertical="top" wrapText="1"/>
    </xf>
    <xf numFmtId="0" fontId="2" fillId="14" borderId="1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L54"/>
  <sheetViews>
    <sheetView topLeftCell="A31" zoomScale="85" zoomScaleNormal="85" workbookViewId="0">
      <selection activeCell="C28" sqref="C28:C38"/>
    </sheetView>
  </sheetViews>
  <sheetFormatPr defaultRowHeight="15"/>
  <cols>
    <col min="1" max="1" width="14.85546875" customWidth="1"/>
    <col min="2" max="2" width="13.7109375" customWidth="1"/>
    <col min="3" max="3" width="16.5703125" customWidth="1"/>
    <col min="4" max="4" width="11.85546875" customWidth="1"/>
    <col min="5" max="5" width="16.140625" style="236" customWidth="1"/>
    <col min="6" max="6" width="20.140625" style="236" customWidth="1"/>
    <col min="7" max="7" width="9.7109375" customWidth="1"/>
    <col min="8" max="8" width="14.28515625"/>
    <col min="9" max="9" width="14.7109375" style="662" customWidth="1"/>
    <col min="10" max="10" width="16" customWidth="1"/>
    <col min="11" max="11" width="13" style="231" customWidth="1"/>
    <col min="12" max="12" width="16.5703125" customWidth="1"/>
    <col min="13" max="13" width="15.140625" style="236" customWidth="1"/>
    <col min="15" max="15" width="0" style="1" hidden="1"/>
    <col min="16" max="16" width="0" hidden="1"/>
    <col min="17" max="17" width="0" style="1" hidden="1"/>
    <col min="18" max="1026" width="9.140625" style="1"/>
  </cols>
  <sheetData>
    <row r="1" spans="1:1026">
      <c r="A1" s="2"/>
      <c r="B1" s="2"/>
      <c r="M1" s="239"/>
      <c r="N1" s="2" t="s">
        <v>0</v>
      </c>
    </row>
    <row r="2" spans="1:1026">
      <c r="A2" s="2"/>
      <c r="B2" s="2"/>
      <c r="M2" s="239"/>
      <c r="N2" s="2" t="s">
        <v>1</v>
      </c>
    </row>
    <row r="3" spans="1:1026">
      <c r="A3" s="2"/>
      <c r="B3" s="2"/>
      <c r="M3" s="239"/>
      <c r="N3" s="2" t="s">
        <v>2</v>
      </c>
    </row>
    <row r="4" spans="1:1026">
      <c r="A4" s="2"/>
      <c r="B4" s="2"/>
      <c r="M4" s="239"/>
      <c r="N4" s="2" t="s">
        <v>3</v>
      </c>
    </row>
    <row r="5" spans="1:1026">
      <c r="A5" s="2"/>
      <c r="B5" s="2"/>
      <c r="M5" s="239"/>
      <c r="N5" s="2" t="s">
        <v>4</v>
      </c>
    </row>
    <row r="6" spans="1:1026">
      <c r="A6" s="2"/>
      <c r="B6" s="2"/>
      <c r="M6" s="239"/>
      <c r="N6" s="2" t="s">
        <v>5</v>
      </c>
    </row>
    <row r="7" spans="1:1026">
      <c r="A7" s="2"/>
      <c r="B7" s="2"/>
      <c r="M7" s="239"/>
      <c r="N7" s="2" t="s">
        <v>6</v>
      </c>
    </row>
    <row r="8" spans="1:1026">
      <c r="A8" s="3"/>
      <c r="B8" s="3"/>
    </row>
    <row r="9" spans="1:1026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026" ht="15" customHeight="1">
      <c r="A10" s="690" t="s">
        <v>525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026">
      <c r="A11" s="391"/>
      <c r="B11" s="391"/>
      <c r="C11" s="391"/>
      <c r="D11" s="391"/>
      <c r="E11" s="391"/>
      <c r="F11" s="690"/>
      <c r="G11" s="690"/>
      <c r="H11" s="690"/>
      <c r="I11" s="690"/>
      <c r="J11" s="391"/>
      <c r="K11" s="391"/>
      <c r="L11" s="391"/>
      <c r="M11" s="391"/>
      <c r="N11" s="391"/>
    </row>
    <row r="12" spans="1:1026">
      <c r="A12" s="3"/>
      <c r="B12" s="3"/>
    </row>
    <row r="13" spans="1:1026" s="231" customFormat="1" ht="141" customHeight="1">
      <c r="A13" s="388" t="s">
        <v>8</v>
      </c>
      <c r="B13" s="388" t="s">
        <v>292</v>
      </c>
      <c r="C13" s="388" t="s">
        <v>9</v>
      </c>
      <c r="D13" s="388" t="s">
        <v>10</v>
      </c>
      <c r="E13" s="390" t="s">
        <v>11</v>
      </c>
      <c r="F13" s="390" t="s">
        <v>12</v>
      </c>
      <c r="G13" s="388" t="s">
        <v>13</v>
      </c>
      <c r="H13" s="388" t="s">
        <v>14</v>
      </c>
      <c r="I13" s="659" t="s">
        <v>15</v>
      </c>
      <c r="J13" s="388" t="s">
        <v>69</v>
      </c>
      <c r="K13" s="388" t="s">
        <v>17</v>
      </c>
      <c r="L13" s="388" t="s">
        <v>18</v>
      </c>
      <c r="M13" s="390" t="s">
        <v>19</v>
      </c>
      <c r="N13" s="388" t="s">
        <v>20</v>
      </c>
      <c r="O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  <c r="IR13" s="244"/>
      <c r="IS13" s="244"/>
      <c r="IT13" s="244"/>
      <c r="IU13" s="244"/>
      <c r="IV13" s="244"/>
      <c r="IW13" s="244"/>
      <c r="IX13" s="244"/>
      <c r="IY13" s="244"/>
      <c r="IZ13" s="244"/>
      <c r="JA13" s="244"/>
      <c r="JB13" s="244"/>
      <c r="JC13" s="244"/>
      <c r="JD13" s="244"/>
      <c r="JE13" s="244"/>
      <c r="JF13" s="244"/>
      <c r="JG13" s="244"/>
      <c r="JH13" s="244"/>
      <c r="JI13" s="244"/>
      <c r="JJ13" s="244"/>
      <c r="JK13" s="244"/>
      <c r="JL13" s="244"/>
      <c r="JM13" s="244"/>
      <c r="JN13" s="244"/>
      <c r="JO13" s="244"/>
      <c r="JP13" s="244"/>
      <c r="JQ13" s="244"/>
      <c r="JR13" s="244"/>
      <c r="JS13" s="244"/>
      <c r="JT13" s="244"/>
      <c r="JU13" s="244"/>
      <c r="JV13" s="244"/>
      <c r="JW13" s="244"/>
      <c r="JX13" s="244"/>
      <c r="JY13" s="244"/>
      <c r="JZ13" s="244"/>
      <c r="KA13" s="244"/>
      <c r="KB13" s="244"/>
      <c r="KC13" s="244"/>
      <c r="KD13" s="244"/>
      <c r="KE13" s="244"/>
      <c r="KF13" s="244"/>
      <c r="KG13" s="244"/>
      <c r="KH13" s="244"/>
      <c r="KI13" s="244"/>
      <c r="KJ13" s="244"/>
      <c r="KK13" s="244"/>
      <c r="KL13" s="244"/>
      <c r="KM13" s="244"/>
      <c r="KN13" s="244"/>
      <c r="KO13" s="244"/>
      <c r="KP13" s="244"/>
      <c r="KQ13" s="244"/>
      <c r="KR13" s="244"/>
      <c r="KS13" s="244"/>
      <c r="KT13" s="244"/>
      <c r="KU13" s="244"/>
      <c r="KV13" s="244"/>
      <c r="KW13" s="244"/>
      <c r="KX13" s="244"/>
      <c r="KY13" s="244"/>
      <c r="KZ13" s="244"/>
      <c r="LA13" s="244"/>
      <c r="LB13" s="244"/>
      <c r="LC13" s="244"/>
      <c r="LD13" s="244"/>
      <c r="LE13" s="244"/>
      <c r="LF13" s="244"/>
      <c r="LG13" s="244"/>
      <c r="LH13" s="244"/>
      <c r="LI13" s="244"/>
      <c r="LJ13" s="244"/>
      <c r="LK13" s="244"/>
      <c r="LL13" s="244"/>
      <c r="LM13" s="244"/>
      <c r="LN13" s="244"/>
      <c r="LO13" s="244"/>
      <c r="LP13" s="244"/>
      <c r="LQ13" s="244"/>
      <c r="LR13" s="244"/>
      <c r="LS13" s="244"/>
      <c r="LT13" s="244"/>
      <c r="LU13" s="244"/>
      <c r="LV13" s="244"/>
      <c r="LW13" s="244"/>
      <c r="LX13" s="244"/>
      <c r="LY13" s="244"/>
      <c r="LZ13" s="244"/>
      <c r="MA13" s="244"/>
      <c r="MB13" s="244"/>
      <c r="MC13" s="244"/>
      <c r="MD13" s="244"/>
      <c r="ME13" s="244"/>
      <c r="MF13" s="244"/>
      <c r="MG13" s="244"/>
      <c r="MH13" s="244"/>
      <c r="MI13" s="244"/>
      <c r="MJ13" s="244"/>
      <c r="MK13" s="244"/>
      <c r="ML13" s="244"/>
      <c r="MM13" s="244"/>
      <c r="MN13" s="244"/>
      <c r="MO13" s="244"/>
      <c r="MP13" s="244"/>
      <c r="MQ13" s="244"/>
      <c r="MR13" s="244"/>
      <c r="MS13" s="244"/>
      <c r="MT13" s="244"/>
      <c r="MU13" s="244"/>
      <c r="MV13" s="244"/>
      <c r="MW13" s="244"/>
      <c r="MX13" s="244"/>
      <c r="MY13" s="244"/>
      <c r="MZ13" s="244"/>
      <c r="NA13" s="244"/>
      <c r="NB13" s="244"/>
      <c r="NC13" s="244"/>
      <c r="ND13" s="244"/>
      <c r="NE13" s="244"/>
      <c r="NF13" s="244"/>
      <c r="NG13" s="244"/>
      <c r="NH13" s="244"/>
      <c r="NI13" s="244"/>
      <c r="NJ13" s="244"/>
      <c r="NK13" s="244"/>
      <c r="NL13" s="244"/>
      <c r="NM13" s="244"/>
      <c r="NN13" s="244"/>
      <c r="NO13" s="244"/>
      <c r="NP13" s="244"/>
      <c r="NQ13" s="244"/>
      <c r="NR13" s="244"/>
      <c r="NS13" s="244"/>
      <c r="NT13" s="244"/>
      <c r="NU13" s="244"/>
      <c r="NV13" s="244"/>
      <c r="NW13" s="244"/>
      <c r="NX13" s="244"/>
      <c r="NY13" s="244"/>
      <c r="NZ13" s="244"/>
      <c r="OA13" s="244"/>
      <c r="OB13" s="244"/>
      <c r="OC13" s="244"/>
      <c r="OD13" s="244"/>
      <c r="OE13" s="244"/>
      <c r="OF13" s="244"/>
      <c r="OG13" s="244"/>
      <c r="OH13" s="244"/>
      <c r="OI13" s="244"/>
      <c r="OJ13" s="244"/>
      <c r="OK13" s="244"/>
      <c r="OL13" s="244"/>
      <c r="OM13" s="244"/>
      <c r="ON13" s="244"/>
      <c r="OO13" s="244"/>
      <c r="OP13" s="244"/>
      <c r="OQ13" s="244"/>
      <c r="OR13" s="244"/>
      <c r="OS13" s="244"/>
      <c r="OT13" s="244"/>
      <c r="OU13" s="244"/>
      <c r="OV13" s="244"/>
      <c r="OW13" s="244"/>
      <c r="OX13" s="244"/>
      <c r="OY13" s="244"/>
      <c r="OZ13" s="244"/>
      <c r="PA13" s="244"/>
      <c r="PB13" s="244"/>
      <c r="PC13" s="244"/>
      <c r="PD13" s="244"/>
      <c r="PE13" s="244"/>
      <c r="PF13" s="244"/>
      <c r="PG13" s="244"/>
      <c r="PH13" s="244"/>
      <c r="PI13" s="244"/>
      <c r="PJ13" s="244"/>
      <c r="PK13" s="244"/>
      <c r="PL13" s="244"/>
      <c r="PM13" s="244"/>
      <c r="PN13" s="244"/>
      <c r="PO13" s="244"/>
      <c r="PP13" s="244"/>
      <c r="PQ13" s="244"/>
      <c r="PR13" s="244"/>
      <c r="PS13" s="244"/>
      <c r="PT13" s="244"/>
      <c r="PU13" s="244"/>
      <c r="PV13" s="244"/>
      <c r="PW13" s="244"/>
      <c r="PX13" s="244"/>
      <c r="PY13" s="244"/>
      <c r="PZ13" s="244"/>
      <c r="QA13" s="244"/>
      <c r="QB13" s="244"/>
      <c r="QC13" s="244"/>
      <c r="QD13" s="244"/>
      <c r="QE13" s="244"/>
      <c r="QF13" s="244"/>
      <c r="QG13" s="244"/>
      <c r="QH13" s="244"/>
      <c r="QI13" s="244"/>
      <c r="QJ13" s="244"/>
      <c r="QK13" s="244"/>
      <c r="QL13" s="244"/>
      <c r="QM13" s="244"/>
      <c r="QN13" s="244"/>
      <c r="QO13" s="244"/>
      <c r="QP13" s="244"/>
      <c r="QQ13" s="244"/>
      <c r="QR13" s="244"/>
      <c r="QS13" s="244"/>
      <c r="QT13" s="244"/>
      <c r="QU13" s="244"/>
      <c r="QV13" s="244"/>
      <c r="QW13" s="244"/>
      <c r="QX13" s="244"/>
      <c r="QY13" s="244"/>
      <c r="QZ13" s="244"/>
      <c r="RA13" s="244"/>
      <c r="RB13" s="244"/>
      <c r="RC13" s="244"/>
      <c r="RD13" s="244"/>
      <c r="RE13" s="244"/>
      <c r="RF13" s="244"/>
      <c r="RG13" s="244"/>
      <c r="RH13" s="244"/>
      <c r="RI13" s="244"/>
      <c r="RJ13" s="244"/>
      <c r="RK13" s="244"/>
      <c r="RL13" s="244"/>
      <c r="RM13" s="244"/>
      <c r="RN13" s="244"/>
      <c r="RO13" s="244"/>
      <c r="RP13" s="244"/>
      <c r="RQ13" s="244"/>
      <c r="RR13" s="244"/>
      <c r="RS13" s="244"/>
      <c r="RT13" s="244"/>
      <c r="RU13" s="244"/>
      <c r="RV13" s="244"/>
      <c r="RW13" s="244"/>
      <c r="RX13" s="244"/>
      <c r="RY13" s="244"/>
      <c r="RZ13" s="244"/>
      <c r="SA13" s="244"/>
      <c r="SB13" s="244"/>
      <c r="SC13" s="244"/>
      <c r="SD13" s="244"/>
      <c r="SE13" s="244"/>
      <c r="SF13" s="244"/>
      <c r="SG13" s="244"/>
      <c r="SH13" s="244"/>
      <c r="SI13" s="244"/>
      <c r="SJ13" s="244"/>
      <c r="SK13" s="244"/>
      <c r="SL13" s="244"/>
      <c r="SM13" s="244"/>
      <c r="SN13" s="244"/>
      <c r="SO13" s="244"/>
      <c r="SP13" s="244"/>
      <c r="SQ13" s="244"/>
      <c r="SR13" s="244"/>
      <c r="SS13" s="244"/>
      <c r="ST13" s="244"/>
      <c r="SU13" s="244"/>
      <c r="SV13" s="244"/>
      <c r="SW13" s="244"/>
      <c r="SX13" s="244"/>
      <c r="SY13" s="244"/>
      <c r="SZ13" s="244"/>
      <c r="TA13" s="244"/>
      <c r="TB13" s="244"/>
      <c r="TC13" s="244"/>
      <c r="TD13" s="244"/>
      <c r="TE13" s="244"/>
      <c r="TF13" s="244"/>
      <c r="TG13" s="244"/>
      <c r="TH13" s="244"/>
      <c r="TI13" s="244"/>
      <c r="TJ13" s="244"/>
      <c r="TK13" s="244"/>
      <c r="TL13" s="244"/>
      <c r="TM13" s="244"/>
      <c r="TN13" s="244"/>
      <c r="TO13" s="244"/>
      <c r="TP13" s="244"/>
      <c r="TQ13" s="244"/>
      <c r="TR13" s="244"/>
      <c r="TS13" s="244"/>
      <c r="TT13" s="244"/>
      <c r="TU13" s="244"/>
      <c r="TV13" s="244"/>
      <c r="TW13" s="244"/>
      <c r="TX13" s="244"/>
      <c r="TY13" s="244"/>
      <c r="TZ13" s="244"/>
      <c r="UA13" s="244"/>
      <c r="UB13" s="244"/>
      <c r="UC13" s="244"/>
      <c r="UD13" s="244"/>
      <c r="UE13" s="244"/>
      <c r="UF13" s="244"/>
      <c r="UG13" s="244"/>
      <c r="UH13" s="244"/>
      <c r="UI13" s="244"/>
      <c r="UJ13" s="244"/>
      <c r="UK13" s="244"/>
      <c r="UL13" s="244"/>
      <c r="UM13" s="244"/>
      <c r="UN13" s="244"/>
      <c r="UO13" s="244"/>
      <c r="UP13" s="244"/>
      <c r="UQ13" s="244"/>
      <c r="UR13" s="244"/>
      <c r="US13" s="244"/>
      <c r="UT13" s="244"/>
      <c r="UU13" s="244"/>
      <c r="UV13" s="244"/>
      <c r="UW13" s="244"/>
      <c r="UX13" s="244"/>
      <c r="UY13" s="244"/>
      <c r="UZ13" s="244"/>
      <c r="VA13" s="244"/>
      <c r="VB13" s="244"/>
      <c r="VC13" s="244"/>
      <c r="VD13" s="244"/>
      <c r="VE13" s="244"/>
      <c r="VF13" s="244"/>
      <c r="VG13" s="244"/>
      <c r="VH13" s="244"/>
      <c r="VI13" s="244"/>
      <c r="VJ13" s="244"/>
      <c r="VK13" s="244"/>
      <c r="VL13" s="244"/>
      <c r="VM13" s="244"/>
      <c r="VN13" s="244"/>
      <c r="VO13" s="244"/>
      <c r="VP13" s="244"/>
      <c r="VQ13" s="244"/>
      <c r="VR13" s="244"/>
      <c r="VS13" s="244"/>
      <c r="VT13" s="244"/>
      <c r="VU13" s="244"/>
      <c r="VV13" s="244"/>
      <c r="VW13" s="244"/>
      <c r="VX13" s="244"/>
      <c r="VY13" s="244"/>
      <c r="VZ13" s="244"/>
      <c r="WA13" s="244"/>
      <c r="WB13" s="244"/>
      <c r="WC13" s="244"/>
      <c r="WD13" s="244"/>
      <c r="WE13" s="244"/>
      <c r="WF13" s="244"/>
      <c r="WG13" s="244"/>
      <c r="WH13" s="244"/>
      <c r="WI13" s="244"/>
      <c r="WJ13" s="244"/>
      <c r="WK13" s="244"/>
      <c r="WL13" s="244"/>
      <c r="WM13" s="244"/>
      <c r="WN13" s="244"/>
      <c r="WO13" s="244"/>
      <c r="WP13" s="244"/>
      <c r="WQ13" s="244"/>
      <c r="WR13" s="244"/>
      <c r="WS13" s="244"/>
      <c r="WT13" s="244"/>
      <c r="WU13" s="244"/>
      <c r="WV13" s="244"/>
      <c r="WW13" s="244"/>
      <c r="WX13" s="244"/>
      <c r="WY13" s="244"/>
      <c r="WZ13" s="244"/>
      <c r="XA13" s="244"/>
      <c r="XB13" s="244"/>
      <c r="XC13" s="244"/>
      <c r="XD13" s="244"/>
      <c r="XE13" s="244"/>
      <c r="XF13" s="244"/>
      <c r="XG13" s="244"/>
      <c r="XH13" s="244"/>
      <c r="XI13" s="244"/>
      <c r="XJ13" s="244"/>
      <c r="XK13" s="244"/>
      <c r="XL13" s="244"/>
      <c r="XM13" s="244"/>
      <c r="XN13" s="244"/>
      <c r="XO13" s="244"/>
      <c r="XP13" s="244"/>
      <c r="XQ13" s="244"/>
      <c r="XR13" s="244"/>
      <c r="XS13" s="244"/>
      <c r="XT13" s="244"/>
      <c r="XU13" s="244"/>
      <c r="XV13" s="244"/>
      <c r="XW13" s="244"/>
      <c r="XX13" s="244"/>
      <c r="XY13" s="244"/>
      <c r="XZ13" s="244"/>
      <c r="YA13" s="244"/>
      <c r="YB13" s="244"/>
      <c r="YC13" s="244"/>
      <c r="YD13" s="244"/>
      <c r="YE13" s="244"/>
      <c r="YF13" s="244"/>
      <c r="YG13" s="244"/>
      <c r="YH13" s="244"/>
      <c r="YI13" s="244"/>
      <c r="YJ13" s="244"/>
      <c r="YK13" s="244"/>
      <c r="YL13" s="244"/>
      <c r="YM13" s="244"/>
      <c r="YN13" s="244"/>
      <c r="YO13" s="244"/>
      <c r="YP13" s="244"/>
      <c r="YQ13" s="244"/>
      <c r="YR13" s="244"/>
      <c r="YS13" s="244"/>
      <c r="YT13" s="244"/>
      <c r="YU13" s="244"/>
      <c r="YV13" s="244"/>
      <c r="YW13" s="244"/>
      <c r="YX13" s="244"/>
      <c r="YY13" s="244"/>
      <c r="YZ13" s="244"/>
      <c r="ZA13" s="244"/>
      <c r="ZB13" s="244"/>
      <c r="ZC13" s="244"/>
      <c r="ZD13" s="244"/>
      <c r="ZE13" s="244"/>
      <c r="ZF13" s="244"/>
      <c r="ZG13" s="244"/>
      <c r="ZH13" s="244"/>
      <c r="ZI13" s="244"/>
      <c r="ZJ13" s="244"/>
      <c r="ZK13" s="244"/>
      <c r="ZL13" s="244"/>
      <c r="ZM13" s="244"/>
      <c r="ZN13" s="244"/>
      <c r="ZO13" s="244"/>
      <c r="ZP13" s="244"/>
      <c r="ZQ13" s="244"/>
      <c r="ZR13" s="244"/>
      <c r="ZS13" s="244"/>
      <c r="ZT13" s="244"/>
      <c r="ZU13" s="244"/>
      <c r="ZV13" s="244"/>
      <c r="ZW13" s="244"/>
      <c r="ZX13" s="244"/>
      <c r="ZY13" s="244"/>
      <c r="ZZ13" s="244"/>
      <c r="AAA13" s="244"/>
      <c r="AAB13" s="244"/>
      <c r="AAC13" s="244"/>
      <c r="AAD13" s="244"/>
      <c r="AAE13" s="244"/>
      <c r="AAF13" s="244"/>
      <c r="AAG13" s="244"/>
      <c r="AAH13" s="244"/>
      <c r="AAI13" s="244"/>
      <c r="AAJ13" s="244"/>
      <c r="AAK13" s="244"/>
      <c r="AAL13" s="244"/>
      <c r="AAM13" s="244"/>
      <c r="AAN13" s="244"/>
      <c r="AAO13" s="244"/>
      <c r="AAP13" s="244"/>
      <c r="AAQ13" s="244"/>
      <c r="AAR13" s="244"/>
      <c r="AAS13" s="244"/>
      <c r="AAT13" s="244"/>
      <c r="AAU13" s="244"/>
      <c r="AAV13" s="244"/>
      <c r="AAW13" s="244"/>
      <c r="AAX13" s="244"/>
      <c r="AAY13" s="244"/>
      <c r="AAZ13" s="244"/>
      <c r="ABA13" s="244"/>
      <c r="ABB13" s="244"/>
      <c r="ABC13" s="244"/>
      <c r="ABD13" s="244"/>
      <c r="ABE13" s="244"/>
      <c r="ABF13" s="244"/>
      <c r="ABG13" s="244"/>
      <c r="ABH13" s="244"/>
      <c r="ABI13" s="244"/>
      <c r="ABJ13" s="244"/>
      <c r="ABK13" s="244"/>
      <c r="ABL13" s="244"/>
      <c r="ABM13" s="244"/>
      <c r="ABN13" s="244"/>
      <c r="ABO13" s="244"/>
      <c r="ABP13" s="244"/>
      <c r="ABQ13" s="244"/>
      <c r="ABR13" s="244"/>
      <c r="ABS13" s="244"/>
      <c r="ABT13" s="244"/>
      <c r="ABU13" s="244"/>
      <c r="ABV13" s="244"/>
      <c r="ABW13" s="244"/>
      <c r="ABX13" s="244"/>
      <c r="ABY13" s="244"/>
      <c r="ABZ13" s="244"/>
      <c r="ACA13" s="244"/>
      <c r="ACB13" s="244"/>
      <c r="ACC13" s="244"/>
      <c r="ACD13" s="244"/>
      <c r="ACE13" s="244"/>
      <c r="ACF13" s="244"/>
      <c r="ACG13" s="244"/>
      <c r="ACH13" s="244"/>
      <c r="ACI13" s="244"/>
      <c r="ACJ13" s="244"/>
      <c r="ACK13" s="244"/>
      <c r="ACL13" s="244"/>
      <c r="ACM13" s="244"/>
      <c r="ACN13" s="244"/>
      <c r="ACO13" s="244"/>
      <c r="ACP13" s="244"/>
      <c r="ACQ13" s="244"/>
      <c r="ACR13" s="244"/>
      <c r="ACS13" s="244"/>
      <c r="ACT13" s="244"/>
      <c r="ACU13" s="244"/>
      <c r="ACV13" s="244"/>
      <c r="ACW13" s="244"/>
      <c r="ACX13" s="244"/>
      <c r="ACY13" s="244"/>
      <c r="ACZ13" s="244"/>
      <c r="ADA13" s="244"/>
      <c r="ADB13" s="244"/>
      <c r="ADC13" s="244"/>
      <c r="ADD13" s="244"/>
      <c r="ADE13" s="244"/>
      <c r="ADF13" s="244"/>
      <c r="ADG13" s="244"/>
      <c r="ADH13" s="244"/>
      <c r="ADI13" s="244"/>
      <c r="ADJ13" s="244"/>
      <c r="ADK13" s="244"/>
      <c r="ADL13" s="244"/>
      <c r="ADM13" s="244"/>
      <c r="ADN13" s="244"/>
      <c r="ADO13" s="244"/>
      <c r="ADP13" s="244"/>
      <c r="ADQ13" s="244"/>
      <c r="ADR13" s="244"/>
      <c r="ADS13" s="244"/>
      <c r="ADT13" s="244"/>
      <c r="ADU13" s="244"/>
      <c r="ADV13" s="244"/>
      <c r="ADW13" s="244"/>
      <c r="ADX13" s="244"/>
      <c r="ADY13" s="244"/>
      <c r="ADZ13" s="244"/>
      <c r="AEA13" s="244"/>
      <c r="AEB13" s="244"/>
      <c r="AEC13" s="244"/>
      <c r="AED13" s="244"/>
      <c r="AEE13" s="244"/>
      <c r="AEF13" s="244"/>
      <c r="AEG13" s="244"/>
      <c r="AEH13" s="244"/>
      <c r="AEI13" s="244"/>
      <c r="AEJ13" s="244"/>
      <c r="AEK13" s="244"/>
      <c r="AEL13" s="244"/>
      <c r="AEM13" s="244"/>
      <c r="AEN13" s="244"/>
      <c r="AEO13" s="244"/>
      <c r="AEP13" s="244"/>
      <c r="AEQ13" s="244"/>
      <c r="AER13" s="244"/>
      <c r="AES13" s="244"/>
      <c r="AET13" s="244"/>
      <c r="AEU13" s="244"/>
      <c r="AEV13" s="244"/>
      <c r="AEW13" s="244"/>
      <c r="AEX13" s="244"/>
      <c r="AEY13" s="244"/>
      <c r="AEZ13" s="244"/>
      <c r="AFA13" s="244"/>
      <c r="AFB13" s="244"/>
      <c r="AFC13" s="244"/>
      <c r="AFD13" s="244"/>
      <c r="AFE13" s="244"/>
      <c r="AFF13" s="244"/>
      <c r="AFG13" s="244"/>
      <c r="AFH13" s="244"/>
      <c r="AFI13" s="244"/>
      <c r="AFJ13" s="244"/>
      <c r="AFK13" s="244"/>
      <c r="AFL13" s="244"/>
      <c r="AFM13" s="244"/>
      <c r="AFN13" s="244"/>
      <c r="AFO13" s="244"/>
      <c r="AFP13" s="244"/>
      <c r="AFQ13" s="244"/>
      <c r="AFR13" s="244"/>
      <c r="AFS13" s="244"/>
      <c r="AFT13" s="244"/>
      <c r="AFU13" s="244"/>
      <c r="AFV13" s="244"/>
      <c r="AFW13" s="244"/>
      <c r="AFX13" s="244"/>
      <c r="AFY13" s="244"/>
      <c r="AFZ13" s="244"/>
      <c r="AGA13" s="244"/>
      <c r="AGB13" s="244"/>
      <c r="AGC13" s="244"/>
      <c r="AGD13" s="244"/>
      <c r="AGE13" s="244"/>
      <c r="AGF13" s="244"/>
      <c r="AGG13" s="244"/>
      <c r="AGH13" s="244"/>
      <c r="AGI13" s="244"/>
      <c r="AGJ13" s="244"/>
      <c r="AGK13" s="244"/>
      <c r="AGL13" s="244"/>
      <c r="AGM13" s="244"/>
      <c r="AGN13" s="244"/>
      <c r="AGO13" s="244"/>
      <c r="AGP13" s="244"/>
      <c r="AGQ13" s="244"/>
      <c r="AGR13" s="244"/>
      <c r="AGS13" s="244"/>
      <c r="AGT13" s="244"/>
      <c r="AGU13" s="244"/>
      <c r="AGV13" s="244"/>
      <c r="AGW13" s="244"/>
      <c r="AGX13" s="244"/>
      <c r="AGY13" s="244"/>
      <c r="AGZ13" s="244"/>
      <c r="AHA13" s="244"/>
      <c r="AHB13" s="244"/>
      <c r="AHC13" s="244"/>
      <c r="AHD13" s="244"/>
      <c r="AHE13" s="244"/>
      <c r="AHF13" s="244"/>
      <c r="AHG13" s="244"/>
      <c r="AHH13" s="244"/>
      <c r="AHI13" s="244"/>
      <c r="AHJ13" s="244"/>
      <c r="AHK13" s="244"/>
      <c r="AHL13" s="244"/>
      <c r="AHM13" s="244"/>
      <c r="AHN13" s="244"/>
      <c r="AHO13" s="244"/>
      <c r="AHP13" s="244"/>
      <c r="AHQ13" s="244"/>
      <c r="AHR13" s="244"/>
      <c r="AHS13" s="244"/>
      <c r="AHT13" s="244"/>
      <c r="AHU13" s="244"/>
      <c r="AHV13" s="244"/>
      <c r="AHW13" s="244"/>
      <c r="AHX13" s="244"/>
      <c r="AHY13" s="244"/>
      <c r="AHZ13" s="244"/>
      <c r="AIA13" s="244"/>
      <c r="AIB13" s="244"/>
      <c r="AIC13" s="244"/>
      <c r="AID13" s="244"/>
      <c r="AIE13" s="244"/>
      <c r="AIF13" s="244"/>
      <c r="AIG13" s="244"/>
      <c r="AIH13" s="244"/>
      <c r="AII13" s="244"/>
      <c r="AIJ13" s="244"/>
      <c r="AIK13" s="244"/>
      <c r="AIL13" s="244"/>
      <c r="AIM13" s="244"/>
      <c r="AIN13" s="244"/>
      <c r="AIO13" s="244"/>
      <c r="AIP13" s="244"/>
      <c r="AIQ13" s="244"/>
      <c r="AIR13" s="244"/>
      <c r="AIS13" s="244"/>
      <c r="AIT13" s="244"/>
      <c r="AIU13" s="244"/>
      <c r="AIV13" s="244"/>
      <c r="AIW13" s="244"/>
      <c r="AIX13" s="244"/>
      <c r="AIY13" s="244"/>
      <c r="AIZ13" s="244"/>
      <c r="AJA13" s="244"/>
      <c r="AJB13" s="244"/>
      <c r="AJC13" s="244"/>
      <c r="AJD13" s="244"/>
      <c r="AJE13" s="244"/>
      <c r="AJF13" s="244"/>
      <c r="AJG13" s="244"/>
      <c r="AJH13" s="244"/>
      <c r="AJI13" s="244"/>
      <c r="AJJ13" s="244"/>
      <c r="AJK13" s="244"/>
      <c r="AJL13" s="244"/>
      <c r="AJM13" s="244"/>
      <c r="AJN13" s="244"/>
      <c r="AJO13" s="244"/>
      <c r="AJP13" s="244"/>
      <c r="AJQ13" s="244"/>
      <c r="AJR13" s="244"/>
      <c r="AJS13" s="244"/>
      <c r="AJT13" s="244"/>
      <c r="AJU13" s="244"/>
      <c r="AJV13" s="244"/>
      <c r="AJW13" s="244"/>
      <c r="AJX13" s="244"/>
      <c r="AJY13" s="244"/>
      <c r="AJZ13" s="244"/>
      <c r="AKA13" s="244"/>
      <c r="AKB13" s="244"/>
      <c r="AKC13" s="244"/>
      <c r="AKD13" s="244"/>
      <c r="AKE13" s="244"/>
      <c r="AKF13" s="244"/>
      <c r="AKG13" s="244"/>
      <c r="AKH13" s="244"/>
      <c r="AKI13" s="244"/>
      <c r="AKJ13" s="244"/>
      <c r="AKK13" s="244"/>
      <c r="AKL13" s="244"/>
      <c r="AKM13" s="244"/>
      <c r="AKN13" s="244"/>
      <c r="AKO13" s="244"/>
      <c r="AKP13" s="244"/>
      <c r="AKQ13" s="244"/>
      <c r="AKR13" s="244"/>
      <c r="AKS13" s="244"/>
      <c r="AKT13" s="244"/>
      <c r="AKU13" s="244"/>
      <c r="AKV13" s="244"/>
      <c r="AKW13" s="244"/>
      <c r="AKX13" s="244"/>
      <c r="AKY13" s="244"/>
      <c r="AKZ13" s="244"/>
      <c r="ALA13" s="244"/>
      <c r="ALB13" s="244"/>
      <c r="ALC13" s="244"/>
      <c r="ALD13" s="244"/>
      <c r="ALE13" s="244"/>
      <c r="ALF13" s="244"/>
      <c r="ALG13" s="244"/>
      <c r="ALH13" s="244"/>
      <c r="ALI13" s="244"/>
      <c r="ALJ13" s="244"/>
      <c r="ALK13" s="244"/>
      <c r="ALL13" s="244"/>
      <c r="ALM13" s="244"/>
      <c r="ALN13" s="244"/>
      <c r="ALO13" s="244"/>
      <c r="ALP13" s="244"/>
      <c r="ALQ13" s="244"/>
      <c r="ALR13" s="244"/>
      <c r="ALS13" s="244"/>
      <c r="ALT13" s="244"/>
      <c r="ALU13" s="244"/>
      <c r="ALV13" s="244"/>
      <c r="ALW13" s="244"/>
      <c r="ALX13" s="244"/>
      <c r="ALY13" s="244"/>
      <c r="ALZ13" s="244"/>
      <c r="AMA13" s="244"/>
      <c r="AMB13" s="244"/>
      <c r="AMC13" s="244"/>
      <c r="AMD13" s="244"/>
      <c r="AME13" s="244"/>
      <c r="AMF13" s="244"/>
      <c r="AMG13" s="244"/>
      <c r="AMH13" s="244"/>
      <c r="AMI13" s="244"/>
      <c r="AMJ13" s="244"/>
      <c r="AMK13" s="244"/>
      <c r="AML13" s="244"/>
    </row>
    <row r="14" spans="1:1026" ht="90" customHeight="1">
      <c r="A14" s="691" t="s">
        <v>21</v>
      </c>
      <c r="B14" s="685">
        <v>2446005232</v>
      </c>
      <c r="C14" s="696" t="s">
        <v>336</v>
      </c>
      <c r="D14" s="685" t="s">
        <v>23</v>
      </c>
      <c r="E14" s="401" t="s">
        <v>340</v>
      </c>
      <c r="F14" s="98" t="s">
        <v>313</v>
      </c>
      <c r="G14" s="99" t="s">
        <v>25</v>
      </c>
      <c r="H14" s="99">
        <v>100</v>
      </c>
      <c r="I14" s="659">
        <v>100</v>
      </c>
      <c r="J14" s="235">
        <f>I14/H14*100</f>
        <v>100</v>
      </c>
      <c r="K14" s="692">
        <f>(J14+J15+J16+J17+J18+J19)/6</f>
        <v>100</v>
      </c>
      <c r="L14" s="99"/>
      <c r="M14" s="237" t="s">
        <v>26</v>
      </c>
      <c r="N14" s="693"/>
    </row>
    <row r="15" spans="1:1026" ht="88.5" customHeight="1">
      <c r="A15" s="691"/>
      <c r="B15" s="686"/>
      <c r="C15" s="697"/>
      <c r="D15" s="686"/>
      <c r="E15" s="237"/>
      <c r="F15" s="98" t="s">
        <v>24</v>
      </c>
      <c r="G15" s="99" t="s">
        <v>25</v>
      </c>
      <c r="H15" s="99">
        <v>100</v>
      </c>
      <c r="I15" s="659">
        <v>100</v>
      </c>
      <c r="J15" s="399">
        <f t="shared" ref="J15:J26" si="0">I15/H15*100</f>
        <v>100</v>
      </c>
      <c r="K15" s="692"/>
      <c r="L15" s="99"/>
      <c r="M15" s="237" t="s">
        <v>26</v>
      </c>
      <c r="N15" s="694"/>
    </row>
    <row r="16" spans="1:1026" ht="96.75" customHeight="1">
      <c r="A16" s="691"/>
      <c r="B16" s="686"/>
      <c r="C16" s="697"/>
      <c r="D16" s="686"/>
      <c r="E16" s="401" t="s">
        <v>341</v>
      </c>
      <c r="F16" s="98" t="s">
        <v>313</v>
      </c>
      <c r="G16" s="99" t="s">
        <v>25</v>
      </c>
      <c r="H16" s="99">
        <v>100</v>
      </c>
      <c r="I16" s="659">
        <v>100</v>
      </c>
      <c r="J16" s="399">
        <f t="shared" si="0"/>
        <v>100</v>
      </c>
      <c r="K16" s="692"/>
      <c r="L16" s="99"/>
      <c r="M16" s="237" t="s">
        <v>26</v>
      </c>
      <c r="N16" s="694"/>
    </row>
    <row r="17" spans="1:19" ht="93" customHeight="1">
      <c r="A17" s="691"/>
      <c r="B17" s="686"/>
      <c r="C17" s="697"/>
      <c r="D17" s="686"/>
      <c r="E17" s="237"/>
      <c r="F17" s="98" t="s">
        <v>24</v>
      </c>
      <c r="G17" s="99" t="s">
        <v>25</v>
      </c>
      <c r="H17" s="99">
        <v>100</v>
      </c>
      <c r="I17" s="659">
        <v>100</v>
      </c>
      <c r="J17" s="399">
        <f t="shared" si="0"/>
        <v>100</v>
      </c>
      <c r="K17" s="692"/>
      <c r="L17" s="99"/>
      <c r="M17" s="237" t="s">
        <v>26</v>
      </c>
      <c r="N17" s="694"/>
    </row>
    <row r="18" spans="1:19" ht="141" customHeight="1">
      <c r="A18" s="691"/>
      <c r="B18" s="686"/>
      <c r="C18" s="697"/>
      <c r="D18" s="686"/>
      <c r="E18" s="401" t="s">
        <v>339</v>
      </c>
      <c r="F18" s="98" t="s">
        <v>313</v>
      </c>
      <c r="G18" s="99" t="s">
        <v>25</v>
      </c>
      <c r="H18" s="99">
        <v>100</v>
      </c>
      <c r="I18" s="659">
        <v>100</v>
      </c>
      <c r="J18" s="399">
        <f t="shared" si="0"/>
        <v>100</v>
      </c>
      <c r="K18" s="692"/>
      <c r="L18" s="99"/>
      <c r="M18" s="237" t="s">
        <v>26</v>
      </c>
      <c r="N18" s="694"/>
      <c r="P18" s="1" t="s">
        <v>29</v>
      </c>
    </row>
    <row r="19" spans="1:19" ht="90" customHeight="1">
      <c r="A19" s="691"/>
      <c r="B19" s="686"/>
      <c r="C19" s="697"/>
      <c r="D19" s="686"/>
      <c r="E19" s="237"/>
      <c r="F19" s="98" t="s">
        <v>24</v>
      </c>
      <c r="G19" s="99" t="s">
        <v>25</v>
      </c>
      <c r="H19" s="99">
        <v>100</v>
      </c>
      <c r="I19" s="659">
        <v>100</v>
      </c>
      <c r="J19" s="399">
        <f t="shared" si="0"/>
        <v>100</v>
      </c>
      <c r="K19" s="692"/>
      <c r="L19" s="99"/>
      <c r="M19" s="237" t="s">
        <v>26</v>
      </c>
      <c r="N19" s="694"/>
    </row>
    <row r="20" spans="1:19" ht="192" hidden="1" customHeight="1">
      <c r="A20" s="691"/>
      <c r="B20" s="686"/>
      <c r="C20" s="697"/>
      <c r="D20" s="686"/>
      <c r="E20" s="237" t="s">
        <v>30</v>
      </c>
      <c r="F20" s="237" t="s">
        <v>24</v>
      </c>
      <c r="G20" s="99" t="s">
        <v>25</v>
      </c>
      <c r="H20" s="99">
        <v>100</v>
      </c>
      <c r="I20" s="659">
        <v>100</v>
      </c>
      <c r="J20" s="399">
        <f t="shared" si="0"/>
        <v>100</v>
      </c>
      <c r="K20" s="692"/>
      <c r="L20" s="99"/>
      <c r="M20" s="237" t="s">
        <v>26</v>
      </c>
      <c r="N20" s="694"/>
      <c r="P20" s="1" t="s">
        <v>31</v>
      </c>
    </row>
    <row r="21" spans="1:19" ht="141" hidden="1" customHeight="1">
      <c r="A21" s="691"/>
      <c r="B21" s="686"/>
      <c r="C21" s="697"/>
      <c r="D21" s="686"/>
      <c r="E21" s="237"/>
      <c r="F21" s="237" t="s">
        <v>27</v>
      </c>
      <c r="G21" s="99" t="s">
        <v>25</v>
      </c>
      <c r="H21" s="99">
        <v>99.3</v>
      </c>
      <c r="I21" s="659">
        <v>99.3</v>
      </c>
      <c r="J21" s="399">
        <f t="shared" si="0"/>
        <v>100</v>
      </c>
      <c r="K21" s="692"/>
      <c r="L21" s="99"/>
      <c r="M21" s="237" t="s">
        <v>26</v>
      </c>
      <c r="N21" s="694"/>
    </row>
    <row r="22" spans="1:19" ht="63.75" customHeight="1">
      <c r="A22" s="691"/>
      <c r="B22" s="686"/>
      <c r="C22" s="697"/>
      <c r="D22" s="686"/>
      <c r="E22" s="401" t="s">
        <v>342</v>
      </c>
      <c r="F22" s="237" t="s">
        <v>32</v>
      </c>
      <c r="G22" s="99" t="s">
        <v>33</v>
      </c>
      <c r="H22" s="577">
        <v>15</v>
      </c>
      <c r="I22" s="577">
        <v>14</v>
      </c>
      <c r="J22" s="678">
        <f t="shared" si="0"/>
        <v>93.333333333333329</v>
      </c>
      <c r="K22" s="682">
        <f>(J22+J23+J24)/3</f>
        <v>96.461988304093566</v>
      </c>
      <c r="L22" s="98"/>
      <c r="M22" s="237" t="s">
        <v>26</v>
      </c>
      <c r="N22" s="694"/>
      <c r="S22" s="1">
        <f>I23/H23*100</f>
        <v>96.05263157894737</v>
      </c>
    </row>
    <row r="23" spans="1:19" ht="75.75" customHeight="1">
      <c r="A23" s="691"/>
      <c r="B23" s="686"/>
      <c r="C23" s="697"/>
      <c r="D23" s="686"/>
      <c r="E23" s="401" t="s">
        <v>338</v>
      </c>
      <c r="F23" s="401" t="s">
        <v>32</v>
      </c>
      <c r="G23" s="400" t="s">
        <v>33</v>
      </c>
      <c r="H23" s="400">
        <v>76</v>
      </c>
      <c r="I23" s="659">
        <v>73</v>
      </c>
      <c r="J23" s="399">
        <f t="shared" si="0"/>
        <v>96.05263157894737</v>
      </c>
      <c r="K23" s="683"/>
      <c r="L23" s="98"/>
      <c r="M23" s="401" t="s">
        <v>26</v>
      </c>
      <c r="N23" s="694"/>
    </row>
    <row r="24" spans="1:19" ht="129.75" customHeight="1">
      <c r="A24" s="691"/>
      <c r="B24" s="686"/>
      <c r="C24" s="697"/>
      <c r="D24" s="686"/>
      <c r="E24" s="401" t="s">
        <v>337</v>
      </c>
      <c r="F24" s="401" t="s">
        <v>32</v>
      </c>
      <c r="G24" s="400" t="s">
        <v>33</v>
      </c>
      <c r="H24" s="400">
        <v>8</v>
      </c>
      <c r="I24" s="659">
        <v>8</v>
      </c>
      <c r="J24" s="399">
        <f>I24/H24*100</f>
        <v>100</v>
      </c>
      <c r="K24" s="683"/>
      <c r="L24" s="98"/>
      <c r="M24" s="401" t="s">
        <v>26</v>
      </c>
      <c r="N24" s="694"/>
    </row>
    <row r="25" spans="1:19" ht="135" hidden="1" customHeight="1">
      <c r="A25" s="691"/>
      <c r="B25" s="686"/>
      <c r="C25" s="697"/>
      <c r="D25" s="686"/>
      <c r="E25" s="484" t="s">
        <v>376</v>
      </c>
      <c r="F25" s="401" t="s">
        <v>32</v>
      </c>
      <c r="G25" s="400" t="s">
        <v>33</v>
      </c>
      <c r="H25" s="400"/>
      <c r="I25" s="659"/>
      <c r="J25" s="399" t="e">
        <f t="shared" si="0"/>
        <v>#DIV/0!</v>
      </c>
      <c r="K25" s="683"/>
      <c r="L25" s="98"/>
      <c r="M25" s="401" t="s">
        <v>26</v>
      </c>
      <c r="N25" s="694"/>
    </row>
    <row r="26" spans="1:19" ht="103.5" hidden="1" customHeight="1">
      <c r="A26" s="691"/>
      <c r="B26" s="686"/>
      <c r="C26" s="698"/>
      <c r="D26" s="687"/>
      <c r="E26" s="433" t="s">
        <v>377</v>
      </c>
      <c r="F26" s="237" t="s">
        <v>32</v>
      </c>
      <c r="G26" s="99" t="s">
        <v>33</v>
      </c>
      <c r="H26" s="99">
        <v>0</v>
      </c>
      <c r="I26" s="659"/>
      <c r="J26" s="399" t="e">
        <f t="shared" si="0"/>
        <v>#DIV/0!</v>
      </c>
      <c r="K26" s="684"/>
      <c r="L26" s="98"/>
      <c r="M26" s="237" t="s">
        <v>26</v>
      </c>
      <c r="N26" s="695"/>
    </row>
    <row r="27" spans="1:19">
      <c r="A27" s="691"/>
      <c r="B27" s="686"/>
      <c r="C27" s="688"/>
      <c r="D27" s="688"/>
      <c r="E27" s="688"/>
      <c r="F27" s="688"/>
      <c r="G27" s="688"/>
      <c r="H27" s="688"/>
      <c r="I27" s="688"/>
      <c r="J27" s="688"/>
      <c r="K27" s="688"/>
      <c r="L27" s="688"/>
      <c r="M27" s="230"/>
      <c r="N27" s="6">
        <f>(K14+K22)/2</f>
        <v>98.230994152046776</v>
      </c>
    </row>
    <row r="28" spans="1:19" ht="93" customHeight="1">
      <c r="A28" s="691"/>
      <c r="B28" s="686"/>
      <c r="C28" s="696" t="s">
        <v>295</v>
      </c>
      <c r="D28" s="685" t="s">
        <v>23</v>
      </c>
      <c r="E28" s="398" t="s">
        <v>343</v>
      </c>
      <c r="F28" s="98" t="s">
        <v>323</v>
      </c>
      <c r="G28" s="99" t="s">
        <v>25</v>
      </c>
      <c r="H28" s="98">
        <v>100</v>
      </c>
      <c r="I28" s="660">
        <v>100</v>
      </c>
      <c r="J28" s="234">
        <f t="shared" ref="J28:J38" si="1">I28/H28*100</f>
        <v>100</v>
      </c>
      <c r="K28" s="682">
        <v>100</v>
      </c>
      <c r="L28" s="98"/>
      <c r="M28" s="237" t="s">
        <v>26</v>
      </c>
      <c r="N28" s="693"/>
    </row>
    <row r="29" spans="1:19" ht="94.5" customHeight="1">
      <c r="A29" s="691"/>
      <c r="B29" s="686"/>
      <c r="C29" s="697"/>
      <c r="D29" s="686"/>
      <c r="E29" s="431"/>
      <c r="F29" s="485" t="s">
        <v>324</v>
      </c>
      <c r="G29" s="432" t="s">
        <v>25</v>
      </c>
      <c r="H29" s="98">
        <v>100</v>
      </c>
      <c r="I29" s="660">
        <v>100</v>
      </c>
      <c r="J29" s="234">
        <f t="shared" ref="J29" si="2">I29/H29*100</f>
        <v>100</v>
      </c>
      <c r="K29" s="683"/>
      <c r="L29" s="98"/>
      <c r="M29" s="433" t="s">
        <v>26</v>
      </c>
      <c r="N29" s="694"/>
    </row>
    <row r="30" spans="1:19" ht="90" customHeight="1">
      <c r="A30" s="691"/>
      <c r="B30" s="686"/>
      <c r="C30" s="697"/>
      <c r="D30" s="686"/>
      <c r="E30" s="398" t="s">
        <v>344</v>
      </c>
      <c r="F30" s="98" t="s">
        <v>323</v>
      </c>
      <c r="G30" s="400" t="s">
        <v>25</v>
      </c>
      <c r="H30" s="98">
        <v>100</v>
      </c>
      <c r="I30" s="660">
        <v>100</v>
      </c>
      <c r="J30" s="234">
        <f t="shared" si="1"/>
        <v>100</v>
      </c>
      <c r="K30" s="683"/>
      <c r="L30" s="98"/>
      <c r="M30" s="401" t="s">
        <v>26</v>
      </c>
      <c r="N30" s="694"/>
    </row>
    <row r="31" spans="1:19" ht="94.5" customHeight="1">
      <c r="A31" s="691"/>
      <c r="B31" s="686"/>
      <c r="C31" s="697"/>
      <c r="D31" s="686"/>
      <c r="E31" s="431"/>
      <c r="F31" s="485" t="s">
        <v>324</v>
      </c>
      <c r="G31" s="432" t="s">
        <v>25</v>
      </c>
      <c r="H31" s="98">
        <v>100</v>
      </c>
      <c r="I31" s="660">
        <v>100</v>
      </c>
      <c r="J31" s="234">
        <f t="shared" si="1"/>
        <v>100</v>
      </c>
      <c r="K31" s="683"/>
      <c r="L31" s="98"/>
      <c r="M31" s="433" t="s">
        <v>26</v>
      </c>
      <c r="N31" s="694"/>
    </row>
    <row r="32" spans="1:19" ht="93" customHeight="1">
      <c r="A32" s="691"/>
      <c r="B32" s="686"/>
      <c r="C32" s="697"/>
      <c r="D32" s="686"/>
      <c r="E32" s="398" t="s">
        <v>345</v>
      </c>
      <c r="F32" s="401" t="s">
        <v>36</v>
      </c>
      <c r="G32" s="400" t="s">
        <v>25</v>
      </c>
      <c r="H32" s="98">
        <v>100</v>
      </c>
      <c r="I32" s="660">
        <v>100</v>
      </c>
      <c r="J32" s="234">
        <f t="shared" si="1"/>
        <v>100</v>
      </c>
      <c r="K32" s="683"/>
      <c r="L32" s="98"/>
      <c r="M32" s="401" t="s">
        <v>26</v>
      </c>
      <c r="N32" s="694"/>
    </row>
    <row r="33" spans="1:14" ht="94.5" customHeight="1">
      <c r="A33" s="691"/>
      <c r="B33" s="686"/>
      <c r="C33" s="697"/>
      <c r="D33" s="686"/>
      <c r="E33" s="431"/>
      <c r="F33" s="485" t="s">
        <v>324</v>
      </c>
      <c r="G33" s="432" t="s">
        <v>25</v>
      </c>
      <c r="H33" s="98">
        <v>100</v>
      </c>
      <c r="I33" s="660">
        <v>100</v>
      </c>
      <c r="J33" s="234">
        <f t="shared" ref="J33" si="3">I33/H33*100</f>
        <v>100</v>
      </c>
      <c r="K33" s="684"/>
      <c r="L33" s="98"/>
      <c r="M33" s="433" t="s">
        <v>26</v>
      </c>
      <c r="N33" s="694"/>
    </row>
    <row r="34" spans="1:14" ht="102">
      <c r="A34" s="691"/>
      <c r="B34" s="686"/>
      <c r="C34" s="697"/>
      <c r="D34" s="686"/>
      <c r="E34" s="563" t="s">
        <v>346</v>
      </c>
      <c r="F34" s="401" t="s">
        <v>32</v>
      </c>
      <c r="G34" s="400" t="s">
        <v>33</v>
      </c>
      <c r="H34" s="679">
        <v>15</v>
      </c>
      <c r="I34" s="679">
        <v>14</v>
      </c>
      <c r="J34" s="680">
        <f t="shared" si="1"/>
        <v>93.333333333333329</v>
      </c>
      <c r="K34" s="682">
        <f>(J34+J35+J36)/3</f>
        <v>96.461988304093566</v>
      </c>
      <c r="L34" s="98"/>
      <c r="M34" s="401" t="s">
        <v>26</v>
      </c>
      <c r="N34" s="694"/>
    </row>
    <row r="35" spans="1:14" ht="102">
      <c r="A35" s="691"/>
      <c r="B35" s="686"/>
      <c r="C35" s="697"/>
      <c r="D35" s="686"/>
      <c r="E35" s="398" t="s">
        <v>347</v>
      </c>
      <c r="F35" s="401" t="s">
        <v>32</v>
      </c>
      <c r="G35" s="400" t="s">
        <v>33</v>
      </c>
      <c r="H35" s="98">
        <v>76</v>
      </c>
      <c r="I35" s="660">
        <v>73</v>
      </c>
      <c r="J35" s="234">
        <f t="shared" si="1"/>
        <v>96.05263157894737</v>
      </c>
      <c r="K35" s="683"/>
      <c r="L35" s="98"/>
      <c r="M35" s="401" t="s">
        <v>26</v>
      </c>
      <c r="N35" s="694"/>
    </row>
    <row r="36" spans="1:14" ht="89.25">
      <c r="A36" s="691"/>
      <c r="B36" s="686"/>
      <c r="C36" s="697"/>
      <c r="D36" s="686"/>
      <c r="E36" s="398" t="s">
        <v>348</v>
      </c>
      <c r="F36" s="401" t="s">
        <v>32</v>
      </c>
      <c r="G36" s="400" t="s">
        <v>33</v>
      </c>
      <c r="H36" s="98">
        <v>8</v>
      </c>
      <c r="I36" s="660">
        <v>8</v>
      </c>
      <c r="J36" s="234">
        <f>I36/H36*100</f>
        <v>100</v>
      </c>
      <c r="K36" s="683"/>
      <c r="L36" s="98"/>
      <c r="M36" s="401" t="s">
        <v>26</v>
      </c>
      <c r="N36" s="694"/>
    </row>
    <row r="37" spans="1:14" ht="76.5" hidden="1">
      <c r="A37" s="691"/>
      <c r="B37" s="686"/>
      <c r="C37" s="697"/>
      <c r="D37" s="686"/>
      <c r="E37" s="398" t="s">
        <v>349</v>
      </c>
      <c r="F37" s="401" t="s">
        <v>32</v>
      </c>
      <c r="G37" s="400" t="s">
        <v>33</v>
      </c>
      <c r="H37" s="98">
        <v>0</v>
      </c>
      <c r="I37" s="660"/>
      <c r="J37" s="234" t="e">
        <f t="shared" si="1"/>
        <v>#DIV/0!</v>
      </c>
      <c r="K37" s="683"/>
      <c r="L37" s="98"/>
      <c r="M37" s="401" t="s">
        <v>26</v>
      </c>
      <c r="N37" s="694"/>
    </row>
    <row r="38" spans="1:14" ht="102" hidden="1">
      <c r="A38" s="691"/>
      <c r="B38" s="687"/>
      <c r="C38" s="698"/>
      <c r="D38" s="687"/>
      <c r="E38" s="431" t="s">
        <v>378</v>
      </c>
      <c r="F38" s="390" t="s">
        <v>32</v>
      </c>
      <c r="G38" s="99" t="s">
        <v>33</v>
      </c>
      <c r="H38" s="98"/>
      <c r="I38" s="660"/>
      <c r="J38" s="234" t="e">
        <f t="shared" si="1"/>
        <v>#DIV/0!</v>
      </c>
      <c r="K38" s="684"/>
      <c r="L38" s="98"/>
      <c r="M38" s="237" t="s">
        <v>26</v>
      </c>
      <c r="N38" s="695"/>
    </row>
    <row r="39" spans="1:14" ht="15" customHeight="1">
      <c r="A39" s="4"/>
      <c r="B39" s="387"/>
      <c r="C39" s="688" t="s">
        <v>38</v>
      </c>
      <c r="D39" s="688"/>
      <c r="E39" s="688"/>
      <c r="F39" s="688"/>
      <c r="G39" s="688"/>
      <c r="H39" s="688"/>
      <c r="I39" s="688"/>
      <c r="J39" s="688"/>
      <c r="K39" s="688"/>
      <c r="L39" s="688"/>
      <c r="M39" s="230"/>
      <c r="N39" s="6">
        <f>(K28+K34)/2</f>
        <v>98.230994152046776</v>
      </c>
    </row>
    <row r="40" spans="1:14" ht="15" customHeight="1">
      <c r="A40" s="689" t="s">
        <v>39</v>
      </c>
      <c r="B40" s="689"/>
      <c r="C40" s="689"/>
      <c r="D40" s="689"/>
      <c r="E40" s="230"/>
      <c r="F40" s="230"/>
      <c r="G40" s="4"/>
      <c r="H40" s="5">
        <f>SUM(H34:H36)</f>
        <v>99</v>
      </c>
      <c r="I40" s="661">
        <f>SUM(I34:I36)</f>
        <v>95</v>
      </c>
      <c r="J40" s="8"/>
      <c r="K40" s="232"/>
      <c r="L40" s="5"/>
      <c r="M40" s="230"/>
      <c r="N40" s="6">
        <f>(N27+N39)/2</f>
        <v>98.230994152046776</v>
      </c>
    </row>
    <row r="41" spans="1:14">
      <c r="A41" s="10"/>
      <c r="B41" s="389"/>
      <c r="C41" s="11"/>
      <c r="D41" s="11"/>
      <c r="E41" s="238"/>
      <c r="F41" s="238"/>
      <c r="G41" s="10"/>
      <c r="H41" s="11"/>
      <c r="I41" s="669"/>
      <c r="J41" s="12"/>
      <c r="K41" s="233"/>
      <c r="L41" s="11"/>
      <c r="M41" s="238"/>
      <c r="N41" s="12"/>
    </row>
    <row r="42" spans="1:14" ht="15.75" customHeight="1">
      <c r="A42" s="1" t="s">
        <v>40</v>
      </c>
      <c r="B42" s="1"/>
    </row>
    <row r="43" spans="1:14" ht="15.75" customHeight="1">
      <c r="A43" s="1" t="s">
        <v>41</v>
      </c>
      <c r="B43" s="1"/>
    </row>
    <row r="44" spans="1:14" ht="15.75" customHeight="1">
      <c r="A44" s="214" t="s">
        <v>534</v>
      </c>
      <c r="B44" s="214"/>
    </row>
    <row r="45" spans="1:14" ht="15.75" customHeight="1"/>
    <row r="46" spans="1:14" ht="15.75" customHeight="1"/>
    <row r="47" spans="1:14" ht="15.75" customHeight="1">
      <c r="A47" s="1" t="s">
        <v>42</v>
      </c>
      <c r="B47" s="1"/>
      <c r="H47" s="1" t="s">
        <v>43</v>
      </c>
    </row>
    <row r="52" ht="15.75" customHeight="1"/>
    <row r="53" ht="15.75" customHeight="1"/>
    <row r="54" ht="15.75" customHeight="1"/>
  </sheetData>
  <mergeCells count="18">
    <mergeCell ref="A9:N9"/>
    <mergeCell ref="A10:N10"/>
    <mergeCell ref="A14:A38"/>
    <mergeCell ref="K14:K21"/>
    <mergeCell ref="K22:K26"/>
    <mergeCell ref="C27:L27"/>
    <mergeCell ref="F11:I11"/>
    <mergeCell ref="B14:B38"/>
    <mergeCell ref="N14:N26"/>
    <mergeCell ref="N28:N38"/>
    <mergeCell ref="C14:C26"/>
    <mergeCell ref="C28:C38"/>
    <mergeCell ref="D28:D38"/>
    <mergeCell ref="K28:K33"/>
    <mergeCell ref="D14:D26"/>
    <mergeCell ref="K34:K38"/>
    <mergeCell ref="C39:L39"/>
    <mergeCell ref="A40:D40"/>
  </mergeCells>
  <pageMargins left="0" right="0" top="0.35433070866141736" bottom="0.35433070866141736" header="0.51181102362204722" footer="0.51181102362204722"/>
  <pageSetup paperSize="9" scale="74" firstPageNumber="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L76"/>
  <sheetViews>
    <sheetView topLeftCell="A40" workbookViewId="0">
      <selection activeCell="I8" sqref="I8"/>
    </sheetView>
  </sheetViews>
  <sheetFormatPr defaultRowHeight="15"/>
  <cols>
    <col min="1" max="1" width="16" style="231" customWidth="1"/>
    <col min="2" max="2" width="14.42578125" customWidth="1"/>
    <col min="3" max="3" width="15.7109375" style="241" customWidth="1"/>
    <col min="4" max="4" width="11.7109375" style="241" customWidth="1"/>
    <col min="5" max="5" width="17.5703125" style="241" customWidth="1"/>
    <col min="6" max="6" width="22.5703125" style="241"/>
    <col min="7" max="7" width="10.7109375" style="231"/>
    <col min="8" max="8" width="14.28515625" style="231"/>
    <col min="9" max="9" width="14.5703125" style="658" customWidth="1"/>
    <col min="10" max="10" width="15.140625" style="231"/>
    <col min="11" max="11" width="14.28515625" style="231" customWidth="1"/>
    <col min="12" max="12" width="15.28515625" style="231" customWidth="1"/>
    <col min="13" max="13" width="15.42578125" style="241" customWidth="1"/>
    <col min="14" max="14" width="10" style="231"/>
    <col min="15" max="15" width="0" style="1" hidden="1"/>
    <col min="16" max="16" width="0" hidden="1"/>
    <col min="17" max="17" width="0" style="1" hidden="1"/>
    <col min="18" max="1026" width="9.140625" style="1"/>
  </cols>
  <sheetData>
    <row r="1" spans="1:14">
      <c r="A1" s="240"/>
      <c r="B1" s="2"/>
      <c r="M1" s="242"/>
      <c r="N1" s="240" t="s">
        <v>0</v>
      </c>
    </row>
    <row r="2" spans="1:14">
      <c r="A2" s="240"/>
      <c r="B2" s="2"/>
      <c r="M2" s="242"/>
      <c r="N2" s="240" t="s">
        <v>1</v>
      </c>
    </row>
    <row r="3" spans="1:14">
      <c r="A3" s="240"/>
      <c r="B3" s="2"/>
      <c r="M3" s="242"/>
      <c r="N3" s="240" t="s">
        <v>2</v>
      </c>
    </row>
    <row r="4" spans="1:14">
      <c r="A4" s="240"/>
      <c r="B4" s="2"/>
      <c r="M4" s="242"/>
      <c r="N4" s="240" t="s">
        <v>3</v>
      </c>
    </row>
    <row r="5" spans="1:14">
      <c r="A5" s="240"/>
      <c r="B5" s="2"/>
      <c r="M5" s="242"/>
      <c r="N5" s="240" t="s">
        <v>4</v>
      </c>
    </row>
    <row r="6" spans="1:14">
      <c r="A6" s="240"/>
      <c r="B6" s="2"/>
      <c r="M6" s="242"/>
      <c r="N6" s="240" t="s">
        <v>5</v>
      </c>
    </row>
    <row r="7" spans="1:14">
      <c r="A7" s="240"/>
      <c r="B7" s="2"/>
      <c r="M7" s="242"/>
      <c r="N7" s="240" t="s">
        <v>6</v>
      </c>
    </row>
    <row r="8" spans="1:14">
      <c r="A8" s="243"/>
      <c r="B8" s="3"/>
    </row>
    <row r="9" spans="1:14">
      <c r="A9" s="794" t="s">
        <v>7</v>
      </c>
      <c r="B9" s="794"/>
      <c r="C9" s="794"/>
      <c r="D9" s="794"/>
      <c r="E9" s="794"/>
      <c r="F9" s="794"/>
      <c r="G9" s="794"/>
      <c r="H9" s="794"/>
      <c r="I9" s="794"/>
      <c r="J9" s="794"/>
      <c r="K9" s="794"/>
      <c r="L9" s="794"/>
      <c r="M9" s="794"/>
      <c r="N9" s="794"/>
    </row>
    <row r="10" spans="1:14">
      <c r="A10" s="794" t="s">
        <v>532</v>
      </c>
      <c r="B10" s="794"/>
      <c r="C10" s="794"/>
      <c r="D10" s="794"/>
      <c r="E10" s="794"/>
      <c r="F10" s="794"/>
      <c r="G10" s="794"/>
      <c r="H10" s="794"/>
      <c r="I10" s="794"/>
      <c r="J10" s="794"/>
      <c r="K10" s="794"/>
      <c r="L10" s="794"/>
      <c r="M10" s="794"/>
      <c r="N10" s="794"/>
    </row>
    <row r="11" spans="1:14">
      <c r="A11" s="794"/>
      <c r="B11" s="794"/>
      <c r="C11" s="794"/>
      <c r="D11" s="794"/>
      <c r="E11" s="794"/>
      <c r="F11" s="794"/>
      <c r="G11" s="794"/>
      <c r="H11" s="794"/>
      <c r="I11" s="794"/>
      <c r="J11" s="794"/>
      <c r="K11" s="794"/>
      <c r="L11" s="794"/>
      <c r="M11" s="794"/>
      <c r="N11" s="794"/>
    </row>
    <row r="12" spans="1:14">
      <c r="A12" s="243"/>
      <c r="B12" s="3"/>
    </row>
    <row r="13" spans="1:14" ht="135.75" customHeight="1">
      <c r="A13" s="99" t="s">
        <v>8</v>
      </c>
      <c r="B13" s="388" t="s">
        <v>292</v>
      </c>
      <c r="C13" s="237" t="s">
        <v>9</v>
      </c>
      <c r="D13" s="237" t="s">
        <v>10</v>
      </c>
      <c r="E13" s="237" t="s">
        <v>11</v>
      </c>
      <c r="F13" s="237" t="s">
        <v>12</v>
      </c>
      <c r="G13" s="99" t="s">
        <v>13</v>
      </c>
      <c r="H13" s="99" t="s">
        <v>14</v>
      </c>
      <c r="I13" s="659" t="s">
        <v>15</v>
      </c>
      <c r="J13" s="388" t="s">
        <v>69</v>
      </c>
      <c r="K13" s="99" t="s">
        <v>17</v>
      </c>
      <c r="L13" s="99" t="s">
        <v>18</v>
      </c>
      <c r="M13" s="237" t="s">
        <v>19</v>
      </c>
      <c r="N13" s="99" t="s">
        <v>20</v>
      </c>
    </row>
    <row r="14" spans="1:14" ht="75.75" customHeight="1">
      <c r="A14" s="691" t="s">
        <v>409</v>
      </c>
      <c r="B14" s="696">
        <v>244602490</v>
      </c>
      <c r="C14" s="696" t="s">
        <v>336</v>
      </c>
      <c r="D14" s="685" t="s">
        <v>23</v>
      </c>
      <c r="E14" s="685" t="s">
        <v>412</v>
      </c>
      <c r="F14" s="98" t="s">
        <v>313</v>
      </c>
      <c r="G14" s="533" t="s">
        <v>25</v>
      </c>
      <c r="H14" s="533">
        <v>100</v>
      </c>
      <c r="I14" s="659">
        <v>100</v>
      </c>
      <c r="J14" s="530">
        <f>I14/H14*100</f>
        <v>100</v>
      </c>
      <c r="K14" s="682">
        <f>(J14+J15+J16+J17+J18+J19)/6</f>
        <v>100</v>
      </c>
      <c r="L14" s="533"/>
      <c r="M14" s="534" t="s">
        <v>26</v>
      </c>
      <c r="N14" s="693"/>
    </row>
    <row r="15" spans="1:14" ht="66" customHeight="1">
      <c r="A15" s="691"/>
      <c r="B15" s="697"/>
      <c r="C15" s="697"/>
      <c r="D15" s="686"/>
      <c r="E15" s="687"/>
      <c r="F15" s="98" t="s">
        <v>24</v>
      </c>
      <c r="G15" s="533" t="s">
        <v>25</v>
      </c>
      <c r="H15" s="533">
        <v>100</v>
      </c>
      <c r="I15" s="659">
        <v>100</v>
      </c>
      <c r="J15" s="530">
        <f t="shared" ref="J15:J28" si="0">I15/H15*100</f>
        <v>100</v>
      </c>
      <c r="K15" s="683"/>
      <c r="L15" s="533"/>
      <c r="M15" s="534" t="s">
        <v>26</v>
      </c>
      <c r="N15" s="694"/>
    </row>
    <row r="16" spans="1:14" ht="84" customHeight="1">
      <c r="A16" s="691"/>
      <c r="B16" s="697"/>
      <c r="C16" s="697"/>
      <c r="D16" s="686"/>
      <c r="E16" s="685" t="s">
        <v>413</v>
      </c>
      <c r="F16" s="98" t="s">
        <v>313</v>
      </c>
      <c r="G16" s="533" t="s">
        <v>25</v>
      </c>
      <c r="H16" s="533">
        <v>100</v>
      </c>
      <c r="I16" s="659">
        <v>100</v>
      </c>
      <c r="J16" s="530">
        <f t="shared" si="0"/>
        <v>100</v>
      </c>
      <c r="K16" s="683"/>
      <c r="L16" s="533"/>
      <c r="M16" s="534" t="s">
        <v>26</v>
      </c>
      <c r="N16" s="694"/>
    </row>
    <row r="17" spans="1:19" ht="69" customHeight="1">
      <c r="A17" s="691"/>
      <c r="B17" s="697"/>
      <c r="C17" s="697"/>
      <c r="D17" s="686"/>
      <c r="E17" s="687"/>
      <c r="F17" s="98" t="s">
        <v>24</v>
      </c>
      <c r="G17" s="533" t="s">
        <v>25</v>
      </c>
      <c r="H17" s="533">
        <v>100</v>
      </c>
      <c r="I17" s="659">
        <v>100</v>
      </c>
      <c r="J17" s="530">
        <f t="shared" si="0"/>
        <v>100</v>
      </c>
      <c r="K17" s="683"/>
      <c r="L17" s="533"/>
      <c r="M17" s="534" t="s">
        <v>26</v>
      </c>
      <c r="N17" s="694"/>
    </row>
    <row r="18" spans="1:19" ht="94.5" customHeight="1">
      <c r="A18" s="691"/>
      <c r="B18" s="697"/>
      <c r="C18" s="697"/>
      <c r="D18" s="686"/>
      <c r="E18" s="685" t="s">
        <v>414</v>
      </c>
      <c r="F18" s="98" t="s">
        <v>313</v>
      </c>
      <c r="G18" s="533" t="s">
        <v>25</v>
      </c>
      <c r="H18" s="533">
        <v>100</v>
      </c>
      <c r="I18" s="659">
        <v>100</v>
      </c>
      <c r="J18" s="530">
        <f t="shared" si="0"/>
        <v>100</v>
      </c>
      <c r="K18" s="683"/>
      <c r="L18" s="533"/>
      <c r="M18" s="534" t="s">
        <v>26</v>
      </c>
      <c r="N18" s="694"/>
      <c r="P18" s="1" t="s">
        <v>29</v>
      </c>
    </row>
    <row r="19" spans="1:19" ht="71.25" customHeight="1">
      <c r="A19" s="691"/>
      <c r="B19" s="697"/>
      <c r="C19" s="697"/>
      <c r="D19" s="686"/>
      <c r="E19" s="687"/>
      <c r="F19" s="98" t="s">
        <v>24</v>
      </c>
      <c r="G19" s="533" t="s">
        <v>25</v>
      </c>
      <c r="H19" s="533">
        <v>100</v>
      </c>
      <c r="I19" s="659">
        <v>100</v>
      </c>
      <c r="J19" s="530">
        <f t="shared" si="0"/>
        <v>100</v>
      </c>
      <c r="K19" s="683"/>
      <c r="L19" s="533"/>
      <c r="M19" s="534" t="s">
        <v>26</v>
      </c>
      <c r="N19" s="694"/>
    </row>
    <row r="20" spans="1:19" ht="192" hidden="1" customHeight="1">
      <c r="A20" s="691"/>
      <c r="B20" s="697"/>
      <c r="C20" s="697"/>
      <c r="D20" s="686"/>
      <c r="E20" s="534" t="s">
        <v>30</v>
      </c>
      <c r="F20" s="534" t="s">
        <v>24</v>
      </c>
      <c r="G20" s="533" t="s">
        <v>25</v>
      </c>
      <c r="H20" s="533">
        <v>100</v>
      </c>
      <c r="I20" s="659">
        <v>100</v>
      </c>
      <c r="J20" s="530">
        <f t="shared" si="0"/>
        <v>100</v>
      </c>
      <c r="K20" s="683"/>
      <c r="L20" s="533"/>
      <c r="M20" s="534" t="s">
        <v>26</v>
      </c>
      <c r="N20" s="694"/>
      <c r="P20" s="1" t="s">
        <v>31</v>
      </c>
    </row>
    <row r="21" spans="1:19" ht="141" hidden="1" customHeight="1">
      <c r="A21" s="691"/>
      <c r="B21" s="697"/>
      <c r="C21" s="697"/>
      <c r="D21" s="686"/>
      <c r="E21" s="534"/>
      <c r="F21" s="534" t="s">
        <v>27</v>
      </c>
      <c r="G21" s="533" t="s">
        <v>25</v>
      </c>
      <c r="H21" s="533">
        <v>99.3</v>
      </c>
      <c r="I21" s="659">
        <v>99.3</v>
      </c>
      <c r="J21" s="530">
        <f t="shared" si="0"/>
        <v>100</v>
      </c>
      <c r="K21" s="683"/>
      <c r="L21" s="533"/>
      <c r="M21" s="534" t="s">
        <v>26</v>
      </c>
      <c r="N21" s="694"/>
    </row>
    <row r="22" spans="1:19" ht="132.75" customHeight="1">
      <c r="A22" s="691"/>
      <c r="B22" s="697"/>
      <c r="C22" s="697"/>
      <c r="D22" s="686"/>
      <c r="E22" s="685" t="s">
        <v>415</v>
      </c>
      <c r="F22" s="98" t="s">
        <v>313</v>
      </c>
      <c r="G22" s="533" t="s">
        <v>25</v>
      </c>
      <c r="H22" s="533">
        <v>100</v>
      </c>
      <c r="I22" s="659">
        <v>100</v>
      </c>
      <c r="J22" s="530">
        <f t="shared" ref="J22:J23" si="1">I22/H22*100</f>
        <v>100</v>
      </c>
      <c r="K22" s="683"/>
      <c r="L22" s="533"/>
      <c r="M22" s="534" t="s">
        <v>26</v>
      </c>
      <c r="N22" s="694"/>
      <c r="P22" s="1" t="s">
        <v>29</v>
      </c>
    </row>
    <row r="23" spans="1:19" ht="71.25" customHeight="1">
      <c r="A23" s="691"/>
      <c r="B23" s="697"/>
      <c r="C23" s="697"/>
      <c r="D23" s="686"/>
      <c r="E23" s="687"/>
      <c r="F23" s="98" t="s">
        <v>24</v>
      </c>
      <c r="G23" s="533" t="s">
        <v>25</v>
      </c>
      <c r="H23" s="533">
        <v>100</v>
      </c>
      <c r="I23" s="659">
        <v>100</v>
      </c>
      <c r="J23" s="530">
        <f t="shared" si="1"/>
        <v>100</v>
      </c>
      <c r="K23" s="684"/>
      <c r="L23" s="533"/>
      <c r="M23" s="534" t="s">
        <v>26</v>
      </c>
      <c r="N23" s="694"/>
    </row>
    <row r="24" spans="1:19" ht="63.75" customHeight="1">
      <c r="A24" s="691"/>
      <c r="B24" s="697"/>
      <c r="C24" s="697"/>
      <c r="D24" s="686"/>
      <c r="E24" s="534" t="s">
        <v>410</v>
      </c>
      <c r="F24" s="534" t="s">
        <v>32</v>
      </c>
      <c r="G24" s="533" t="s">
        <v>33</v>
      </c>
      <c r="H24" s="533">
        <v>41</v>
      </c>
      <c r="I24" s="659">
        <v>38</v>
      </c>
      <c r="J24" s="530">
        <f t="shared" si="0"/>
        <v>92.682926829268297</v>
      </c>
      <c r="K24" s="682">
        <f>(J24+J25+J26+J28)/4</f>
        <v>95.280798078998487</v>
      </c>
      <c r="L24" s="98"/>
      <c r="M24" s="534" t="s">
        <v>26</v>
      </c>
      <c r="N24" s="694"/>
      <c r="S24" s="1">
        <f>I25/H25*100</f>
        <v>94.690265486725664</v>
      </c>
    </row>
    <row r="25" spans="1:19" ht="75.75" customHeight="1">
      <c r="A25" s="691"/>
      <c r="B25" s="697"/>
      <c r="C25" s="697"/>
      <c r="D25" s="686"/>
      <c r="E25" s="534" t="s">
        <v>411</v>
      </c>
      <c r="F25" s="534" t="s">
        <v>32</v>
      </c>
      <c r="G25" s="533" t="s">
        <v>33</v>
      </c>
      <c r="H25" s="533">
        <v>113</v>
      </c>
      <c r="I25" s="659">
        <v>107</v>
      </c>
      <c r="J25" s="530">
        <f t="shared" si="0"/>
        <v>94.690265486725664</v>
      </c>
      <c r="K25" s="683"/>
      <c r="L25" s="98"/>
      <c r="M25" s="534" t="s">
        <v>26</v>
      </c>
      <c r="N25" s="694"/>
    </row>
    <row r="26" spans="1:19" ht="106.5" customHeight="1">
      <c r="A26" s="691"/>
      <c r="B26" s="697"/>
      <c r="C26" s="697"/>
      <c r="D26" s="686"/>
      <c r="E26" s="534" t="s">
        <v>417</v>
      </c>
      <c r="F26" s="534" t="s">
        <v>32</v>
      </c>
      <c r="G26" s="533" t="s">
        <v>33</v>
      </c>
      <c r="H26" s="533">
        <v>1</v>
      </c>
      <c r="I26" s="659">
        <v>1</v>
      </c>
      <c r="J26" s="530">
        <f t="shared" si="0"/>
        <v>100</v>
      </c>
      <c r="K26" s="683"/>
      <c r="L26" s="98"/>
      <c r="M26" s="534" t="s">
        <v>26</v>
      </c>
      <c r="N26" s="694"/>
    </row>
    <row r="27" spans="1:19" ht="146.25" hidden="1" customHeight="1">
      <c r="A27" s="691"/>
      <c r="B27" s="697"/>
      <c r="C27" s="697"/>
      <c r="D27" s="686"/>
      <c r="E27" s="484" t="s">
        <v>376</v>
      </c>
      <c r="F27" s="534" t="s">
        <v>32</v>
      </c>
      <c r="G27" s="533" t="s">
        <v>33</v>
      </c>
      <c r="H27" s="533"/>
      <c r="I27" s="659"/>
      <c r="J27" s="530" t="e">
        <f t="shared" si="0"/>
        <v>#DIV/0!</v>
      </c>
      <c r="K27" s="683"/>
      <c r="L27" s="98"/>
      <c r="M27" s="534" t="s">
        <v>26</v>
      </c>
      <c r="N27" s="694"/>
    </row>
    <row r="28" spans="1:19" ht="130.5" customHeight="1">
      <c r="A28" s="691"/>
      <c r="B28" s="697"/>
      <c r="C28" s="698"/>
      <c r="D28" s="687"/>
      <c r="E28" s="534" t="s">
        <v>416</v>
      </c>
      <c r="F28" s="534" t="s">
        <v>32</v>
      </c>
      <c r="G28" s="533" t="s">
        <v>33</v>
      </c>
      <c r="H28" s="533">
        <v>48</v>
      </c>
      <c r="I28" s="659">
        <v>45</v>
      </c>
      <c r="J28" s="530">
        <f t="shared" si="0"/>
        <v>93.75</v>
      </c>
      <c r="K28" s="684"/>
      <c r="L28" s="98"/>
      <c r="M28" s="534" t="s">
        <v>26</v>
      </c>
      <c r="N28" s="695"/>
    </row>
    <row r="29" spans="1:19">
      <c r="A29" s="691"/>
      <c r="B29" s="697"/>
      <c r="C29" s="688"/>
      <c r="D29" s="688"/>
      <c r="E29" s="688"/>
      <c r="F29" s="688"/>
      <c r="G29" s="688"/>
      <c r="H29" s="688"/>
      <c r="I29" s="688"/>
      <c r="J29" s="688"/>
      <c r="K29" s="688"/>
      <c r="L29" s="688"/>
      <c r="M29" s="531"/>
      <c r="N29" s="6">
        <f>(K14+K24)/2</f>
        <v>97.640399039499243</v>
      </c>
    </row>
    <row r="30" spans="1:19" ht="93" customHeight="1">
      <c r="A30" s="691"/>
      <c r="B30" s="697"/>
      <c r="C30" s="696" t="s">
        <v>295</v>
      </c>
      <c r="D30" s="685" t="s">
        <v>23</v>
      </c>
      <c r="E30" s="685" t="s">
        <v>343</v>
      </c>
      <c r="F30" s="98" t="s">
        <v>323</v>
      </c>
      <c r="G30" s="533" t="s">
        <v>25</v>
      </c>
      <c r="H30" s="98">
        <v>100</v>
      </c>
      <c r="I30" s="660">
        <v>100</v>
      </c>
      <c r="J30" s="234">
        <f t="shared" ref="J30:J42" si="2">I30/H30*100</f>
        <v>100</v>
      </c>
      <c r="K30" s="682">
        <v>100</v>
      </c>
      <c r="L30" s="98"/>
      <c r="M30" s="534" t="s">
        <v>26</v>
      </c>
      <c r="N30" s="693"/>
    </row>
    <row r="31" spans="1:19" ht="78.75" customHeight="1">
      <c r="A31" s="691"/>
      <c r="B31" s="697"/>
      <c r="C31" s="697"/>
      <c r="D31" s="686"/>
      <c r="E31" s="687"/>
      <c r="F31" s="485" t="s">
        <v>324</v>
      </c>
      <c r="G31" s="533" t="s">
        <v>25</v>
      </c>
      <c r="H31" s="98">
        <v>100</v>
      </c>
      <c r="I31" s="660">
        <v>100</v>
      </c>
      <c r="J31" s="234">
        <f t="shared" si="2"/>
        <v>100</v>
      </c>
      <c r="K31" s="683"/>
      <c r="L31" s="98"/>
      <c r="M31" s="534" t="s">
        <v>26</v>
      </c>
      <c r="N31" s="694"/>
    </row>
    <row r="32" spans="1:19" ht="90" customHeight="1">
      <c r="A32" s="691"/>
      <c r="B32" s="697"/>
      <c r="C32" s="697"/>
      <c r="D32" s="686"/>
      <c r="E32" s="685" t="s">
        <v>344</v>
      </c>
      <c r="F32" s="98" t="s">
        <v>323</v>
      </c>
      <c r="G32" s="533" t="s">
        <v>25</v>
      </c>
      <c r="H32" s="98">
        <v>100</v>
      </c>
      <c r="I32" s="660">
        <v>100</v>
      </c>
      <c r="J32" s="234">
        <f t="shared" si="2"/>
        <v>100</v>
      </c>
      <c r="K32" s="683"/>
      <c r="L32" s="98"/>
      <c r="M32" s="534" t="s">
        <v>26</v>
      </c>
      <c r="N32" s="694"/>
    </row>
    <row r="33" spans="1:14" ht="94.5" customHeight="1">
      <c r="A33" s="691"/>
      <c r="B33" s="697"/>
      <c r="C33" s="697"/>
      <c r="D33" s="686"/>
      <c r="E33" s="687"/>
      <c r="F33" s="485" t="s">
        <v>324</v>
      </c>
      <c r="G33" s="533" t="s">
        <v>25</v>
      </c>
      <c r="H33" s="98">
        <v>100</v>
      </c>
      <c r="I33" s="660">
        <v>100</v>
      </c>
      <c r="J33" s="234">
        <f t="shared" si="2"/>
        <v>100</v>
      </c>
      <c r="K33" s="683"/>
      <c r="L33" s="98"/>
      <c r="M33" s="534" t="s">
        <v>26</v>
      </c>
      <c r="N33" s="694"/>
    </row>
    <row r="34" spans="1:14" ht="127.5" customHeight="1">
      <c r="A34" s="691"/>
      <c r="B34" s="697"/>
      <c r="C34" s="697"/>
      <c r="D34" s="686"/>
      <c r="E34" s="685" t="s">
        <v>418</v>
      </c>
      <c r="F34" s="534" t="s">
        <v>36</v>
      </c>
      <c r="G34" s="533" t="s">
        <v>25</v>
      </c>
      <c r="H34" s="98">
        <v>100</v>
      </c>
      <c r="I34" s="660">
        <v>100</v>
      </c>
      <c r="J34" s="234">
        <f t="shared" si="2"/>
        <v>100</v>
      </c>
      <c r="K34" s="683"/>
      <c r="L34" s="98"/>
      <c r="M34" s="534" t="s">
        <v>26</v>
      </c>
      <c r="N34" s="694"/>
    </row>
    <row r="35" spans="1:14" ht="78.75" customHeight="1">
      <c r="A35" s="691"/>
      <c r="B35" s="697"/>
      <c r="C35" s="697"/>
      <c r="D35" s="686"/>
      <c r="E35" s="687"/>
      <c r="F35" s="485" t="s">
        <v>324</v>
      </c>
      <c r="G35" s="533" t="s">
        <v>25</v>
      </c>
      <c r="H35" s="98">
        <v>100</v>
      </c>
      <c r="I35" s="660">
        <v>100</v>
      </c>
      <c r="J35" s="234">
        <f t="shared" si="2"/>
        <v>100</v>
      </c>
      <c r="K35" s="683"/>
      <c r="L35" s="98"/>
      <c r="M35" s="534" t="s">
        <v>26</v>
      </c>
      <c r="N35" s="694"/>
    </row>
    <row r="36" spans="1:14" ht="81" customHeight="1">
      <c r="A36" s="691"/>
      <c r="B36" s="697"/>
      <c r="C36" s="697"/>
      <c r="D36" s="686"/>
      <c r="E36" s="685" t="s">
        <v>419</v>
      </c>
      <c r="F36" s="534" t="s">
        <v>36</v>
      </c>
      <c r="G36" s="533" t="s">
        <v>25</v>
      </c>
      <c r="H36" s="98">
        <v>100</v>
      </c>
      <c r="I36" s="660">
        <v>100</v>
      </c>
      <c r="J36" s="234">
        <f t="shared" ref="J36:J37" si="3">I36/H36*100</f>
        <v>100</v>
      </c>
      <c r="K36" s="683"/>
      <c r="L36" s="98"/>
      <c r="M36" s="534" t="s">
        <v>26</v>
      </c>
      <c r="N36" s="694"/>
    </row>
    <row r="37" spans="1:14" ht="94.5" customHeight="1">
      <c r="A37" s="691"/>
      <c r="B37" s="697"/>
      <c r="C37" s="697"/>
      <c r="D37" s="686"/>
      <c r="E37" s="687"/>
      <c r="F37" s="485" t="s">
        <v>324</v>
      </c>
      <c r="G37" s="533" t="s">
        <v>25</v>
      </c>
      <c r="H37" s="98">
        <v>100</v>
      </c>
      <c r="I37" s="660">
        <v>100</v>
      </c>
      <c r="J37" s="234">
        <f t="shared" si="3"/>
        <v>100</v>
      </c>
      <c r="K37" s="684"/>
      <c r="L37" s="98"/>
      <c r="M37" s="534" t="s">
        <v>26</v>
      </c>
      <c r="N37" s="694"/>
    </row>
    <row r="38" spans="1:14" ht="76.5">
      <c r="A38" s="691"/>
      <c r="B38" s="697"/>
      <c r="C38" s="697"/>
      <c r="D38" s="686"/>
      <c r="E38" s="531" t="s">
        <v>420</v>
      </c>
      <c r="F38" s="534" t="s">
        <v>32</v>
      </c>
      <c r="G38" s="533" t="s">
        <v>33</v>
      </c>
      <c r="H38" s="98">
        <v>41</v>
      </c>
      <c r="I38" s="660">
        <v>38</v>
      </c>
      <c r="J38" s="234">
        <f t="shared" si="2"/>
        <v>92.682926829268297</v>
      </c>
      <c r="K38" s="682">
        <f>(J38+J39+J40+J42)/4</f>
        <v>95.280798078998487</v>
      </c>
      <c r="L38" s="98"/>
      <c r="M38" s="534" t="s">
        <v>26</v>
      </c>
      <c r="N38" s="694"/>
    </row>
    <row r="39" spans="1:14" ht="76.5">
      <c r="A39" s="691"/>
      <c r="B39" s="697"/>
      <c r="C39" s="697"/>
      <c r="D39" s="686"/>
      <c r="E39" s="531" t="s">
        <v>421</v>
      </c>
      <c r="F39" s="534" t="s">
        <v>32</v>
      </c>
      <c r="G39" s="533" t="s">
        <v>33</v>
      </c>
      <c r="H39" s="98">
        <v>113</v>
      </c>
      <c r="I39" s="660">
        <v>107</v>
      </c>
      <c r="J39" s="234">
        <f t="shared" si="2"/>
        <v>94.690265486725664</v>
      </c>
      <c r="K39" s="683"/>
      <c r="L39" s="98"/>
      <c r="M39" s="534" t="s">
        <v>26</v>
      </c>
      <c r="N39" s="694"/>
    </row>
    <row r="40" spans="1:14" ht="82.5" customHeight="1">
      <c r="A40" s="691"/>
      <c r="B40" s="697"/>
      <c r="C40" s="697"/>
      <c r="D40" s="686"/>
      <c r="E40" s="531" t="s">
        <v>348</v>
      </c>
      <c r="F40" s="534" t="s">
        <v>32</v>
      </c>
      <c r="G40" s="533" t="s">
        <v>33</v>
      </c>
      <c r="H40" s="98">
        <v>48</v>
      </c>
      <c r="I40" s="660">
        <v>45</v>
      </c>
      <c r="J40" s="234">
        <f t="shared" si="2"/>
        <v>93.75</v>
      </c>
      <c r="K40" s="683"/>
      <c r="L40" s="98"/>
      <c r="M40" s="534" t="s">
        <v>26</v>
      </c>
      <c r="N40" s="694"/>
    </row>
    <row r="41" spans="1:14" ht="63.75" hidden="1">
      <c r="A41" s="691"/>
      <c r="B41" s="697"/>
      <c r="C41" s="697"/>
      <c r="D41" s="686"/>
      <c r="E41" s="531" t="s">
        <v>349</v>
      </c>
      <c r="F41" s="534" t="s">
        <v>32</v>
      </c>
      <c r="G41" s="533" t="s">
        <v>33</v>
      </c>
      <c r="H41" s="98">
        <v>0</v>
      </c>
      <c r="I41" s="660"/>
      <c r="J41" s="234" t="e">
        <f t="shared" si="2"/>
        <v>#DIV/0!</v>
      </c>
      <c r="K41" s="683"/>
      <c r="L41" s="98"/>
      <c r="M41" s="534" t="s">
        <v>26</v>
      </c>
      <c r="N41" s="694"/>
    </row>
    <row r="42" spans="1:14" ht="38.25">
      <c r="A42" s="691"/>
      <c r="B42" s="698"/>
      <c r="C42" s="698"/>
      <c r="D42" s="687"/>
      <c r="E42" s="531" t="s">
        <v>422</v>
      </c>
      <c r="F42" s="534" t="s">
        <v>32</v>
      </c>
      <c r="G42" s="533" t="s">
        <v>33</v>
      </c>
      <c r="H42" s="98">
        <v>1</v>
      </c>
      <c r="I42" s="660">
        <v>1</v>
      </c>
      <c r="J42" s="234">
        <f t="shared" si="2"/>
        <v>100</v>
      </c>
      <c r="K42" s="684"/>
      <c r="L42" s="98"/>
      <c r="M42" s="534" t="s">
        <v>26</v>
      </c>
      <c r="N42" s="695"/>
    </row>
    <row r="43" spans="1:14" ht="15" customHeight="1">
      <c r="A43" s="532"/>
      <c r="B43" s="532"/>
      <c r="C43" s="688" t="s">
        <v>38</v>
      </c>
      <c r="D43" s="688"/>
      <c r="E43" s="688"/>
      <c r="F43" s="688"/>
      <c r="G43" s="688"/>
      <c r="H43" s="688"/>
      <c r="I43" s="688"/>
      <c r="J43" s="688"/>
      <c r="K43" s="688"/>
      <c r="L43" s="688"/>
      <c r="M43" s="531"/>
      <c r="N43" s="6">
        <f>(K30+K38)/2</f>
        <v>97.640399039499243</v>
      </c>
    </row>
    <row r="44" spans="1:14" ht="15" customHeight="1">
      <c r="A44" s="689" t="s">
        <v>39</v>
      </c>
      <c r="B44" s="689"/>
      <c r="C44" s="689"/>
      <c r="D44" s="689"/>
      <c r="E44" s="531"/>
      <c r="F44" s="531"/>
      <c r="G44" s="532"/>
      <c r="H44" s="5">
        <f>SUM(H38:H42)</f>
        <v>203</v>
      </c>
      <c r="I44" s="661">
        <f>SUM(I38:I42)</f>
        <v>191</v>
      </c>
      <c r="J44" s="8"/>
      <c r="K44" s="232"/>
      <c r="L44" s="5"/>
      <c r="M44" s="531"/>
      <c r="N44" s="6">
        <f>(N29+N43)/2</f>
        <v>97.640399039499243</v>
      </c>
    </row>
    <row r="45" spans="1:14" ht="15.75" customHeight="1">
      <c r="A45" s="1" t="s">
        <v>40</v>
      </c>
      <c r="B45" s="1"/>
      <c r="C45"/>
      <c r="D45"/>
      <c r="E45" s="236"/>
      <c r="F45" s="236"/>
      <c r="G45"/>
      <c r="H45"/>
      <c r="I45" s="662"/>
      <c r="J45"/>
      <c r="L45"/>
      <c r="M45" s="236"/>
      <c r="N45"/>
    </row>
    <row r="46" spans="1:14" ht="15.75" customHeight="1">
      <c r="A46" s="1" t="s">
        <v>41</v>
      </c>
      <c r="B46" s="1"/>
      <c r="C46"/>
      <c r="D46"/>
      <c r="E46" s="236"/>
      <c r="F46" s="236"/>
      <c r="G46"/>
      <c r="H46"/>
      <c r="I46" s="662"/>
      <c r="J46"/>
      <c r="L46"/>
      <c r="M46" s="236"/>
      <c r="N46"/>
    </row>
    <row r="47" spans="1:14" ht="15.75" customHeight="1">
      <c r="A47" s="677" t="s">
        <v>531</v>
      </c>
      <c r="B47" s="677"/>
      <c r="C47"/>
      <c r="D47"/>
      <c r="E47" s="236"/>
      <c r="F47" s="236"/>
      <c r="G47"/>
      <c r="H47"/>
      <c r="I47" s="662"/>
      <c r="J47"/>
      <c r="L47"/>
      <c r="M47" s="236"/>
      <c r="N47"/>
    </row>
    <row r="48" spans="1:14" ht="15.75" customHeight="1">
      <c r="A48"/>
      <c r="C48"/>
      <c r="D48"/>
      <c r="E48" s="236"/>
      <c r="F48" s="236"/>
      <c r="G48"/>
      <c r="H48"/>
      <c r="I48" s="662"/>
      <c r="J48"/>
      <c r="L48"/>
      <c r="M48" s="236"/>
      <c r="N48"/>
    </row>
    <row r="49" spans="1:14" ht="15.75" customHeight="1">
      <c r="A49"/>
      <c r="C49"/>
      <c r="D49"/>
      <c r="E49" s="236"/>
      <c r="F49" s="236"/>
      <c r="G49"/>
      <c r="H49"/>
      <c r="I49" s="662"/>
      <c r="J49"/>
      <c r="L49"/>
      <c r="M49" s="236"/>
      <c r="N49"/>
    </row>
    <row r="50" spans="1:14" ht="15.75" customHeight="1">
      <c r="A50" s="1" t="s">
        <v>450</v>
      </c>
      <c r="B50" s="1"/>
      <c r="C50"/>
      <c r="D50"/>
      <c r="E50" s="236"/>
      <c r="F50" s="236"/>
      <c r="G50"/>
      <c r="H50" s="1" t="s">
        <v>451</v>
      </c>
      <c r="I50" s="662"/>
      <c r="J50"/>
      <c r="L50"/>
      <c r="M50" s="236"/>
      <c r="N50"/>
    </row>
    <row r="51" spans="1:14">
      <c r="A51"/>
      <c r="C51"/>
      <c r="D51"/>
      <c r="E51" s="236"/>
      <c r="F51" s="236"/>
      <c r="G51"/>
      <c r="H51"/>
      <c r="I51" s="662"/>
      <c r="J51"/>
      <c r="L51"/>
      <c r="M51" s="236"/>
      <c r="N51"/>
    </row>
    <row r="52" spans="1:14">
      <c r="A52"/>
      <c r="C52"/>
      <c r="D52"/>
      <c r="E52" s="236"/>
      <c r="F52" s="236"/>
      <c r="G52"/>
      <c r="H52"/>
      <c r="I52" s="662"/>
      <c r="J52"/>
      <c r="L52"/>
      <c r="M52" s="236"/>
      <c r="N52"/>
    </row>
    <row r="76" ht="12.75" hidden="1" customHeight="1"/>
  </sheetData>
  <mergeCells count="26">
    <mergeCell ref="E22:E23"/>
    <mergeCell ref="E30:E31"/>
    <mergeCell ref="E32:E33"/>
    <mergeCell ref="E34:E35"/>
    <mergeCell ref="E36:E37"/>
    <mergeCell ref="A9:N9"/>
    <mergeCell ref="A10:N10"/>
    <mergeCell ref="A11:N11"/>
    <mergeCell ref="A14:A42"/>
    <mergeCell ref="B14:B42"/>
    <mergeCell ref="C14:C28"/>
    <mergeCell ref="N30:N42"/>
    <mergeCell ref="K38:K42"/>
    <mergeCell ref="D14:D28"/>
    <mergeCell ref="N14:N28"/>
    <mergeCell ref="K24:K28"/>
    <mergeCell ref="C29:L29"/>
    <mergeCell ref="K14:K23"/>
    <mergeCell ref="E14:E15"/>
    <mergeCell ref="E16:E17"/>
    <mergeCell ref="E18:E19"/>
    <mergeCell ref="C43:L43"/>
    <mergeCell ref="A44:D44"/>
    <mergeCell ref="C30:C42"/>
    <mergeCell ref="D30:D42"/>
    <mergeCell ref="K30:K37"/>
  </mergeCells>
  <pageMargins left="0.70866141732283472" right="0.70866141732283472" top="0.74803149606299213" bottom="0.74803149606299213" header="0.51181102362204722" footer="0.51181102362204722"/>
  <pageSetup paperSize="9" scale="43" firstPageNumber="0" orientation="landscape" verticalDpi="0" r:id="rId1"/>
  <rowBreaks count="1" manualBreakCount="1">
    <brk id="2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ML106"/>
  <sheetViews>
    <sheetView workbookViewId="0">
      <selection activeCell="F13" sqref="F13"/>
    </sheetView>
  </sheetViews>
  <sheetFormatPr defaultRowHeight="15"/>
  <cols>
    <col min="2" max="2" width="13.5703125" customWidth="1"/>
    <col min="3" max="3" width="14" customWidth="1"/>
    <col min="4" max="4" width="11.5703125" customWidth="1"/>
    <col min="5" max="5" width="24.140625" customWidth="1"/>
    <col min="6" max="6" width="25.7109375" customWidth="1"/>
    <col min="8" max="8" width="11" customWidth="1"/>
    <col min="9" max="9" width="11.28515625" customWidth="1"/>
    <col min="10" max="10" width="10.28515625" customWidth="1"/>
    <col min="15" max="15" width="8.85546875" style="1"/>
    <col min="17" max="1026" width="8.85546875" style="1"/>
  </cols>
  <sheetData>
    <row r="1" spans="1:14">
      <c r="A1" s="2"/>
      <c r="B1" s="2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>
      <c r="A10" s="690" t="s">
        <v>511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 ht="15.75" thickBot="1">
      <c r="A12" s="3"/>
      <c r="B12" s="3"/>
    </row>
    <row r="13" spans="1:14" ht="230.25" thickBot="1">
      <c r="A13" s="508" t="s">
        <v>8</v>
      </c>
      <c r="B13" s="509" t="s">
        <v>335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27" t="s">
        <v>14</v>
      </c>
      <c r="I13" s="27" t="s">
        <v>15</v>
      </c>
      <c r="J13" s="27" t="s">
        <v>69</v>
      </c>
      <c r="K13" s="27" t="s">
        <v>54</v>
      </c>
      <c r="L13" s="27" t="s">
        <v>18</v>
      </c>
      <c r="M13" s="27" t="s">
        <v>19</v>
      </c>
      <c r="N13" s="27" t="s">
        <v>20</v>
      </c>
    </row>
    <row r="14" spans="1:14" ht="82.15" customHeight="1" thickBot="1">
      <c r="A14" s="689" t="s">
        <v>76</v>
      </c>
      <c r="B14" s="689">
        <v>2446005240</v>
      </c>
      <c r="C14" s="733" t="s">
        <v>294</v>
      </c>
      <c r="D14" s="704"/>
      <c r="E14" s="704" t="s">
        <v>358</v>
      </c>
      <c r="F14" s="28" t="s">
        <v>354</v>
      </c>
      <c r="G14" s="28" t="s">
        <v>25</v>
      </c>
      <c r="H14" s="28">
        <v>100</v>
      </c>
      <c r="I14" s="28">
        <v>100</v>
      </c>
      <c r="J14" s="29">
        <f t="shared" ref="J14:J27" si="0">I14/H14*100</f>
        <v>100</v>
      </c>
      <c r="K14" s="735">
        <v>100</v>
      </c>
      <c r="L14" s="28"/>
      <c r="M14" s="28" t="s">
        <v>26</v>
      </c>
      <c r="N14" s="707"/>
    </row>
    <row r="15" spans="1:14" ht="60" customHeight="1" thickBot="1">
      <c r="A15" s="689"/>
      <c r="B15" s="689"/>
      <c r="C15" s="733"/>
      <c r="D15" s="704"/>
      <c r="E15" s="734"/>
      <c r="F15" s="31" t="s">
        <v>355</v>
      </c>
      <c r="G15" s="31" t="s">
        <v>25</v>
      </c>
      <c r="H15" s="31">
        <v>100</v>
      </c>
      <c r="I15" s="31">
        <v>100</v>
      </c>
      <c r="J15" s="32">
        <f t="shared" si="0"/>
        <v>100</v>
      </c>
      <c r="K15" s="736"/>
      <c r="L15" s="31"/>
      <c r="M15" s="28" t="s">
        <v>26</v>
      </c>
      <c r="N15" s="738"/>
    </row>
    <row r="16" spans="1:14" ht="76.150000000000006" customHeight="1" thickBot="1">
      <c r="A16" s="689"/>
      <c r="B16" s="689"/>
      <c r="C16" s="733"/>
      <c r="D16" s="704"/>
      <c r="E16" s="704" t="s">
        <v>505</v>
      </c>
      <c r="F16" s="670" t="s">
        <v>354</v>
      </c>
      <c r="G16" s="31" t="s">
        <v>25</v>
      </c>
      <c r="H16" s="31">
        <v>100</v>
      </c>
      <c r="I16" s="31">
        <v>100</v>
      </c>
      <c r="J16" s="32">
        <v>100</v>
      </c>
      <c r="K16" s="736"/>
      <c r="L16" s="31"/>
      <c r="M16" s="670"/>
      <c r="N16" s="738"/>
    </row>
    <row r="17" spans="1:16" ht="63" customHeight="1" thickBot="1">
      <c r="A17" s="689"/>
      <c r="B17" s="689"/>
      <c r="C17" s="733"/>
      <c r="D17" s="704"/>
      <c r="E17" s="734"/>
      <c r="F17" s="31" t="s">
        <v>355</v>
      </c>
      <c r="G17" s="31" t="s">
        <v>25</v>
      </c>
      <c r="H17" s="31">
        <v>100</v>
      </c>
      <c r="I17" s="31">
        <v>100</v>
      </c>
      <c r="J17" s="32">
        <v>100</v>
      </c>
      <c r="K17" s="736"/>
      <c r="L17" s="31"/>
      <c r="M17" s="670"/>
      <c r="N17" s="738"/>
    </row>
    <row r="18" spans="1:16" ht="73.900000000000006" customHeight="1" thickBot="1">
      <c r="A18" s="689"/>
      <c r="B18" s="689"/>
      <c r="C18" s="733"/>
      <c r="D18" s="704"/>
      <c r="E18" s="704" t="s">
        <v>359</v>
      </c>
      <c r="F18" s="28" t="s">
        <v>354</v>
      </c>
      <c r="G18" s="31" t="s">
        <v>25</v>
      </c>
      <c r="H18" s="31">
        <v>100</v>
      </c>
      <c r="I18" s="31">
        <v>100</v>
      </c>
      <c r="J18" s="32">
        <f t="shared" si="0"/>
        <v>100</v>
      </c>
      <c r="K18" s="736"/>
      <c r="L18" s="31"/>
      <c r="M18" s="28" t="s">
        <v>26</v>
      </c>
      <c r="N18" s="738"/>
    </row>
    <row r="19" spans="1:16" ht="61.9" customHeight="1" thickBot="1">
      <c r="A19" s="689"/>
      <c r="B19" s="689"/>
      <c r="C19" s="733"/>
      <c r="D19" s="704"/>
      <c r="E19" s="734"/>
      <c r="F19" s="31" t="s">
        <v>355</v>
      </c>
      <c r="G19" s="31" t="s">
        <v>25</v>
      </c>
      <c r="H19" s="31">
        <v>100</v>
      </c>
      <c r="I19" s="31">
        <v>100</v>
      </c>
      <c r="J19" s="32">
        <f t="shared" si="0"/>
        <v>100</v>
      </c>
      <c r="K19" s="736"/>
      <c r="L19" s="31"/>
      <c r="M19" s="28" t="s">
        <v>26</v>
      </c>
      <c r="N19" s="738"/>
    </row>
    <row r="20" spans="1:16" ht="0.6" customHeight="1" thickBot="1">
      <c r="A20" s="689"/>
      <c r="B20" s="689"/>
      <c r="C20" s="733"/>
      <c r="D20" s="704"/>
      <c r="E20" s="704" t="s">
        <v>356</v>
      </c>
      <c r="F20" s="28" t="s">
        <v>354</v>
      </c>
      <c r="G20" s="31" t="s">
        <v>25</v>
      </c>
      <c r="H20" s="31">
        <v>100</v>
      </c>
      <c r="I20" s="31">
        <v>100</v>
      </c>
      <c r="J20" s="32">
        <f t="shared" si="0"/>
        <v>100</v>
      </c>
      <c r="K20" s="736"/>
      <c r="L20" s="31"/>
      <c r="M20" s="28" t="s">
        <v>26</v>
      </c>
      <c r="N20" s="738"/>
      <c r="P20" s="1" t="s">
        <v>29</v>
      </c>
    </row>
    <row r="21" spans="1:16" ht="63.6" hidden="1" customHeight="1" thickBot="1">
      <c r="A21" s="689"/>
      <c r="B21" s="689"/>
      <c r="C21" s="733"/>
      <c r="D21" s="704"/>
      <c r="E21" s="734"/>
      <c r="F21" s="31" t="s">
        <v>355</v>
      </c>
      <c r="G21" s="510" t="s">
        <v>25</v>
      </c>
      <c r="H21" s="510">
        <v>100</v>
      </c>
      <c r="I21" s="510">
        <v>100</v>
      </c>
      <c r="J21" s="40">
        <f t="shared" si="0"/>
        <v>100</v>
      </c>
      <c r="K21" s="736"/>
      <c r="L21" s="31"/>
      <c r="M21" s="28" t="s">
        <v>26</v>
      </c>
      <c r="N21" s="738"/>
    </row>
    <row r="22" spans="1:16" ht="73.900000000000006" customHeight="1" thickBot="1">
      <c r="A22" s="689"/>
      <c r="B22" s="689"/>
      <c r="C22" s="733"/>
      <c r="D22" s="704"/>
      <c r="E22" s="704" t="s">
        <v>357</v>
      </c>
      <c r="F22" s="41" t="s">
        <v>354</v>
      </c>
      <c r="G22" s="343" t="s">
        <v>25</v>
      </c>
      <c r="H22" s="5">
        <v>100</v>
      </c>
      <c r="I22" s="5">
        <v>100</v>
      </c>
      <c r="J22" s="8">
        <f t="shared" si="0"/>
        <v>100</v>
      </c>
      <c r="K22" s="736"/>
      <c r="L22" s="31"/>
      <c r="M22" s="28" t="s">
        <v>26</v>
      </c>
      <c r="N22" s="738"/>
    </row>
    <row r="23" spans="1:16" ht="71.45" customHeight="1" thickBot="1">
      <c r="A23" s="689"/>
      <c r="B23" s="689"/>
      <c r="C23" s="733"/>
      <c r="D23" s="704"/>
      <c r="E23" s="734"/>
      <c r="F23" s="86" t="s">
        <v>355</v>
      </c>
      <c r="G23" s="5" t="s">
        <v>25</v>
      </c>
      <c r="H23" s="5">
        <v>100</v>
      </c>
      <c r="I23" s="5">
        <v>100</v>
      </c>
      <c r="J23" s="8">
        <f t="shared" si="0"/>
        <v>100</v>
      </c>
      <c r="K23" s="737"/>
      <c r="L23" s="31"/>
      <c r="M23" s="28" t="s">
        <v>26</v>
      </c>
      <c r="N23" s="738"/>
    </row>
    <row r="24" spans="1:16" ht="55.15" customHeight="1" thickBot="1">
      <c r="A24" s="689"/>
      <c r="B24" s="689"/>
      <c r="C24" s="733"/>
      <c r="D24" s="704"/>
      <c r="E24" s="5" t="s">
        <v>350</v>
      </c>
      <c r="F24" s="86" t="s">
        <v>32</v>
      </c>
      <c r="G24" s="5" t="s">
        <v>33</v>
      </c>
      <c r="H24" s="5">
        <v>34</v>
      </c>
      <c r="I24" s="5">
        <v>34</v>
      </c>
      <c r="J24" s="6">
        <f t="shared" si="0"/>
        <v>100</v>
      </c>
      <c r="K24" s="740">
        <f>(J24+J25+J27+J26)/4</f>
        <v>98.68421052631578</v>
      </c>
      <c r="L24" s="742"/>
      <c r="M24" s="28" t="s">
        <v>26</v>
      </c>
      <c r="N24" s="738"/>
      <c r="P24" s="1"/>
    </row>
    <row r="25" spans="1:16" ht="81" customHeight="1" thickBot="1">
      <c r="A25" s="689"/>
      <c r="B25" s="689"/>
      <c r="C25" s="733"/>
      <c r="D25" s="704"/>
      <c r="E25" s="5" t="s">
        <v>506</v>
      </c>
      <c r="F25" s="86" t="s">
        <v>32</v>
      </c>
      <c r="G25" s="5" t="s">
        <v>33</v>
      </c>
      <c r="H25" s="5">
        <v>1</v>
      </c>
      <c r="I25" s="5">
        <v>1</v>
      </c>
      <c r="J25" s="6">
        <f t="shared" si="0"/>
        <v>100</v>
      </c>
      <c r="K25" s="740"/>
      <c r="L25" s="742"/>
      <c r="M25" s="28" t="s">
        <v>26</v>
      </c>
      <c r="N25" s="738"/>
      <c r="P25" s="1"/>
    </row>
    <row r="26" spans="1:16" ht="63.6" customHeight="1" thickBot="1">
      <c r="A26" s="689"/>
      <c r="B26" s="689"/>
      <c r="C26" s="733"/>
      <c r="D26" s="704"/>
      <c r="E26" s="5" t="s">
        <v>507</v>
      </c>
      <c r="F26" s="86" t="s">
        <v>32</v>
      </c>
      <c r="G26" s="5" t="s">
        <v>33</v>
      </c>
      <c r="H26" s="5">
        <v>76</v>
      </c>
      <c r="I26" s="5">
        <v>72</v>
      </c>
      <c r="J26" s="6">
        <f t="shared" si="0"/>
        <v>94.73684210526315</v>
      </c>
      <c r="K26" s="740"/>
      <c r="L26" s="742"/>
      <c r="M26" s="28" t="s">
        <v>26</v>
      </c>
      <c r="N26" s="738"/>
      <c r="P26" s="1"/>
    </row>
    <row r="27" spans="1:16" ht="79.150000000000006" customHeight="1" thickBot="1">
      <c r="A27" s="689"/>
      <c r="B27" s="689"/>
      <c r="C27" s="733"/>
      <c r="D27" s="704"/>
      <c r="E27" s="5" t="s">
        <v>353</v>
      </c>
      <c r="F27" s="31" t="s">
        <v>32</v>
      </c>
      <c r="G27" s="127" t="s">
        <v>33</v>
      </c>
      <c r="H27" s="5">
        <v>24</v>
      </c>
      <c r="I27" s="5">
        <v>24</v>
      </c>
      <c r="J27" s="6">
        <f t="shared" si="0"/>
        <v>100</v>
      </c>
      <c r="K27" s="740"/>
      <c r="L27" s="742"/>
      <c r="M27" s="28" t="s">
        <v>26</v>
      </c>
      <c r="N27" s="738"/>
      <c r="P27" s="1"/>
    </row>
    <row r="28" spans="1:16" ht="57" hidden="1" customHeight="1" thickBot="1">
      <c r="A28" s="689"/>
      <c r="B28" s="689"/>
      <c r="C28" s="733"/>
      <c r="D28" s="704"/>
      <c r="E28" s="5" t="s">
        <v>51</v>
      </c>
      <c r="F28" s="31" t="s">
        <v>32</v>
      </c>
      <c r="G28" s="31" t="s">
        <v>33</v>
      </c>
      <c r="H28" s="510"/>
      <c r="I28" s="510"/>
      <c r="J28" s="37" t="e">
        <f>I28/H28*100</f>
        <v>#DIV/0!</v>
      </c>
      <c r="K28" s="741"/>
      <c r="L28" s="742"/>
      <c r="M28" s="28" t="s">
        <v>26</v>
      </c>
      <c r="N28" s="739"/>
      <c r="P28" s="1" t="s">
        <v>31</v>
      </c>
    </row>
    <row r="29" spans="1:16" ht="21.75" customHeight="1" thickBot="1">
      <c r="A29" s="689"/>
      <c r="B29" s="689"/>
      <c r="C29" s="743" t="s">
        <v>49</v>
      </c>
      <c r="D29" s="744"/>
      <c r="E29" s="744"/>
      <c r="F29" s="745"/>
      <c r="G29" s="745"/>
      <c r="H29" s="745"/>
      <c r="I29" s="745"/>
      <c r="J29" s="745"/>
      <c r="K29" s="744"/>
      <c r="L29" s="510"/>
      <c r="M29" s="85"/>
      <c r="N29" s="6">
        <f>(K14+K24)/2</f>
        <v>99.34210526315789</v>
      </c>
    </row>
    <row r="30" spans="1:16" ht="67.900000000000006" customHeight="1">
      <c r="A30" s="689"/>
      <c r="B30" s="689"/>
      <c r="C30" s="685" t="s">
        <v>34</v>
      </c>
      <c r="D30" s="685" t="s">
        <v>23</v>
      </c>
      <c r="E30" s="689" t="s">
        <v>325</v>
      </c>
      <c r="F30" s="101" t="s">
        <v>323</v>
      </c>
      <c r="G30" s="510" t="s">
        <v>25</v>
      </c>
      <c r="H30" s="39">
        <v>100</v>
      </c>
      <c r="I30" s="39">
        <v>100</v>
      </c>
      <c r="J30" s="12">
        <f>I30/H30*100</f>
        <v>100</v>
      </c>
      <c r="K30" s="750">
        <v>100</v>
      </c>
      <c r="L30" s="5"/>
      <c r="M30" s="5" t="s">
        <v>26</v>
      </c>
      <c r="N30" s="746"/>
    </row>
    <row r="31" spans="1:16" ht="61.9" customHeight="1" thickBot="1">
      <c r="A31" s="689"/>
      <c r="B31" s="689"/>
      <c r="C31" s="686"/>
      <c r="D31" s="686"/>
      <c r="E31" s="685"/>
      <c r="F31" s="396" t="s">
        <v>324</v>
      </c>
      <c r="G31" s="47" t="s">
        <v>25</v>
      </c>
      <c r="H31" s="5">
        <v>100</v>
      </c>
      <c r="I31" s="5">
        <v>100</v>
      </c>
      <c r="J31" s="8">
        <v>100</v>
      </c>
      <c r="K31" s="751"/>
      <c r="L31" s="5"/>
      <c r="M31" s="5" t="s">
        <v>26</v>
      </c>
      <c r="N31" s="746"/>
    </row>
    <row r="32" spans="1:16" ht="61.9" customHeight="1">
      <c r="A32" s="689"/>
      <c r="B32" s="689"/>
      <c r="C32" s="686"/>
      <c r="D32" s="686"/>
      <c r="E32" s="704" t="s">
        <v>505</v>
      </c>
      <c r="F32" s="101" t="s">
        <v>323</v>
      </c>
      <c r="G32" s="47" t="s">
        <v>25</v>
      </c>
      <c r="H32" s="5">
        <v>100</v>
      </c>
      <c r="I32" s="5">
        <v>100</v>
      </c>
      <c r="J32" s="8">
        <v>100</v>
      </c>
      <c r="K32" s="751"/>
      <c r="L32" s="5"/>
      <c r="M32" s="5"/>
      <c r="N32" s="746"/>
    </row>
    <row r="33" spans="1:14" ht="61.9" customHeight="1" thickBot="1">
      <c r="A33" s="689"/>
      <c r="B33" s="689"/>
      <c r="C33" s="686"/>
      <c r="D33" s="686"/>
      <c r="E33" s="734"/>
      <c r="F33" s="396" t="s">
        <v>324</v>
      </c>
      <c r="G33" s="47" t="s">
        <v>25</v>
      </c>
      <c r="H33" s="5">
        <v>100</v>
      </c>
      <c r="I33" s="5">
        <v>100</v>
      </c>
      <c r="J33" s="8">
        <v>100</v>
      </c>
      <c r="K33" s="751"/>
      <c r="L33" s="5"/>
      <c r="M33" s="5"/>
      <c r="N33" s="746"/>
    </row>
    <row r="34" spans="1:14" ht="79.150000000000006" customHeight="1">
      <c r="A34" s="689"/>
      <c r="B34" s="689"/>
      <c r="C34" s="686"/>
      <c r="D34" s="686"/>
      <c r="E34" s="747" t="s">
        <v>326</v>
      </c>
      <c r="F34" s="9" t="s">
        <v>323</v>
      </c>
      <c r="G34" s="5" t="s">
        <v>25</v>
      </c>
      <c r="H34" s="5">
        <v>100</v>
      </c>
      <c r="I34" s="5">
        <v>100</v>
      </c>
      <c r="J34" s="8">
        <v>100</v>
      </c>
      <c r="K34" s="751"/>
      <c r="L34" s="5"/>
      <c r="M34" s="5" t="s">
        <v>26</v>
      </c>
      <c r="N34" s="746"/>
    </row>
    <row r="35" spans="1:14" ht="64.900000000000006" customHeight="1">
      <c r="A35" s="689"/>
      <c r="B35" s="689"/>
      <c r="C35" s="686"/>
      <c r="D35" s="686"/>
      <c r="E35" s="748"/>
      <c r="F35" s="396" t="s">
        <v>324</v>
      </c>
      <c r="G35" s="47" t="s">
        <v>25</v>
      </c>
      <c r="H35" s="5">
        <v>100</v>
      </c>
      <c r="I35" s="5">
        <v>100</v>
      </c>
      <c r="J35" s="8">
        <v>100</v>
      </c>
      <c r="K35" s="751"/>
      <c r="L35" s="5"/>
      <c r="M35" s="5" t="s">
        <v>26</v>
      </c>
      <c r="N35" s="746"/>
    </row>
    <row r="36" spans="1:14" ht="62.45" customHeight="1">
      <c r="A36" s="689"/>
      <c r="B36" s="689"/>
      <c r="C36" s="686"/>
      <c r="D36" s="686"/>
      <c r="E36" s="747" t="s">
        <v>328</v>
      </c>
      <c r="F36" s="9" t="s">
        <v>323</v>
      </c>
      <c r="G36" s="5" t="s">
        <v>25</v>
      </c>
      <c r="H36" s="5">
        <v>100</v>
      </c>
      <c r="I36" s="5">
        <v>100</v>
      </c>
      <c r="J36" s="8">
        <v>100</v>
      </c>
      <c r="K36" s="751"/>
      <c r="L36" s="5"/>
      <c r="M36" s="5" t="s">
        <v>26</v>
      </c>
      <c r="N36" s="746"/>
    </row>
    <row r="37" spans="1:14" ht="55.15" customHeight="1">
      <c r="A37" s="689"/>
      <c r="B37" s="689"/>
      <c r="C37" s="686"/>
      <c r="D37" s="686"/>
      <c r="E37" s="748"/>
      <c r="F37" s="396" t="s">
        <v>324</v>
      </c>
      <c r="G37" s="47" t="s">
        <v>25</v>
      </c>
      <c r="H37" s="5">
        <v>100</v>
      </c>
      <c r="I37" s="5">
        <v>100</v>
      </c>
      <c r="J37" s="8">
        <v>100</v>
      </c>
      <c r="K37" s="751"/>
      <c r="L37" s="5"/>
      <c r="M37" s="5" t="s">
        <v>26</v>
      </c>
      <c r="N37" s="746"/>
    </row>
    <row r="38" spans="1:14" ht="71.45" hidden="1" customHeight="1">
      <c r="A38" s="689"/>
      <c r="B38" s="689"/>
      <c r="C38" s="686"/>
      <c r="D38" s="686"/>
      <c r="E38" s="748" t="s">
        <v>329</v>
      </c>
      <c r="F38" s="396" t="s">
        <v>323</v>
      </c>
      <c r="G38" s="47" t="s">
        <v>25</v>
      </c>
      <c r="H38" s="5">
        <v>100</v>
      </c>
      <c r="I38" s="5">
        <v>100</v>
      </c>
      <c r="J38" s="8">
        <v>100</v>
      </c>
      <c r="K38" s="751"/>
      <c r="L38" s="5"/>
      <c r="M38" s="5" t="s">
        <v>26</v>
      </c>
      <c r="N38" s="746"/>
    </row>
    <row r="39" spans="1:14" ht="61.15" hidden="1" customHeight="1">
      <c r="A39" s="689"/>
      <c r="B39" s="689"/>
      <c r="C39" s="686"/>
      <c r="D39" s="686"/>
      <c r="E39" s="749"/>
      <c r="F39" s="396" t="s">
        <v>324</v>
      </c>
      <c r="G39" s="47" t="s">
        <v>25</v>
      </c>
      <c r="H39" s="5">
        <v>100</v>
      </c>
      <c r="I39" s="5">
        <v>100</v>
      </c>
      <c r="J39" s="8">
        <v>100</v>
      </c>
      <c r="K39" s="751"/>
      <c r="L39" s="5"/>
      <c r="M39" s="5" t="s">
        <v>26</v>
      </c>
      <c r="N39" s="746"/>
    </row>
    <row r="40" spans="1:14" ht="65.45" hidden="1" customHeight="1">
      <c r="A40" s="689"/>
      <c r="B40" s="689"/>
      <c r="C40" s="686"/>
      <c r="D40" s="686"/>
      <c r="E40" s="685" t="s">
        <v>327</v>
      </c>
      <c r="F40" s="9" t="s">
        <v>323</v>
      </c>
      <c r="G40" s="5" t="s">
        <v>25</v>
      </c>
      <c r="H40" s="5">
        <v>100</v>
      </c>
      <c r="I40" s="5">
        <v>100</v>
      </c>
      <c r="J40" s="8">
        <v>100</v>
      </c>
      <c r="K40" s="751"/>
      <c r="L40" s="5"/>
      <c r="M40" s="5" t="s">
        <v>26</v>
      </c>
      <c r="N40" s="746"/>
    </row>
    <row r="41" spans="1:14" ht="63.6" hidden="1" customHeight="1">
      <c r="A41" s="689"/>
      <c r="B41" s="689"/>
      <c r="C41" s="686"/>
      <c r="D41" s="686"/>
      <c r="E41" s="687"/>
      <c r="F41" s="9" t="s">
        <v>324</v>
      </c>
      <c r="G41" s="5" t="s">
        <v>25</v>
      </c>
      <c r="H41" s="5">
        <v>100</v>
      </c>
      <c r="I41" s="5">
        <v>100</v>
      </c>
      <c r="J41" s="8">
        <v>100</v>
      </c>
      <c r="K41" s="752"/>
      <c r="L41" s="5"/>
      <c r="M41" s="5" t="s">
        <v>26</v>
      </c>
      <c r="N41" s="746"/>
    </row>
    <row r="42" spans="1:14" ht="60" customHeight="1">
      <c r="A42" s="689"/>
      <c r="B42" s="689"/>
      <c r="C42" s="686"/>
      <c r="D42" s="686"/>
      <c r="E42" s="5" t="s">
        <v>330</v>
      </c>
      <c r="F42" s="5" t="s">
        <v>32</v>
      </c>
      <c r="G42" s="5" t="s">
        <v>33</v>
      </c>
      <c r="H42" s="5">
        <v>34</v>
      </c>
      <c r="I42" s="18">
        <v>34</v>
      </c>
      <c r="J42" s="6">
        <f>I42/H42*100</f>
        <v>100</v>
      </c>
      <c r="K42" s="750">
        <f>(J42+J44+J45+J43)/4</f>
        <v>98.68421052631578</v>
      </c>
      <c r="L42" s="5"/>
      <c r="M42" s="5" t="s">
        <v>26</v>
      </c>
      <c r="N42" s="746"/>
    </row>
    <row r="43" spans="1:14" ht="76.900000000000006" customHeight="1">
      <c r="A43" s="689"/>
      <c r="B43" s="689"/>
      <c r="C43" s="686"/>
      <c r="D43" s="686"/>
      <c r="E43" s="5" t="s">
        <v>508</v>
      </c>
      <c r="F43" s="5" t="s">
        <v>32</v>
      </c>
      <c r="G43" s="5" t="s">
        <v>33</v>
      </c>
      <c r="H43" s="5">
        <v>1</v>
      </c>
      <c r="I43" s="18">
        <v>1</v>
      </c>
      <c r="J43" s="6">
        <f>I43/H43*100</f>
        <v>100</v>
      </c>
      <c r="K43" s="751"/>
      <c r="L43" s="5"/>
      <c r="M43" s="5"/>
      <c r="N43" s="746"/>
    </row>
    <row r="44" spans="1:14" ht="58.9" customHeight="1">
      <c r="A44" s="689"/>
      <c r="B44" s="689"/>
      <c r="C44" s="686"/>
      <c r="D44" s="686"/>
      <c r="E44" s="5" t="s">
        <v>331</v>
      </c>
      <c r="F44" s="5" t="s">
        <v>32</v>
      </c>
      <c r="G44" s="5" t="s">
        <v>33</v>
      </c>
      <c r="H44" s="5">
        <v>76</v>
      </c>
      <c r="I44" s="18">
        <v>72</v>
      </c>
      <c r="J44" s="6">
        <f>I44/H44*100</f>
        <v>94.73684210526315</v>
      </c>
      <c r="K44" s="751"/>
      <c r="L44" s="5"/>
      <c r="M44" s="5" t="s">
        <v>26</v>
      </c>
      <c r="N44" s="746"/>
    </row>
    <row r="45" spans="1:14" ht="70.150000000000006" customHeight="1">
      <c r="A45" s="689"/>
      <c r="B45" s="689"/>
      <c r="C45" s="686"/>
      <c r="D45" s="686"/>
      <c r="E45" s="5" t="s">
        <v>332</v>
      </c>
      <c r="F45" s="5" t="s">
        <v>32</v>
      </c>
      <c r="G45" s="5" t="s">
        <v>33</v>
      </c>
      <c r="H45" s="5">
        <v>24</v>
      </c>
      <c r="I45" s="18">
        <v>24</v>
      </c>
      <c r="J45" s="6">
        <f>I45/H45*100</f>
        <v>100</v>
      </c>
      <c r="K45" s="751"/>
      <c r="L45" s="5"/>
      <c r="M45" s="5" t="s">
        <v>26</v>
      </c>
      <c r="N45" s="746"/>
    </row>
    <row r="46" spans="1:14" ht="0.6" hidden="1" customHeight="1">
      <c r="A46" s="689"/>
      <c r="B46" s="689"/>
      <c r="C46" s="686"/>
      <c r="D46" s="686"/>
      <c r="E46" s="5" t="s">
        <v>333</v>
      </c>
      <c r="F46" s="5" t="s">
        <v>32</v>
      </c>
      <c r="G46" s="5" t="s">
        <v>33</v>
      </c>
      <c r="H46" s="5"/>
      <c r="I46" s="18"/>
      <c r="J46" s="6"/>
      <c r="K46" s="751"/>
      <c r="L46" s="5"/>
      <c r="M46" s="5" t="s">
        <v>26</v>
      </c>
      <c r="N46" s="746"/>
    </row>
    <row r="47" spans="1:14" ht="46.15" hidden="1" customHeight="1">
      <c r="A47" s="689"/>
      <c r="B47" s="689"/>
      <c r="C47" s="687"/>
      <c r="D47" s="687"/>
      <c r="E47" s="5" t="s">
        <v>334</v>
      </c>
      <c r="F47" s="5" t="s">
        <v>32</v>
      </c>
      <c r="G47" s="5" t="s">
        <v>33</v>
      </c>
      <c r="H47" s="5"/>
      <c r="I47" s="18"/>
      <c r="J47" s="6"/>
      <c r="K47" s="752"/>
      <c r="L47" s="5"/>
      <c r="M47" s="5" t="s">
        <v>26</v>
      </c>
      <c r="N47" s="746"/>
    </row>
    <row r="48" spans="1:14" ht="15" customHeight="1">
      <c r="A48" s="389"/>
      <c r="B48" s="389"/>
      <c r="C48" s="753" t="s">
        <v>49</v>
      </c>
      <c r="D48" s="753"/>
      <c r="E48" s="753"/>
      <c r="F48" s="753"/>
      <c r="G48" s="753"/>
      <c r="H48" s="753"/>
      <c r="I48" s="753"/>
      <c r="J48" s="753"/>
      <c r="K48" s="753"/>
      <c r="L48" s="753"/>
      <c r="M48" s="5"/>
      <c r="N48" s="6">
        <f>(K30+K42)/2</f>
        <v>99.34210526315789</v>
      </c>
    </row>
    <row r="49" spans="1:14" ht="15" customHeight="1">
      <c r="A49" s="11"/>
      <c r="B49" s="11"/>
      <c r="C49" s="688" t="s">
        <v>49</v>
      </c>
      <c r="D49" s="688"/>
      <c r="E49" s="688"/>
      <c r="F49" s="688"/>
      <c r="G49" s="688"/>
      <c r="H49" s="688"/>
      <c r="I49" s="688"/>
      <c r="J49" s="688"/>
      <c r="K49" s="688"/>
      <c r="L49" s="688"/>
      <c r="M49" s="5"/>
      <c r="N49" s="7">
        <f>(N29+N48)/2</f>
        <v>99.34210526315789</v>
      </c>
    </row>
    <row r="50" spans="1:14">
      <c r="A50" s="1" t="s">
        <v>40</v>
      </c>
      <c r="B50" s="1"/>
      <c r="H50" s="11"/>
      <c r="I50" s="22"/>
      <c r="J50" s="12"/>
      <c r="K50" s="13"/>
      <c r="L50" s="11"/>
      <c r="M50" s="11"/>
      <c r="N50" s="25"/>
    </row>
    <row r="51" spans="1:14">
      <c r="A51" s="1" t="s">
        <v>41</v>
      </c>
      <c r="B51" s="1"/>
      <c r="H51" s="11"/>
      <c r="I51" s="22"/>
      <c r="J51" s="12"/>
      <c r="K51" s="13"/>
      <c r="L51" s="11"/>
      <c r="M51" s="11"/>
      <c r="N51" s="25"/>
    </row>
    <row r="52" spans="1:14">
      <c r="A52" s="1" t="s">
        <v>512</v>
      </c>
      <c r="B52" s="1"/>
      <c r="H52" s="11"/>
      <c r="I52" s="22"/>
      <c r="J52" s="12"/>
      <c r="K52" s="13"/>
      <c r="L52" s="11"/>
      <c r="M52" s="11"/>
      <c r="N52" s="25"/>
    </row>
    <row r="53" spans="1:14" ht="0.6" customHeight="1">
      <c r="A53" s="389"/>
      <c r="B53" s="389"/>
      <c r="C53" s="11"/>
      <c r="D53" s="11"/>
      <c r="E53" s="11"/>
      <c r="F53" s="11"/>
      <c r="G53" s="11"/>
      <c r="H53" s="11"/>
      <c r="I53" s="22"/>
      <c r="J53" s="12"/>
      <c r="K53" s="13"/>
      <c r="L53" s="11"/>
      <c r="M53" s="11"/>
      <c r="N53" s="25"/>
    </row>
    <row r="54" spans="1:14">
      <c r="A54" s="1" t="s">
        <v>77</v>
      </c>
      <c r="B54" s="1"/>
      <c r="H54" s="1" t="s">
        <v>402</v>
      </c>
    </row>
    <row r="55" spans="1:14" ht="72" hidden="1" customHeight="1"/>
    <row r="56" spans="1:14" ht="22.15" hidden="1" customHeight="1"/>
    <row r="57" spans="1:14" ht="19.899999999999999" hidden="1" customHeight="1"/>
    <row r="58" spans="1:14" ht="22.15" customHeight="1"/>
    <row r="59" spans="1:14" ht="21" hidden="1" customHeight="1"/>
    <row r="60" spans="1:14" ht="82.15" hidden="1" customHeight="1"/>
    <row r="61" spans="1:14" ht="15.75" customHeight="1"/>
    <row r="79" ht="18" customHeight="1"/>
    <row r="80" ht="16.899999999999999" customHeight="1"/>
    <row r="81" ht="15" customHeight="1"/>
    <row r="84" ht="16.149999999999999" customHeight="1"/>
    <row r="85" ht="14.45" customHeight="1"/>
    <row r="86" ht="4.9000000000000004" customHeight="1"/>
    <row r="87" ht="15" customHeight="1"/>
    <row r="89" ht="18" customHeight="1"/>
    <row r="90" ht="14.45" customHeight="1"/>
    <row r="91" ht="7.15" customHeight="1"/>
    <row r="92" ht="15" customHeight="1"/>
    <row r="93" ht="10.9" customHeight="1"/>
    <row r="94" ht="15" customHeight="1"/>
    <row r="95" ht="3" customHeight="1"/>
    <row r="96" ht="15.6" customHeight="1"/>
    <row r="97" ht="2.4500000000000002" hidden="1" customHeight="1"/>
    <row r="98" ht="9.6" customHeight="1"/>
    <row r="106" ht="10.9" customHeight="1"/>
  </sheetData>
  <mergeCells count="30">
    <mergeCell ref="E16:E17"/>
    <mergeCell ref="E32:E33"/>
    <mergeCell ref="C49:L49"/>
    <mergeCell ref="N30:N47"/>
    <mergeCell ref="E34:E35"/>
    <mergeCell ref="E36:E37"/>
    <mergeCell ref="E38:E39"/>
    <mergeCell ref="E40:E41"/>
    <mergeCell ref="K42:K47"/>
    <mergeCell ref="C30:C47"/>
    <mergeCell ref="D30:D47"/>
    <mergeCell ref="E30:E31"/>
    <mergeCell ref="K30:K41"/>
    <mergeCell ref="C48:L48"/>
    <mergeCell ref="A9:N9"/>
    <mergeCell ref="A10:N10"/>
    <mergeCell ref="A11:N11"/>
    <mergeCell ref="A14:A47"/>
    <mergeCell ref="B14:B47"/>
    <mergeCell ref="C14:C28"/>
    <mergeCell ref="D14:D28"/>
    <mergeCell ref="E14:E15"/>
    <mergeCell ref="K14:K23"/>
    <mergeCell ref="N14:N28"/>
    <mergeCell ref="E18:E19"/>
    <mergeCell ref="E20:E21"/>
    <mergeCell ref="E22:E23"/>
    <mergeCell ref="K24:K28"/>
    <mergeCell ref="L24:L28"/>
    <mergeCell ref="C29:K29"/>
  </mergeCells>
  <pageMargins left="0" right="0" top="0.55118110236220474" bottom="0.55118110236220474" header="0.51181102362204722" footer="0.51181102362204722"/>
  <pageSetup paperSize="9" scale="7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91"/>
  <sheetViews>
    <sheetView tabSelected="1" topLeftCell="A76" zoomScale="70" zoomScaleNormal="70" workbookViewId="0">
      <selection activeCell="A11" sqref="A11:N11"/>
    </sheetView>
  </sheetViews>
  <sheetFormatPr defaultRowHeight="15"/>
  <cols>
    <col min="1" max="1" width="15.42578125"/>
    <col min="2" max="2" width="14.42578125" customWidth="1"/>
    <col min="3" max="3" width="14.7109375"/>
    <col min="4" max="4" width="13.85546875"/>
    <col min="5" max="5" width="19.7109375" customWidth="1"/>
    <col min="6" max="6" width="14.85546875"/>
    <col min="7" max="7" width="10.7109375"/>
    <col min="8" max="8" width="14.28515625"/>
    <col min="9" max="9" width="13.28515625"/>
    <col min="10" max="10" width="15.140625"/>
    <col min="11" max="11" width="11.42578125"/>
    <col min="12" max="12" width="12.28515625"/>
    <col min="13" max="13" width="13.7109375"/>
    <col min="14" max="14" width="11.42578125"/>
    <col min="15" max="17" width="0" hidden="1"/>
  </cols>
  <sheetData>
    <row r="1" spans="1:14" ht="15.75">
      <c r="A1" s="2"/>
      <c r="B1" s="2"/>
      <c r="C1" s="605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 ht="14.25" customHeight="1">
      <c r="A10" s="690" t="s">
        <v>517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 ht="15.75" thickBot="1">
      <c r="A12" s="3"/>
      <c r="B12" s="3"/>
    </row>
    <row r="13" spans="1:14" ht="174" customHeight="1" thickBot="1">
      <c r="A13" s="26" t="s">
        <v>8</v>
      </c>
      <c r="B13" s="596" t="s">
        <v>335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27" t="s">
        <v>14</v>
      </c>
      <c r="I13" s="27" t="s">
        <v>15</v>
      </c>
      <c r="J13" s="27" t="s">
        <v>16</v>
      </c>
      <c r="K13" s="27" t="s">
        <v>54</v>
      </c>
      <c r="L13" s="27" t="s">
        <v>18</v>
      </c>
      <c r="M13" s="27" t="s">
        <v>19</v>
      </c>
      <c r="N13" s="27" t="s">
        <v>20</v>
      </c>
    </row>
    <row r="14" spans="1:14" ht="115.5" hidden="1" customHeight="1">
      <c r="A14" s="742" t="s">
        <v>78</v>
      </c>
      <c r="B14" s="597"/>
      <c r="C14" s="742" t="s">
        <v>22</v>
      </c>
      <c r="D14" s="742" t="s">
        <v>23</v>
      </c>
      <c r="E14" s="28" t="s">
        <v>45</v>
      </c>
      <c r="F14" s="28" t="s">
        <v>24</v>
      </c>
      <c r="G14" s="28" t="s">
        <v>25</v>
      </c>
      <c r="H14" s="28"/>
      <c r="I14" s="28"/>
      <c r="J14" s="102"/>
      <c r="K14" s="796"/>
      <c r="L14" s="28"/>
      <c r="M14" s="28" t="s">
        <v>26</v>
      </c>
      <c r="N14" s="742">
        <v>97.6</v>
      </c>
    </row>
    <row r="15" spans="1:14" ht="15.75" hidden="1" customHeight="1">
      <c r="A15" s="742"/>
      <c r="B15" s="597"/>
      <c r="C15" s="742"/>
      <c r="D15" s="742"/>
      <c r="E15" s="31"/>
      <c r="F15" s="31" t="s">
        <v>27</v>
      </c>
      <c r="G15" s="31" t="s">
        <v>25</v>
      </c>
      <c r="H15" s="31"/>
      <c r="I15" s="31"/>
      <c r="J15" s="37"/>
      <c r="K15" s="796"/>
      <c r="L15" s="31"/>
      <c r="M15" s="28" t="s">
        <v>26</v>
      </c>
      <c r="N15" s="742"/>
    </row>
    <row r="16" spans="1:14" ht="15" hidden="1" customHeight="1">
      <c r="A16" s="742"/>
      <c r="B16" s="597"/>
      <c r="C16" s="742"/>
      <c r="D16" s="742"/>
      <c r="E16" s="31" t="s">
        <v>79</v>
      </c>
      <c r="F16" s="9" t="s">
        <v>24</v>
      </c>
      <c r="G16" s="31" t="s">
        <v>25</v>
      </c>
      <c r="H16" s="31"/>
      <c r="I16" s="31"/>
      <c r="J16" s="37"/>
      <c r="K16" s="796"/>
      <c r="L16" s="31"/>
      <c r="M16" s="28" t="s">
        <v>26</v>
      </c>
      <c r="N16" s="742"/>
    </row>
    <row r="17" spans="1:16" ht="15" hidden="1" customHeight="1">
      <c r="A17" s="742"/>
      <c r="B17" s="597"/>
      <c r="C17" s="742"/>
      <c r="D17" s="742"/>
      <c r="E17" s="31"/>
      <c r="F17" s="31" t="s">
        <v>27</v>
      </c>
      <c r="G17" s="31" t="s">
        <v>25</v>
      </c>
      <c r="H17" s="31"/>
      <c r="I17" s="31"/>
      <c r="J17" s="37"/>
      <c r="K17" s="796"/>
      <c r="L17" s="31"/>
      <c r="M17" s="28" t="s">
        <v>26</v>
      </c>
      <c r="N17" s="742"/>
    </row>
    <row r="18" spans="1:16" ht="15" hidden="1" customHeight="1">
      <c r="A18" s="742"/>
      <c r="B18" s="597"/>
      <c r="C18" s="742"/>
      <c r="D18" s="742"/>
      <c r="E18" s="31" t="s">
        <v>80</v>
      </c>
      <c r="F18" s="5" t="s">
        <v>24</v>
      </c>
      <c r="G18" s="31" t="s">
        <v>25</v>
      </c>
      <c r="H18" s="31"/>
      <c r="I18" s="31"/>
      <c r="J18" s="37"/>
      <c r="K18" s="796"/>
      <c r="L18" s="31"/>
      <c r="M18" s="28" t="s">
        <v>26</v>
      </c>
      <c r="N18" s="742"/>
      <c r="P18" s="1" t="s">
        <v>29</v>
      </c>
    </row>
    <row r="19" spans="1:16" ht="15" hidden="1" customHeight="1">
      <c r="A19" s="742"/>
      <c r="B19" s="597"/>
      <c r="C19" s="742"/>
      <c r="D19" s="742"/>
      <c r="E19" s="31"/>
      <c r="F19" s="31" t="s">
        <v>27</v>
      </c>
      <c r="G19" s="31" t="s">
        <v>25</v>
      </c>
      <c r="H19" s="31"/>
      <c r="I19" s="31"/>
      <c r="J19" s="37"/>
      <c r="K19" s="796"/>
      <c r="L19" s="31"/>
      <c r="M19" s="28" t="s">
        <v>26</v>
      </c>
      <c r="N19" s="742"/>
    </row>
    <row r="20" spans="1:16" ht="114.75" hidden="1">
      <c r="A20" s="742"/>
      <c r="B20" s="597"/>
      <c r="C20" s="742"/>
      <c r="D20" s="742"/>
      <c r="E20" s="36" t="s">
        <v>30</v>
      </c>
      <c r="F20" s="5" t="s">
        <v>24</v>
      </c>
      <c r="G20" s="31" t="s">
        <v>25</v>
      </c>
      <c r="H20" s="36"/>
      <c r="I20" s="36"/>
      <c r="J20" s="37"/>
      <c r="K20" s="796"/>
      <c r="L20" s="31"/>
      <c r="M20" s="28" t="s">
        <v>26</v>
      </c>
      <c r="N20" s="742"/>
      <c r="P20" s="1" t="s">
        <v>31</v>
      </c>
    </row>
    <row r="21" spans="1:16" ht="15" hidden="1" customHeight="1">
      <c r="A21" s="742"/>
      <c r="B21" s="597"/>
      <c r="C21" s="742"/>
      <c r="D21" s="742"/>
      <c r="E21" s="93"/>
      <c r="F21" s="31" t="s">
        <v>27</v>
      </c>
      <c r="G21" s="31" t="s">
        <v>25</v>
      </c>
      <c r="H21" s="28"/>
      <c r="I21" s="28"/>
      <c r="J21" s="37"/>
      <c r="K21" s="796"/>
      <c r="L21" s="31"/>
      <c r="M21" s="28" t="s">
        <v>26</v>
      </c>
      <c r="N21" s="742"/>
    </row>
    <row r="22" spans="1:16" ht="15.75" hidden="1" customHeight="1">
      <c r="A22" s="742"/>
      <c r="B22" s="597"/>
      <c r="C22" s="742" t="s">
        <v>34</v>
      </c>
      <c r="D22" s="742" t="s">
        <v>23</v>
      </c>
      <c r="E22" s="93" t="s">
        <v>81</v>
      </c>
      <c r="F22" s="96" t="s">
        <v>36</v>
      </c>
      <c r="G22" s="31" t="s">
        <v>25</v>
      </c>
      <c r="H22" s="28"/>
      <c r="I22" s="28"/>
      <c r="J22" s="37"/>
      <c r="K22" s="796"/>
      <c r="L22" s="31"/>
      <c r="M22" s="28" t="s">
        <v>26</v>
      </c>
      <c r="N22" s="742"/>
    </row>
    <row r="23" spans="1:16" ht="76.5" hidden="1">
      <c r="A23" s="742"/>
      <c r="B23" s="597"/>
      <c r="C23" s="742"/>
      <c r="D23" s="742"/>
      <c r="E23" s="104" t="s">
        <v>82</v>
      </c>
      <c r="F23" s="105" t="s">
        <v>36</v>
      </c>
      <c r="G23" s="31" t="s">
        <v>25</v>
      </c>
      <c r="H23" s="28"/>
      <c r="I23" s="28"/>
      <c r="J23" s="37"/>
      <c r="K23" s="796"/>
      <c r="L23" s="31"/>
      <c r="M23" s="28" t="s">
        <v>26</v>
      </c>
      <c r="N23" s="742"/>
      <c r="O23" s="1" t="s">
        <v>83</v>
      </c>
    </row>
    <row r="24" spans="1:16" ht="38.25" hidden="1">
      <c r="A24" s="742"/>
      <c r="B24" s="598"/>
      <c r="C24" s="91"/>
      <c r="D24" s="91"/>
      <c r="E24" s="31" t="s">
        <v>66</v>
      </c>
      <c r="F24" s="31" t="s">
        <v>32</v>
      </c>
      <c r="G24" s="31" t="s">
        <v>33</v>
      </c>
      <c r="H24" s="31"/>
      <c r="I24" s="31"/>
      <c r="J24" s="37"/>
      <c r="K24" s="97"/>
      <c r="L24" s="31"/>
      <c r="M24" s="28" t="s">
        <v>26</v>
      </c>
      <c r="N24" s="742"/>
    </row>
    <row r="25" spans="1:16" ht="104.25" customHeight="1" thickBot="1">
      <c r="A25" s="811" t="s">
        <v>78</v>
      </c>
      <c r="B25" s="689">
        <v>2446004623</v>
      </c>
      <c r="C25" s="803" t="s">
        <v>84</v>
      </c>
      <c r="D25" s="742" t="s">
        <v>23</v>
      </c>
      <c r="E25" s="31" t="s">
        <v>85</v>
      </c>
      <c r="F25" s="31" t="s">
        <v>86</v>
      </c>
      <c r="G25" s="31" t="s">
        <v>25</v>
      </c>
      <c r="H25" s="31">
        <v>100</v>
      </c>
      <c r="I25" s="31">
        <v>100</v>
      </c>
      <c r="J25" s="32">
        <f t="shared" ref="J25:J32" si="0">I25/H25*100</f>
        <v>100</v>
      </c>
      <c r="K25" s="705">
        <f>(J25+J26+J27+J28+J29+J30)/6</f>
        <v>99.75</v>
      </c>
      <c r="L25" s="31"/>
      <c r="M25" s="28" t="s">
        <v>26</v>
      </c>
      <c r="N25" s="704"/>
    </row>
    <row r="26" spans="1:16" ht="158.25" customHeight="1" thickBot="1">
      <c r="A26" s="812"/>
      <c r="B26" s="689"/>
      <c r="C26" s="803"/>
      <c r="D26" s="742"/>
      <c r="E26" s="31"/>
      <c r="F26" s="31" t="s">
        <v>87</v>
      </c>
      <c r="G26" s="31" t="s">
        <v>25</v>
      </c>
      <c r="H26" s="31">
        <v>100</v>
      </c>
      <c r="I26" s="31">
        <v>100</v>
      </c>
      <c r="J26" s="32">
        <f t="shared" si="0"/>
        <v>100</v>
      </c>
      <c r="K26" s="705"/>
      <c r="L26" s="31"/>
      <c r="M26" s="28" t="s">
        <v>26</v>
      </c>
      <c r="N26" s="704"/>
    </row>
    <row r="27" spans="1:16" ht="184.5" customHeight="1" thickBot="1">
      <c r="A27" s="812"/>
      <c r="B27" s="689"/>
      <c r="C27" s="803"/>
      <c r="D27" s="742"/>
      <c r="E27" s="608" t="s">
        <v>459</v>
      </c>
      <c r="F27" s="31" t="s">
        <v>86</v>
      </c>
      <c r="G27" s="31" t="s">
        <v>25</v>
      </c>
      <c r="H27" s="31">
        <v>100</v>
      </c>
      <c r="I27" s="31">
        <v>100</v>
      </c>
      <c r="J27" s="32">
        <f t="shared" si="0"/>
        <v>100</v>
      </c>
      <c r="K27" s="705"/>
      <c r="L27" s="31"/>
      <c r="M27" s="28" t="s">
        <v>26</v>
      </c>
      <c r="N27" s="704"/>
      <c r="P27" s="1" t="s">
        <v>89</v>
      </c>
    </row>
    <row r="28" spans="1:16" ht="179.25" customHeight="1" thickBot="1">
      <c r="A28" s="812"/>
      <c r="B28" s="689"/>
      <c r="C28" s="803"/>
      <c r="D28" s="742"/>
      <c r="E28" s="31"/>
      <c r="F28" s="31" t="s">
        <v>87</v>
      </c>
      <c r="G28" s="31" t="s">
        <v>25</v>
      </c>
      <c r="H28" s="31">
        <v>100</v>
      </c>
      <c r="I28" s="31">
        <v>100</v>
      </c>
      <c r="J28" s="32">
        <f t="shared" si="0"/>
        <v>100</v>
      </c>
      <c r="K28" s="705"/>
      <c r="L28" s="31"/>
      <c r="M28" s="28" t="s">
        <v>26</v>
      </c>
      <c r="N28" s="704"/>
    </row>
    <row r="29" spans="1:16" ht="162.75" customHeight="1" thickBot="1">
      <c r="A29" s="812"/>
      <c r="B29" s="689"/>
      <c r="C29" s="803"/>
      <c r="D29" s="742"/>
      <c r="E29" s="31" t="s">
        <v>90</v>
      </c>
      <c r="F29" s="31" t="s">
        <v>86</v>
      </c>
      <c r="G29" s="31" t="s">
        <v>25</v>
      </c>
      <c r="H29" s="31">
        <v>100</v>
      </c>
      <c r="I29" s="31">
        <v>98.5</v>
      </c>
      <c r="J29" s="32">
        <f t="shared" si="0"/>
        <v>98.5</v>
      </c>
      <c r="K29" s="705"/>
      <c r="L29" s="31"/>
      <c r="M29" s="28" t="s">
        <v>26</v>
      </c>
      <c r="N29" s="704"/>
      <c r="P29" s="1" t="s">
        <v>91</v>
      </c>
    </row>
    <row r="30" spans="1:16" ht="177.75" customHeight="1" thickBot="1">
      <c r="A30" s="812"/>
      <c r="B30" s="689"/>
      <c r="C30" s="803"/>
      <c r="D30" s="742"/>
      <c r="E30" s="31"/>
      <c r="F30" s="31" t="s">
        <v>87</v>
      </c>
      <c r="G30" s="31" t="s">
        <v>25</v>
      </c>
      <c r="H30" s="31">
        <v>100</v>
      </c>
      <c r="I30" s="31">
        <v>100</v>
      </c>
      <c r="J30" s="32">
        <f t="shared" si="0"/>
        <v>100</v>
      </c>
      <c r="K30" s="705"/>
      <c r="L30" s="31"/>
      <c r="M30" s="28" t="s">
        <v>26</v>
      </c>
      <c r="N30" s="704"/>
    </row>
    <row r="31" spans="1:16" ht="164.25" hidden="1" customHeight="1">
      <c r="A31" s="812"/>
      <c r="B31" s="689"/>
      <c r="C31" s="803"/>
      <c r="D31" s="742"/>
      <c r="E31" s="31" t="s">
        <v>92</v>
      </c>
      <c r="F31" s="31" t="s">
        <v>86</v>
      </c>
      <c r="G31" s="31"/>
      <c r="H31" s="31"/>
      <c r="I31" s="31"/>
      <c r="J31" s="32" t="e">
        <f t="shared" si="0"/>
        <v>#DIV/0!</v>
      </c>
      <c r="K31" s="107"/>
      <c r="L31" s="31"/>
      <c r="M31" s="28"/>
      <c r="N31" s="704"/>
    </row>
    <row r="32" spans="1:16" ht="164.25" hidden="1" customHeight="1">
      <c r="A32" s="812"/>
      <c r="B32" s="689"/>
      <c r="C32" s="803"/>
      <c r="D32" s="742"/>
      <c r="E32" s="31"/>
      <c r="F32" s="31" t="s">
        <v>87</v>
      </c>
      <c r="G32" s="31"/>
      <c r="H32" s="31"/>
      <c r="I32" s="31"/>
      <c r="J32" s="32" t="e">
        <f t="shared" si="0"/>
        <v>#DIV/0!</v>
      </c>
      <c r="K32" s="107"/>
      <c r="L32" s="31"/>
      <c r="M32" s="28"/>
      <c r="N32" s="704"/>
    </row>
    <row r="33" spans="1:15" ht="78" customHeight="1" thickBot="1">
      <c r="A33" s="812"/>
      <c r="B33" s="689"/>
      <c r="C33" s="803"/>
      <c r="D33" s="742"/>
      <c r="E33" s="31" t="s">
        <v>93</v>
      </c>
      <c r="F33" s="31" t="s">
        <v>32</v>
      </c>
      <c r="G33" s="31" t="s">
        <v>33</v>
      </c>
      <c r="H33" s="31">
        <v>266</v>
      </c>
      <c r="I33" s="31">
        <v>264</v>
      </c>
      <c r="J33" s="37">
        <f>I33/H33*100</f>
        <v>99.248120300751879</v>
      </c>
      <c r="K33" s="795">
        <f>(J33+J34+J35)/3</f>
        <v>100.41604010025064</v>
      </c>
      <c r="L33" s="31"/>
      <c r="M33" s="28" t="s">
        <v>26</v>
      </c>
      <c r="N33" s="704"/>
      <c r="O33" s="1" t="s">
        <v>94</v>
      </c>
    </row>
    <row r="34" spans="1:15" ht="129.6" customHeight="1" thickBot="1">
      <c r="A34" s="812"/>
      <c r="B34" s="689"/>
      <c r="C34" s="803"/>
      <c r="D34" s="742"/>
      <c r="E34" s="31" t="s">
        <v>95</v>
      </c>
      <c r="F34" s="31" t="s">
        <v>32</v>
      </c>
      <c r="G34" s="31" t="s">
        <v>33</v>
      </c>
      <c r="H34" s="31">
        <v>50</v>
      </c>
      <c r="I34" s="31">
        <v>51</v>
      </c>
      <c r="J34" s="37">
        <f>I34/H34*100</f>
        <v>102</v>
      </c>
      <c r="K34" s="795"/>
      <c r="L34" s="31"/>
      <c r="M34" s="28" t="s">
        <v>26</v>
      </c>
      <c r="N34" s="704"/>
    </row>
    <row r="35" spans="1:15" ht="158.25" customHeight="1" thickBot="1">
      <c r="A35" s="812"/>
      <c r="B35" s="689"/>
      <c r="C35" s="803"/>
      <c r="D35" s="742"/>
      <c r="E35" s="31" t="s">
        <v>96</v>
      </c>
      <c r="F35" s="31" t="s">
        <v>32</v>
      </c>
      <c r="G35" s="31" t="s">
        <v>33</v>
      </c>
      <c r="H35" s="31">
        <v>2</v>
      </c>
      <c r="I35" s="31">
        <v>2</v>
      </c>
      <c r="J35" s="37">
        <f>I35/H35*100</f>
        <v>100</v>
      </c>
      <c r="K35" s="795"/>
      <c r="L35" s="31"/>
      <c r="M35" s="28" t="s">
        <v>26</v>
      </c>
      <c r="N35" s="704"/>
    </row>
    <row r="36" spans="1:15" ht="19.5" customHeight="1" thickBot="1">
      <c r="A36" s="812"/>
      <c r="B36" s="689"/>
      <c r="C36" s="41" t="s">
        <v>63</v>
      </c>
      <c r="D36" s="41"/>
      <c r="E36" s="41"/>
      <c r="F36" s="41"/>
      <c r="G36" s="41"/>
      <c r="H36" s="41"/>
      <c r="I36" s="41"/>
      <c r="J36" s="41"/>
      <c r="K36" s="41"/>
      <c r="L36" s="41"/>
      <c r="M36" s="109"/>
      <c r="N36" s="8">
        <f>(K25+K33)/2</f>
        <v>100.08302005012533</v>
      </c>
    </row>
    <row r="37" spans="1:15" ht="98.25" customHeight="1" thickBot="1">
      <c r="A37" s="812"/>
      <c r="B37" s="689"/>
      <c r="C37" s="803" t="s">
        <v>97</v>
      </c>
      <c r="D37" s="742" t="s">
        <v>23</v>
      </c>
      <c r="E37" s="31" t="s">
        <v>85</v>
      </c>
      <c r="F37" s="31" t="s">
        <v>98</v>
      </c>
      <c r="G37" s="31" t="s">
        <v>25</v>
      </c>
      <c r="H37" s="31">
        <v>90</v>
      </c>
      <c r="I37" s="31">
        <v>90</v>
      </c>
      <c r="J37" s="32">
        <f t="shared" ref="J37:J48" si="1">I37/H37*100</f>
        <v>100</v>
      </c>
      <c r="K37" s="801">
        <v>100</v>
      </c>
      <c r="L37" s="31"/>
      <c r="M37" s="28" t="s">
        <v>26</v>
      </c>
      <c r="N37" s="797"/>
    </row>
    <row r="38" spans="1:15" ht="166.15" customHeight="1" thickBot="1">
      <c r="A38" s="812"/>
      <c r="B38" s="689"/>
      <c r="C38" s="803"/>
      <c r="D38" s="742"/>
      <c r="E38" s="31"/>
      <c r="F38" s="31" t="s">
        <v>99</v>
      </c>
      <c r="G38" s="31" t="s">
        <v>25</v>
      </c>
      <c r="H38" s="31">
        <v>100</v>
      </c>
      <c r="I38" s="31">
        <v>100</v>
      </c>
      <c r="J38" s="32">
        <f t="shared" si="1"/>
        <v>100</v>
      </c>
      <c r="K38" s="792"/>
      <c r="L38" s="31"/>
      <c r="M38" s="28" t="s">
        <v>26</v>
      </c>
      <c r="N38" s="797"/>
    </row>
    <row r="39" spans="1:15" ht="135.6" customHeight="1" thickBot="1">
      <c r="A39" s="812"/>
      <c r="B39" s="689"/>
      <c r="C39" s="803"/>
      <c r="D39" s="742"/>
      <c r="E39" s="31" t="s">
        <v>100</v>
      </c>
      <c r="F39" s="31" t="s">
        <v>98</v>
      </c>
      <c r="G39" s="31" t="s">
        <v>25</v>
      </c>
      <c r="H39" s="31">
        <v>100</v>
      </c>
      <c r="I39" s="31">
        <v>100</v>
      </c>
      <c r="J39" s="32">
        <f t="shared" si="1"/>
        <v>100</v>
      </c>
      <c r="K39" s="792"/>
      <c r="L39" s="31"/>
      <c r="M39" s="28" t="s">
        <v>26</v>
      </c>
      <c r="N39" s="797"/>
    </row>
    <row r="40" spans="1:15" ht="167.45" customHeight="1" thickBot="1">
      <c r="A40" s="812"/>
      <c r="B40" s="689"/>
      <c r="C40" s="803"/>
      <c r="D40" s="742"/>
      <c r="E40" s="31"/>
      <c r="F40" s="31" t="s">
        <v>99</v>
      </c>
      <c r="G40" s="31" t="s">
        <v>25</v>
      </c>
      <c r="H40" s="31">
        <v>100</v>
      </c>
      <c r="I40" s="31">
        <v>100</v>
      </c>
      <c r="J40" s="32">
        <f t="shared" si="1"/>
        <v>100</v>
      </c>
      <c r="K40" s="792"/>
      <c r="L40" s="31"/>
      <c r="M40" s="28" t="s">
        <v>26</v>
      </c>
      <c r="N40" s="797"/>
    </row>
    <row r="41" spans="1:15" ht="165.6" customHeight="1" thickBot="1">
      <c r="A41" s="812"/>
      <c r="B41" s="689"/>
      <c r="C41" s="803"/>
      <c r="D41" s="742"/>
      <c r="E41" s="31" t="s">
        <v>90</v>
      </c>
      <c r="F41" s="31" t="s">
        <v>98</v>
      </c>
      <c r="G41" s="31" t="s">
        <v>25</v>
      </c>
      <c r="H41" s="31">
        <v>100</v>
      </c>
      <c r="I41" s="31">
        <v>100</v>
      </c>
      <c r="J41" s="32">
        <f t="shared" si="1"/>
        <v>100</v>
      </c>
      <c r="K41" s="792"/>
      <c r="L41" s="31"/>
      <c r="M41" s="28" t="s">
        <v>26</v>
      </c>
      <c r="N41" s="797"/>
      <c r="O41" s="1" t="s">
        <v>101</v>
      </c>
    </row>
    <row r="42" spans="1:15" ht="158.25" customHeight="1" thickBot="1">
      <c r="A42" s="812"/>
      <c r="B42" s="689"/>
      <c r="C42" s="803"/>
      <c r="D42" s="742"/>
      <c r="E42" s="31"/>
      <c r="F42" s="31" t="s">
        <v>99</v>
      </c>
      <c r="G42" s="31" t="s">
        <v>25</v>
      </c>
      <c r="H42" s="31">
        <v>100</v>
      </c>
      <c r="I42" s="31">
        <v>100</v>
      </c>
      <c r="J42" s="32">
        <f t="shared" si="1"/>
        <v>100</v>
      </c>
      <c r="K42" s="792"/>
      <c r="L42" s="31"/>
      <c r="M42" s="28" t="s">
        <v>26</v>
      </c>
      <c r="N42" s="797"/>
    </row>
    <row r="43" spans="1:15" ht="88.5" hidden="1" customHeight="1">
      <c r="A43" s="812"/>
      <c r="B43" s="689"/>
      <c r="C43" s="803"/>
      <c r="D43" s="742"/>
      <c r="E43" s="31" t="s">
        <v>92</v>
      </c>
      <c r="F43" s="31" t="s">
        <v>86</v>
      </c>
      <c r="G43" s="31" t="s">
        <v>25</v>
      </c>
      <c r="H43" s="31">
        <v>100</v>
      </c>
      <c r="I43" s="31">
        <v>100</v>
      </c>
      <c r="J43" s="37">
        <f t="shared" si="1"/>
        <v>100</v>
      </c>
      <c r="K43" s="792"/>
      <c r="L43" s="31"/>
      <c r="M43" s="28" t="s">
        <v>26</v>
      </c>
      <c r="N43" s="797"/>
      <c r="O43" s="1" t="s">
        <v>102</v>
      </c>
    </row>
    <row r="44" spans="1:15" ht="166.5" hidden="1" customHeight="1">
      <c r="A44" s="812"/>
      <c r="B44" s="689"/>
      <c r="C44" s="803"/>
      <c r="D44" s="742"/>
      <c r="E44" s="93"/>
      <c r="F44" s="28" t="s">
        <v>87</v>
      </c>
      <c r="G44" s="28" t="s">
        <v>25</v>
      </c>
      <c r="H44" s="28">
        <v>100</v>
      </c>
      <c r="I44" s="28">
        <v>100</v>
      </c>
      <c r="J44" s="102">
        <f t="shared" si="1"/>
        <v>100</v>
      </c>
      <c r="K44" s="792"/>
      <c r="L44" s="28"/>
      <c r="M44" s="28" t="s">
        <v>26</v>
      </c>
      <c r="N44" s="797"/>
    </row>
    <row r="45" spans="1:15" ht="80.25" hidden="1" customHeight="1">
      <c r="A45" s="812"/>
      <c r="B45" s="689"/>
      <c r="C45" s="803"/>
      <c r="D45" s="742"/>
      <c r="E45" s="36" t="s">
        <v>103</v>
      </c>
      <c r="F45" s="36" t="s">
        <v>104</v>
      </c>
      <c r="G45" s="28" t="s">
        <v>25</v>
      </c>
      <c r="H45" s="36">
        <v>100</v>
      </c>
      <c r="I45" s="36">
        <v>100</v>
      </c>
      <c r="J45" s="102">
        <f t="shared" si="1"/>
        <v>100</v>
      </c>
      <c r="K45" s="792"/>
      <c r="L45" s="36"/>
      <c r="M45" s="28" t="s">
        <v>26</v>
      </c>
      <c r="N45" s="797"/>
      <c r="O45" s="1" t="s">
        <v>105</v>
      </c>
    </row>
    <row r="46" spans="1:15" ht="15.75" hidden="1" customHeight="1">
      <c r="A46" s="812"/>
      <c r="B46" s="689"/>
      <c r="C46" s="803"/>
      <c r="D46" s="742"/>
      <c r="E46" s="93"/>
      <c r="F46" s="93" t="s">
        <v>106</v>
      </c>
      <c r="G46" s="28" t="s">
        <v>25</v>
      </c>
      <c r="H46" s="28">
        <v>100</v>
      </c>
      <c r="I46" s="28">
        <v>100</v>
      </c>
      <c r="J46" s="102">
        <f t="shared" si="1"/>
        <v>100</v>
      </c>
      <c r="K46" s="792"/>
      <c r="L46" s="28"/>
      <c r="M46" s="28" t="s">
        <v>26</v>
      </c>
      <c r="N46" s="797"/>
    </row>
    <row r="47" spans="1:15" ht="43.5" hidden="1" customHeight="1">
      <c r="A47" s="812"/>
      <c r="B47" s="689"/>
      <c r="C47" s="803"/>
      <c r="D47" s="742"/>
      <c r="E47" s="36"/>
      <c r="F47" s="36" t="s">
        <v>107</v>
      </c>
      <c r="G47" s="28" t="s">
        <v>25</v>
      </c>
      <c r="H47" s="36">
        <v>90</v>
      </c>
      <c r="I47" s="36">
        <v>83</v>
      </c>
      <c r="J47" s="102">
        <f t="shared" si="1"/>
        <v>92.222222222222229</v>
      </c>
      <c r="K47" s="795"/>
      <c r="L47" s="36"/>
      <c r="M47" s="28" t="s">
        <v>26</v>
      </c>
      <c r="N47" s="797"/>
    </row>
    <row r="48" spans="1:15" ht="68.25" customHeight="1" thickBot="1">
      <c r="A48" s="812"/>
      <c r="B48" s="689"/>
      <c r="C48" s="803"/>
      <c r="D48" s="742"/>
      <c r="E48" s="93" t="s">
        <v>108</v>
      </c>
      <c r="F48" s="28" t="s">
        <v>32</v>
      </c>
      <c r="G48" s="28" t="s">
        <v>33</v>
      </c>
      <c r="H48" s="71">
        <v>321</v>
      </c>
      <c r="I48" s="71">
        <v>322</v>
      </c>
      <c r="J48" s="110">
        <f t="shared" si="1"/>
        <v>100.31152647975077</v>
      </c>
      <c r="K48" s="798">
        <f>(J48+J49+J50)/3</f>
        <v>103.13414519021995</v>
      </c>
      <c r="L48" s="36"/>
      <c r="M48" s="28"/>
      <c r="N48" s="797"/>
    </row>
    <row r="49" spans="1:16" ht="111" customHeight="1" thickBot="1">
      <c r="A49" s="812"/>
      <c r="B49" s="689"/>
      <c r="C49" s="803"/>
      <c r="D49" s="742"/>
      <c r="E49" s="106" t="s">
        <v>88</v>
      </c>
      <c r="F49" s="28" t="s">
        <v>32</v>
      </c>
      <c r="G49" s="28" t="s">
        <v>33</v>
      </c>
      <c r="H49" s="36">
        <v>11</v>
      </c>
      <c r="I49" s="36">
        <v>12</v>
      </c>
      <c r="J49" s="110">
        <f>I49/H49*100</f>
        <v>109.09090909090908</v>
      </c>
      <c r="K49" s="798"/>
      <c r="L49" s="5"/>
      <c r="M49" s="28"/>
      <c r="N49" s="797"/>
    </row>
    <row r="50" spans="1:16" ht="156.75" customHeight="1" thickBot="1">
      <c r="A50" s="812"/>
      <c r="B50" s="689"/>
      <c r="C50" s="803"/>
      <c r="D50" s="742"/>
      <c r="E50" s="93" t="s">
        <v>96</v>
      </c>
      <c r="F50" s="28" t="s">
        <v>32</v>
      </c>
      <c r="G50" s="28" t="s">
        <v>33</v>
      </c>
      <c r="H50" s="28">
        <v>2</v>
      </c>
      <c r="I50" s="28">
        <v>2</v>
      </c>
      <c r="J50" s="110">
        <f>I50/H50*100</f>
        <v>100</v>
      </c>
      <c r="K50" s="798"/>
      <c r="L50" s="31"/>
      <c r="M50" s="28" t="s">
        <v>26</v>
      </c>
      <c r="N50" s="797"/>
    </row>
    <row r="51" spans="1:16" ht="16.5" customHeight="1" thickBot="1">
      <c r="A51" s="812"/>
      <c r="B51" s="689"/>
      <c r="C51" s="41" t="s">
        <v>63</v>
      </c>
      <c r="D51" s="41"/>
      <c r="E51" s="41"/>
      <c r="F51" s="41"/>
      <c r="G51" s="41"/>
      <c r="H51" s="41"/>
      <c r="I51" s="41"/>
      <c r="J51" s="41"/>
      <c r="K51" s="41"/>
      <c r="L51" s="41"/>
      <c r="M51" s="109"/>
      <c r="N51" s="6">
        <f>(K37+K48)/2</f>
        <v>101.56707259510998</v>
      </c>
    </row>
    <row r="52" spans="1:16" ht="78.75" customHeight="1" thickBot="1">
      <c r="A52" s="812"/>
      <c r="B52" s="689"/>
      <c r="C52" s="799" t="s">
        <v>109</v>
      </c>
      <c r="D52" s="800" t="s">
        <v>23</v>
      </c>
      <c r="E52" s="31" t="s">
        <v>85</v>
      </c>
      <c r="F52" s="31" t="s">
        <v>110</v>
      </c>
      <c r="G52" s="28" t="s">
        <v>25</v>
      </c>
      <c r="H52" s="31">
        <v>100</v>
      </c>
      <c r="I52" s="31">
        <v>100</v>
      </c>
      <c r="J52" s="37">
        <f t="shared" ref="J52:J57" si="2">I52/H52*100</f>
        <v>100</v>
      </c>
      <c r="K52" s="801">
        <f>(J52+J53+J54+J55)/4</f>
        <v>100</v>
      </c>
      <c r="L52" s="31"/>
      <c r="M52" s="28" t="s">
        <v>26</v>
      </c>
      <c r="N52" s="797"/>
      <c r="O52" s="1">
        <f>(75+96+98+92+70+95)/6</f>
        <v>87.666666666666671</v>
      </c>
      <c r="P52" s="1">
        <f>(95+98+92+98+67+98)/6</f>
        <v>91.333333333333329</v>
      </c>
    </row>
    <row r="53" spans="1:16" ht="150.6" customHeight="1" thickBot="1">
      <c r="A53" s="812"/>
      <c r="B53" s="689"/>
      <c r="C53" s="799"/>
      <c r="D53" s="800"/>
      <c r="E53" s="31"/>
      <c r="F53" s="31" t="s">
        <v>111</v>
      </c>
      <c r="G53" s="28" t="s">
        <v>25</v>
      </c>
      <c r="H53" s="31">
        <v>100</v>
      </c>
      <c r="I53" s="31">
        <v>100</v>
      </c>
      <c r="J53" s="37">
        <f t="shared" si="2"/>
        <v>100</v>
      </c>
      <c r="K53" s="801"/>
      <c r="L53" s="31"/>
      <c r="M53" s="28" t="s">
        <v>26</v>
      </c>
      <c r="N53" s="797"/>
      <c r="O53" s="1">
        <f>(68+45+50+80+80+80)/6</f>
        <v>67.166666666666671</v>
      </c>
      <c r="P53" s="1">
        <f>(68+33+52+79+80+90)/6</f>
        <v>67</v>
      </c>
    </row>
    <row r="54" spans="1:16" ht="105.75" customHeight="1" thickBot="1">
      <c r="A54" s="812"/>
      <c r="B54" s="689"/>
      <c r="C54" s="799"/>
      <c r="D54" s="800"/>
      <c r="E54" s="31" t="s">
        <v>100</v>
      </c>
      <c r="F54" s="31" t="s">
        <v>98</v>
      </c>
      <c r="G54" s="31" t="s">
        <v>25</v>
      </c>
      <c r="H54" s="31">
        <v>100</v>
      </c>
      <c r="I54" s="31">
        <v>100</v>
      </c>
      <c r="J54" s="32">
        <f t="shared" si="2"/>
        <v>100</v>
      </c>
      <c r="K54" s="801"/>
      <c r="L54" s="31"/>
      <c r="M54" s="28" t="s">
        <v>26</v>
      </c>
      <c r="N54" s="797"/>
      <c r="O54" s="1">
        <f>(60+27+40+44+55+55)/6</f>
        <v>46.833333333333336</v>
      </c>
      <c r="P54" s="1">
        <f>(43+48+51+34+27+58)/6</f>
        <v>43.5</v>
      </c>
    </row>
    <row r="55" spans="1:16" ht="93.75" customHeight="1" thickBot="1">
      <c r="A55" s="812"/>
      <c r="B55" s="689"/>
      <c r="C55" s="799"/>
      <c r="D55" s="800"/>
      <c r="E55" s="31"/>
      <c r="F55" s="31" t="s">
        <v>99</v>
      </c>
      <c r="G55" s="31" t="s">
        <v>25</v>
      </c>
      <c r="H55" s="31">
        <v>100</v>
      </c>
      <c r="I55" s="31">
        <v>100</v>
      </c>
      <c r="J55" s="32">
        <f t="shared" si="2"/>
        <v>100</v>
      </c>
      <c r="K55" s="801"/>
      <c r="L55" s="31"/>
      <c r="M55" s="28" t="s">
        <v>26</v>
      </c>
      <c r="N55" s="797"/>
      <c r="O55" s="1" t="s">
        <v>112</v>
      </c>
    </row>
    <row r="56" spans="1:16" ht="80.25" customHeight="1" thickBot="1">
      <c r="A56" s="812"/>
      <c r="B56" s="689"/>
      <c r="C56" s="799"/>
      <c r="D56" s="800"/>
      <c r="E56" s="93" t="s">
        <v>108</v>
      </c>
      <c r="F56" s="28" t="s">
        <v>32</v>
      </c>
      <c r="G56" s="28" t="s">
        <v>33</v>
      </c>
      <c r="H56" s="31">
        <v>44</v>
      </c>
      <c r="I56" s="31">
        <v>48</v>
      </c>
      <c r="J56" s="112">
        <f>I56/H56*100</f>
        <v>109.09090909090908</v>
      </c>
      <c r="K56" s="802">
        <f>(J56+J57)/2</f>
        <v>104.54545454545453</v>
      </c>
      <c r="L56" s="31"/>
      <c r="M56" s="28" t="s">
        <v>26</v>
      </c>
      <c r="N56" s="797"/>
    </row>
    <row r="57" spans="1:16" ht="100.5" customHeight="1" thickBot="1">
      <c r="A57" s="812"/>
      <c r="B57" s="689"/>
      <c r="C57" s="799"/>
      <c r="D57" s="800"/>
      <c r="E57" s="106" t="s">
        <v>88</v>
      </c>
      <c r="F57" s="28" t="s">
        <v>32</v>
      </c>
      <c r="G57" s="28" t="s">
        <v>33</v>
      </c>
      <c r="H57" s="28">
        <v>1</v>
      </c>
      <c r="I57" s="28">
        <v>1</v>
      </c>
      <c r="J57" s="112">
        <f t="shared" si="2"/>
        <v>100</v>
      </c>
      <c r="K57" s="802"/>
      <c r="L57" s="28"/>
      <c r="M57" s="28" t="s">
        <v>26</v>
      </c>
      <c r="N57" s="797"/>
    </row>
    <row r="58" spans="1:16" ht="17.25" customHeight="1" thickBot="1">
      <c r="A58" s="812"/>
      <c r="B58" s="689"/>
      <c r="C58" s="41" t="s">
        <v>63</v>
      </c>
      <c r="D58" s="41"/>
      <c r="E58" s="41"/>
      <c r="F58" s="41"/>
      <c r="G58" s="41"/>
      <c r="H58" s="41"/>
      <c r="I58" s="41"/>
      <c r="J58" s="41"/>
      <c r="K58" s="86"/>
      <c r="L58" s="41"/>
      <c r="M58" s="109"/>
      <c r="N58" s="6">
        <f>(K52+K56)/2</f>
        <v>102.27272727272727</v>
      </c>
    </row>
    <row r="59" spans="1:16" ht="87.75" customHeight="1" thickBot="1">
      <c r="A59" s="812"/>
      <c r="B59" s="689"/>
      <c r="C59" s="807" t="s">
        <v>113</v>
      </c>
      <c r="D59" s="742" t="s">
        <v>23</v>
      </c>
      <c r="E59" s="31" t="s">
        <v>114</v>
      </c>
      <c r="F59" s="31" t="s">
        <v>110</v>
      </c>
      <c r="G59" s="28" t="s">
        <v>25</v>
      </c>
      <c r="H59" s="31">
        <v>90</v>
      </c>
      <c r="I59" s="31">
        <v>90</v>
      </c>
      <c r="J59" s="37">
        <f t="shared" ref="J59:J63" si="3">I59/H59*100</f>
        <v>100</v>
      </c>
      <c r="K59" s="705">
        <f>(J59+J60+J61+J62)/4</f>
        <v>100</v>
      </c>
      <c r="L59" s="31"/>
      <c r="M59" s="28" t="s">
        <v>26</v>
      </c>
      <c r="N59" s="804"/>
    </row>
    <row r="60" spans="1:16" ht="145.5" customHeight="1" thickBot="1">
      <c r="A60" s="812"/>
      <c r="B60" s="689"/>
      <c r="C60" s="807"/>
      <c r="D60" s="742"/>
      <c r="E60" s="31"/>
      <c r="F60" s="31" t="s">
        <v>111</v>
      </c>
      <c r="G60" s="28" t="s">
        <v>25</v>
      </c>
      <c r="H60" s="31">
        <v>100</v>
      </c>
      <c r="I60" s="31">
        <v>100</v>
      </c>
      <c r="J60" s="37">
        <f t="shared" si="3"/>
        <v>100</v>
      </c>
      <c r="K60" s="705"/>
      <c r="L60" s="31"/>
      <c r="M60" s="28" t="s">
        <v>26</v>
      </c>
      <c r="N60" s="804"/>
    </row>
    <row r="61" spans="1:16" ht="102.75" customHeight="1" thickBot="1">
      <c r="A61" s="812"/>
      <c r="B61" s="689"/>
      <c r="C61" s="807"/>
      <c r="D61" s="742"/>
      <c r="E61" s="31" t="s">
        <v>115</v>
      </c>
      <c r="F61" s="31" t="s">
        <v>98</v>
      </c>
      <c r="G61" s="31" t="s">
        <v>25</v>
      </c>
      <c r="H61" s="31">
        <v>90</v>
      </c>
      <c r="I61" s="31">
        <v>90</v>
      </c>
      <c r="J61" s="32">
        <f t="shared" si="3"/>
        <v>100</v>
      </c>
      <c r="K61" s="705"/>
      <c r="L61" s="31"/>
      <c r="M61" s="28" t="s">
        <v>26</v>
      </c>
      <c r="N61" s="804"/>
    </row>
    <row r="62" spans="1:16" ht="174.75" customHeight="1" thickBot="1">
      <c r="A62" s="812"/>
      <c r="B62" s="689"/>
      <c r="C62" s="807"/>
      <c r="D62" s="742"/>
      <c r="E62" s="31"/>
      <c r="F62" s="31" t="s">
        <v>99</v>
      </c>
      <c r="G62" s="31" t="s">
        <v>25</v>
      </c>
      <c r="H62" s="31">
        <v>100</v>
      </c>
      <c r="I62" s="31">
        <v>100</v>
      </c>
      <c r="J62" s="32">
        <f t="shared" si="3"/>
        <v>100</v>
      </c>
      <c r="K62" s="705"/>
      <c r="L62" s="31"/>
      <c r="M62" s="28" t="s">
        <v>26</v>
      </c>
      <c r="N62" s="804"/>
    </row>
    <row r="63" spans="1:16" ht="79.900000000000006" hidden="1" customHeight="1" thickBot="1">
      <c r="A63" s="812"/>
      <c r="B63" s="689"/>
      <c r="C63" s="807"/>
      <c r="D63" s="742"/>
      <c r="E63" s="93" t="s">
        <v>116</v>
      </c>
      <c r="F63" s="28" t="s">
        <v>32</v>
      </c>
      <c r="G63" s="28" t="s">
        <v>33</v>
      </c>
      <c r="H63" s="31">
        <v>0</v>
      </c>
      <c r="I63" s="31">
        <v>0</v>
      </c>
      <c r="J63" s="32" t="e">
        <f t="shared" si="3"/>
        <v>#DIV/0!</v>
      </c>
      <c r="K63" s="802">
        <f>J64</f>
        <v>96.296296296296291</v>
      </c>
      <c r="L63" s="31"/>
      <c r="M63" s="41" t="s">
        <v>26</v>
      </c>
      <c r="N63" s="4"/>
    </row>
    <row r="64" spans="1:16" ht="80.25" customHeight="1" thickBot="1">
      <c r="A64" s="812"/>
      <c r="B64" s="689"/>
      <c r="C64" s="807"/>
      <c r="D64" s="742"/>
      <c r="E64" s="93" t="s">
        <v>117</v>
      </c>
      <c r="F64" s="28" t="s">
        <v>32</v>
      </c>
      <c r="G64" s="28" t="s">
        <v>33</v>
      </c>
      <c r="H64" s="31">
        <v>27</v>
      </c>
      <c r="I64" s="31">
        <v>26</v>
      </c>
      <c r="J64" s="37">
        <f>I64/H64*100</f>
        <v>96.296296296296291</v>
      </c>
      <c r="K64" s="802"/>
      <c r="L64" s="31"/>
      <c r="M64" s="41" t="s">
        <v>26</v>
      </c>
      <c r="N64" s="113"/>
    </row>
    <row r="65" spans="1:14" ht="17.25" customHeight="1" thickBot="1">
      <c r="A65" s="812"/>
      <c r="B65" s="689"/>
      <c r="C65" s="41" t="s">
        <v>63</v>
      </c>
      <c r="D65" s="41"/>
      <c r="E65" s="41"/>
      <c r="F65" s="41"/>
      <c r="G65" s="41"/>
      <c r="H65" s="41"/>
      <c r="I65" s="41"/>
      <c r="J65" s="41"/>
      <c r="K65" s="86"/>
      <c r="L65" s="41"/>
      <c r="M65" s="109"/>
      <c r="N65" s="6">
        <f>(K59+K63)/2</f>
        <v>98.148148148148152</v>
      </c>
    </row>
    <row r="66" spans="1:14" ht="87" hidden="1" customHeight="1">
      <c r="A66" s="812"/>
      <c r="B66" s="689"/>
      <c r="C66" s="805" t="s">
        <v>118</v>
      </c>
      <c r="D66" s="806" t="s">
        <v>23</v>
      </c>
      <c r="E66" s="31" t="s">
        <v>119</v>
      </c>
      <c r="F66" s="31" t="s">
        <v>120</v>
      </c>
      <c r="G66" s="28" t="s">
        <v>25</v>
      </c>
      <c r="H66" s="31">
        <v>100</v>
      </c>
      <c r="I66" s="31">
        <v>100</v>
      </c>
      <c r="J66" s="37">
        <f t="shared" ref="J66:J74" si="4">I66/H66*100</f>
        <v>100</v>
      </c>
      <c r="K66" s="801">
        <f>(J66+J67+J68+J69)/4</f>
        <v>100</v>
      </c>
      <c r="L66" s="31"/>
      <c r="M66" s="28" t="s">
        <v>26</v>
      </c>
      <c r="N66" s="91"/>
    </row>
    <row r="67" spans="1:14" ht="99.75" hidden="1" customHeight="1">
      <c r="A67" s="812"/>
      <c r="B67" s="689"/>
      <c r="C67" s="805"/>
      <c r="D67" s="806"/>
      <c r="E67" s="31"/>
      <c r="F67" s="5" t="s">
        <v>121</v>
      </c>
      <c r="G67" s="28" t="s">
        <v>25</v>
      </c>
      <c r="H67" s="31">
        <v>100</v>
      </c>
      <c r="I67" s="31">
        <v>100</v>
      </c>
      <c r="J67" s="37">
        <f t="shared" si="4"/>
        <v>100</v>
      </c>
      <c r="K67" s="792"/>
      <c r="L67" s="31"/>
      <c r="M67" s="28" t="s">
        <v>26</v>
      </c>
      <c r="N67" s="91"/>
    </row>
    <row r="68" spans="1:14" ht="147.6" customHeight="1" thickBot="1">
      <c r="A68" s="812"/>
      <c r="B68" s="689"/>
      <c r="C68" s="805"/>
      <c r="D68" s="806"/>
      <c r="E68" s="31" t="s">
        <v>276</v>
      </c>
      <c r="F68" s="31" t="s">
        <v>120</v>
      </c>
      <c r="G68" s="28" t="s">
        <v>25</v>
      </c>
      <c r="H68" s="31">
        <v>100</v>
      </c>
      <c r="I68" s="31">
        <v>100</v>
      </c>
      <c r="J68" s="37">
        <f t="shared" si="4"/>
        <v>100</v>
      </c>
      <c r="K68" s="792"/>
      <c r="L68" s="31"/>
      <c r="M68" s="28" t="s">
        <v>26</v>
      </c>
      <c r="N68" s="91"/>
    </row>
    <row r="69" spans="1:14" ht="96" customHeight="1" thickBot="1">
      <c r="A69" s="812"/>
      <c r="B69" s="689"/>
      <c r="C69" s="805"/>
      <c r="D69" s="806"/>
      <c r="E69" s="31"/>
      <c r="F69" s="5" t="s">
        <v>121</v>
      </c>
      <c r="G69" s="28" t="s">
        <v>25</v>
      </c>
      <c r="H69" s="31">
        <v>100</v>
      </c>
      <c r="I69" s="31">
        <v>100</v>
      </c>
      <c r="J69" s="37">
        <f t="shared" si="4"/>
        <v>100</v>
      </c>
      <c r="K69" s="795"/>
      <c r="L69" s="31"/>
      <c r="M69" s="28" t="s">
        <v>26</v>
      </c>
      <c r="N69" s="91"/>
    </row>
    <row r="70" spans="1:14" s="115" customFormat="1" ht="95.45" customHeight="1" thickBot="1">
      <c r="A70" s="812"/>
      <c r="B70" s="689"/>
      <c r="C70" s="805"/>
      <c r="D70" s="806"/>
      <c r="E70" s="34" t="s">
        <v>122</v>
      </c>
      <c r="F70" s="31" t="s">
        <v>123</v>
      </c>
      <c r="G70" s="35" t="s">
        <v>124</v>
      </c>
      <c r="H70" s="676">
        <v>13651</v>
      </c>
      <c r="I70" s="114">
        <v>13656</v>
      </c>
      <c r="J70" s="37">
        <f t="shared" si="4"/>
        <v>100.03662735330745</v>
      </c>
      <c r="K70" s="798">
        <f>J70</f>
        <v>100.03662735330745</v>
      </c>
      <c r="L70" s="114"/>
      <c r="M70" s="35"/>
      <c r="N70" s="92"/>
    </row>
    <row r="71" spans="1:14" ht="129.6" hidden="1" customHeight="1" thickBot="1">
      <c r="A71" s="812"/>
      <c r="B71" s="689"/>
      <c r="C71" s="805"/>
      <c r="D71" s="806"/>
      <c r="E71" s="43"/>
      <c r="F71" s="31"/>
      <c r="G71" s="31"/>
      <c r="H71" s="31"/>
      <c r="I71" s="31"/>
      <c r="J71" s="37"/>
      <c r="K71" s="798"/>
      <c r="L71" s="31"/>
      <c r="M71" s="31"/>
      <c r="N71" s="43"/>
    </row>
    <row r="72" spans="1:14" ht="137.25" customHeight="1" thickBot="1">
      <c r="A72" s="812"/>
      <c r="B72" s="689"/>
      <c r="C72" s="808" t="s">
        <v>118</v>
      </c>
      <c r="D72" s="810" t="s">
        <v>23</v>
      </c>
      <c r="E72" s="31" t="s">
        <v>278</v>
      </c>
      <c r="F72" s="31" t="s">
        <v>127</v>
      </c>
      <c r="G72" s="28" t="s">
        <v>25</v>
      </c>
      <c r="H72" s="31">
        <v>100</v>
      </c>
      <c r="I72" s="31">
        <v>100</v>
      </c>
      <c r="J72" s="37">
        <f t="shared" si="4"/>
        <v>100</v>
      </c>
      <c r="K72" s="801">
        <v>100</v>
      </c>
      <c r="L72" s="31"/>
      <c r="M72" s="28" t="s">
        <v>26</v>
      </c>
      <c r="N72" s="704"/>
    </row>
    <row r="73" spans="1:14" ht="120.75" customHeight="1" thickBot="1">
      <c r="A73" s="812"/>
      <c r="B73" s="689"/>
      <c r="C73" s="809"/>
      <c r="D73" s="810"/>
      <c r="E73" s="31"/>
      <c r="F73" s="31" t="s">
        <v>121</v>
      </c>
      <c r="G73" s="28" t="s">
        <v>25</v>
      </c>
      <c r="H73" s="31">
        <v>100</v>
      </c>
      <c r="I73" s="31">
        <v>100</v>
      </c>
      <c r="J73" s="37">
        <f t="shared" si="4"/>
        <v>100</v>
      </c>
      <c r="K73" s="795"/>
      <c r="L73" s="31"/>
      <c r="M73" s="28" t="s">
        <v>26</v>
      </c>
      <c r="N73" s="704"/>
    </row>
    <row r="74" spans="1:14" ht="88.9" customHeight="1" thickBot="1">
      <c r="A74" s="812"/>
      <c r="B74" s="689"/>
      <c r="C74" s="809"/>
      <c r="D74" s="810"/>
      <c r="E74" s="336" t="s">
        <v>277</v>
      </c>
      <c r="F74" s="36" t="s">
        <v>32</v>
      </c>
      <c r="G74" s="36" t="s">
        <v>124</v>
      </c>
      <c r="H74" s="675">
        <v>12120</v>
      </c>
      <c r="I74" s="39">
        <v>12018</v>
      </c>
      <c r="J74" s="116">
        <f t="shared" si="4"/>
        <v>99.158415841584159</v>
      </c>
      <c r="K74" s="352">
        <f>J74</f>
        <v>99.158415841584159</v>
      </c>
      <c r="L74" s="39"/>
      <c r="M74" s="28" t="s">
        <v>26</v>
      </c>
      <c r="N74" s="704"/>
    </row>
    <row r="75" spans="1:14" ht="142.9" customHeight="1" thickBot="1">
      <c r="A75" s="812"/>
      <c r="B75" s="689"/>
      <c r="C75" s="808" t="s">
        <v>118</v>
      </c>
      <c r="D75" s="810" t="s">
        <v>23</v>
      </c>
      <c r="E75" s="31" t="s">
        <v>279</v>
      </c>
      <c r="F75" s="31" t="s">
        <v>127</v>
      </c>
      <c r="G75" s="343" t="s">
        <v>25</v>
      </c>
      <c r="H75" s="5">
        <v>100</v>
      </c>
      <c r="I75" s="5">
        <v>100</v>
      </c>
      <c r="J75" s="6">
        <v>100</v>
      </c>
      <c r="K75" s="750">
        <v>100</v>
      </c>
      <c r="L75" s="5"/>
      <c r="M75" s="28" t="s">
        <v>26</v>
      </c>
      <c r="N75" s="330"/>
    </row>
    <row r="76" spans="1:14" ht="112.5" customHeight="1" thickBot="1">
      <c r="A76" s="812"/>
      <c r="B76" s="689"/>
      <c r="C76" s="809"/>
      <c r="D76" s="810"/>
      <c r="E76" s="5"/>
      <c r="F76" s="31" t="s">
        <v>121</v>
      </c>
      <c r="G76" s="5" t="s">
        <v>25</v>
      </c>
      <c r="H76" s="5">
        <v>100</v>
      </c>
      <c r="I76" s="5">
        <v>100</v>
      </c>
      <c r="J76" s="6">
        <v>100</v>
      </c>
      <c r="K76" s="752"/>
      <c r="L76" s="5"/>
      <c r="M76" s="28" t="s">
        <v>26</v>
      </c>
      <c r="N76" s="330"/>
    </row>
    <row r="77" spans="1:14" ht="88.9" customHeight="1" thickBot="1">
      <c r="A77" s="812"/>
      <c r="B77" s="689"/>
      <c r="C77" s="809"/>
      <c r="D77" s="810"/>
      <c r="E77" s="336" t="s">
        <v>277</v>
      </c>
      <c r="F77" s="36" t="s">
        <v>32</v>
      </c>
      <c r="G77" s="36" t="s">
        <v>124</v>
      </c>
      <c r="H77" s="410">
        <v>53569</v>
      </c>
      <c r="I77" s="47">
        <v>53695</v>
      </c>
      <c r="J77" s="342">
        <f>I77/H77*100</f>
        <v>100.23521066288339</v>
      </c>
      <c r="K77" s="351">
        <f>J77</f>
        <v>100.23521066288339</v>
      </c>
      <c r="L77" s="47"/>
      <c r="M77" s="28" t="s">
        <v>26</v>
      </c>
      <c r="N77" s="138"/>
    </row>
    <row r="78" spans="1:14" ht="137.44999999999999" customHeight="1" thickBot="1">
      <c r="A78" s="812"/>
      <c r="B78" s="689"/>
      <c r="C78" s="808" t="s">
        <v>118</v>
      </c>
      <c r="D78" s="810" t="s">
        <v>23</v>
      </c>
      <c r="E78" s="31" t="s">
        <v>280</v>
      </c>
      <c r="F78" s="31" t="s">
        <v>127</v>
      </c>
      <c r="G78" s="5" t="s">
        <v>25</v>
      </c>
      <c r="H78" s="5">
        <v>100</v>
      </c>
      <c r="I78" s="5">
        <v>100</v>
      </c>
      <c r="J78" s="6">
        <v>100</v>
      </c>
      <c r="K78" s="750">
        <v>100</v>
      </c>
      <c r="L78" s="5"/>
      <c r="M78" s="28" t="s">
        <v>26</v>
      </c>
      <c r="N78" s="330"/>
    </row>
    <row r="79" spans="1:14" ht="120.6" customHeight="1" thickBot="1">
      <c r="A79" s="812"/>
      <c r="B79" s="689"/>
      <c r="C79" s="809"/>
      <c r="D79" s="810"/>
      <c r="E79" s="5"/>
      <c r="F79" s="31" t="s">
        <v>121</v>
      </c>
      <c r="G79" s="5" t="s">
        <v>25</v>
      </c>
      <c r="H79" s="5">
        <v>100</v>
      </c>
      <c r="I79" s="5">
        <v>100</v>
      </c>
      <c r="J79" s="6">
        <v>100</v>
      </c>
      <c r="K79" s="752"/>
      <c r="L79" s="5"/>
      <c r="M79" s="28" t="s">
        <v>26</v>
      </c>
      <c r="N79" s="330"/>
    </row>
    <row r="80" spans="1:14" ht="88.9" customHeight="1" thickBot="1">
      <c r="A80" s="812"/>
      <c r="B80" s="689"/>
      <c r="C80" s="809"/>
      <c r="D80" s="810"/>
      <c r="E80" s="336" t="s">
        <v>277</v>
      </c>
      <c r="F80" s="36" t="s">
        <v>32</v>
      </c>
      <c r="G80" s="36" t="s">
        <v>124</v>
      </c>
      <c r="H80" s="412">
        <v>50280</v>
      </c>
      <c r="I80" s="5">
        <v>51129</v>
      </c>
      <c r="J80" s="6">
        <f>I80/H80*100</f>
        <v>101.68854415274463</v>
      </c>
      <c r="K80" s="353">
        <f>J80</f>
        <v>101.68854415274463</v>
      </c>
      <c r="L80" s="5"/>
      <c r="M80" s="28" t="s">
        <v>26</v>
      </c>
      <c r="N80" s="330"/>
    </row>
    <row r="81" spans="1:14" ht="17.25" customHeight="1">
      <c r="A81" s="813"/>
      <c r="B81" s="689"/>
      <c r="C81" s="117" t="s">
        <v>63</v>
      </c>
      <c r="D81" s="117"/>
      <c r="E81" s="117"/>
      <c r="F81" s="117"/>
      <c r="G81" s="117"/>
      <c r="H81" s="117"/>
      <c r="I81" s="117"/>
      <c r="J81" s="118"/>
      <c r="K81" s="119"/>
      <c r="L81" s="117"/>
      <c r="M81" s="94"/>
      <c r="N81" s="7">
        <f>(K66+K70+K72+K74+K75+K77+K78+K80)/8</f>
        <v>100.13984975131494</v>
      </c>
    </row>
    <row r="82" spans="1:14" ht="15.75" customHeight="1">
      <c r="A82" s="688" t="s">
        <v>49</v>
      </c>
      <c r="B82" s="688"/>
      <c r="C82" s="688"/>
      <c r="D82" s="688"/>
      <c r="E82" s="688"/>
      <c r="F82" s="688"/>
      <c r="G82" s="688"/>
      <c r="H82" s="688"/>
      <c r="I82" s="688"/>
      <c r="J82" s="688"/>
      <c r="K82" s="688"/>
      <c r="L82" s="688"/>
      <c r="M82" s="688"/>
      <c r="N82" s="7">
        <f>(N36+N51+N58+N65+N81)/5</f>
        <v>100.44216356348514</v>
      </c>
    </row>
    <row r="83" spans="1:14" ht="18.600000000000001" customHeight="1">
      <c r="A83" s="1" t="s">
        <v>40</v>
      </c>
      <c r="B83" s="1"/>
      <c r="H83" s="11"/>
      <c r="I83" s="11"/>
      <c r="J83" s="49"/>
      <c r="K83" s="100"/>
      <c r="L83" s="11"/>
      <c r="M83" s="11"/>
      <c r="N83" s="10"/>
    </row>
    <row r="84" spans="1:14" ht="18.600000000000001" customHeight="1">
      <c r="A84" s="1" t="s">
        <v>41</v>
      </c>
      <c r="B84" s="1"/>
      <c r="H84" s="11"/>
      <c r="I84" s="11"/>
      <c r="J84" s="49"/>
      <c r="K84" s="100"/>
      <c r="L84" s="11"/>
      <c r="M84" s="11"/>
      <c r="N84" s="10"/>
    </row>
    <row r="85" spans="1:14" ht="16.149999999999999" customHeight="1">
      <c r="A85" s="1" t="s">
        <v>528</v>
      </c>
      <c r="B85" s="1"/>
      <c r="H85" s="11"/>
      <c r="I85" s="11"/>
      <c r="J85" s="49"/>
      <c r="K85" s="100"/>
      <c r="L85" s="11"/>
      <c r="M85" s="11"/>
      <c r="N85" s="10"/>
    </row>
    <row r="86" spans="1:14" ht="10.15" hidden="1" customHeight="1"/>
    <row r="87" spans="1:14" ht="20.25" customHeight="1">
      <c r="A87" s="1" t="s">
        <v>128</v>
      </c>
      <c r="B87" s="1"/>
      <c r="H87" s="1" t="s">
        <v>129</v>
      </c>
    </row>
    <row r="89" spans="1:14" ht="18.75" customHeight="1"/>
    <row r="90" spans="1:14" ht="15.75" customHeight="1"/>
    <row r="91" spans="1:14" ht="15.75" customHeight="1"/>
  </sheetData>
  <mergeCells count="48">
    <mergeCell ref="A82:M82"/>
    <mergeCell ref="C72:C74"/>
    <mergeCell ref="D72:D74"/>
    <mergeCell ref="K72:K73"/>
    <mergeCell ref="C75:C77"/>
    <mergeCell ref="D75:D77"/>
    <mergeCell ref="K75:K76"/>
    <mergeCell ref="C78:C80"/>
    <mergeCell ref="D78:D80"/>
    <mergeCell ref="K78:K79"/>
    <mergeCell ref="B25:B81"/>
    <mergeCell ref="A25:A81"/>
    <mergeCell ref="C25:C35"/>
    <mergeCell ref="D25:D35"/>
    <mergeCell ref="K25:K30"/>
    <mergeCell ref="N59:N62"/>
    <mergeCell ref="K63:K64"/>
    <mergeCell ref="N72:N74"/>
    <mergeCell ref="C66:C71"/>
    <mergeCell ref="D66:D71"/>
    <mergeCell ref="K66:K69"/>
    <mergeCell ref="K70:K71"/>
    <mergeCell ref="C59:C64"/>
    <mergeCell ref="D59:D64"/>
    <mergeCell ref="K59:K62"/>
    <mergeCell ref="N37:N50"/>
    <mergeCell ref="K48:K50"/>
    <mergeCell ref="C52:C57"/>
    <mergeCell ref="D52:D57"/>
    <mergeCell ref="K52:K55"/>
    <mergeCell ref="N52:N57"/>
    <mergeCell ref="K56:K57"/>
    <mergeCell ref="C37:C50"/>
    <mergeCell ref="D37:D50"/>
    <mergeCell ref="K37:K47"/>
    <mergeCell ref="N25:N35"/>
    <mergeCell ref="K33:K35"/>
    <mergeCell ref="A9:N9"/>
    <mergeCell ref="A10:N10"/>
    <mergeCell ref="A11:N11"/>
    <mergeCell ref="A14:A24"/>
    <mergeCell ref="C14:C21"/>
    <mergeCell ref="D14:D21"/>
    <mergeCell ref="K14:K21"/>
    <mergeCell ref="N14:N24"/>
    <mergeCell ref="C22:C23"/>
    <mergeCell ref="D22:D23"/>
    <mergeCell ref="K22:K23"/>
  </mergeCells>
  <pageMargins left="0" right="0" top="0.55118110236220474" bottom="0.55118110236220474" header="0.51181102362204722" footer="0.51181102362204722"/>
  <pageSetup paperSize="9" scale="7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L87"/>
  <sheetViews>
    <sheetView topLeftCell="A44" workbookViewId="0">
      <selection activeCell="H25" sqref="H25"/>
    </sheetView>
  </sheetViews>
  <sheetFormatPr defaultRowHeight="15"/>
  <cols>
    <col min="1" max="1" width="15.42578125"/>
    <col min="2" max="2" width="14.85546875" customWidth="1"/>
    <col min="3" max="3" width="14.7109375"/>
    <col min="4" max="4" width="13.85546875"/>
    <col min="5" max="5" width="14.7109375" customWidth="1"/>
    <col min="6" max="6" width="14.85546875"/>
    <col min="7" max="7" width="10.7109375"/>
    <col min="8" max="8" width="14.28515625"/>
    <col min="9" max="9" width="13.28515625"/>
    <col min="10" max="10" width="15.140625"/>
    <col min="11" max="11" width="11.42578125"/>
    <col min="12" max="12" width="12.28515625"/>
    <col min="13" max="13" width="13.7109375"/>
    <col min="14" max="14" width="11.42578125"/>
    <col min="15" max="16" width="0" hidden="1"/>
    <col min="17" max="17" width="0" style="1" hidden="1"/>
    <col min="18" max="1026" width="9.140625" style="1"/>
  </cols>
  <sheetData>
    <row r="1" spans="1:14">
      <c r="A1" s="2"/>
      <c r="B1" s="2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>
      <c r="A10" s="690" t="s">
        <v>513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 ht="15.75" thickBot="1">
      <c r="A12" s="3"/>
      <c r="B12" s="3"/>
    </row>
    <row r="13" spans="1:14" ht="171.6" customHeight="1" thickBot="1">
      <c r="A13" s="26" t="s">
        <v>8</v>
      </c>
      <c r="B13" s="596" t="s">
        <v>335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27" t="s">
        <v>14</v>
      </c>
      <c r="I13" s="27" t="s">
        <v>15</v>
      </c>
      <c r="J13" s="27" t="s">
        <v>69</v>
      </c>
      <c r="K13" s="27" t="s">
        <v>130</v>
      </c>
      <c r="L13" s="27" t="s">
        <v>18</v>
      </c>
      <c r="M13" s="27" t="s">
        <v>19</v>
      </c>
      <c r="N13" s="27" t="s">
        <v>20</v>
      </c>
    </row>
    <row r="14" spans="1:14" ht="119.45" hidden="1" customHeight="1">
      <c r="A14" s="742" t="s">
        <v>131</v>
      </c>
      <c r="B14" s="597"/>
      <c r="C14" s="742" t="s">
        <v>22</v>
      </c>
      <c r="D14" s="742" t="s">
        <v>23</v>
      </c>
      <c r="E14" s="28" t="s">
        <v>45</v>
      </c>
      <c r="F14" s="28" t="s">
        <v>24</v>
      </c>
      <c r="G14" s="28" t="s">
        <v>25</v>
      </c>
      <c r="H14" s="28">
        <v>100</v>
      </c>
      <c r="I14" s="28">
        <v>100</v>
      </c>
      <c r="J14" s="102">
        <f t="shared" ref="J14:J35" si="0">I14/H14*100</f>
        <v>100</v>
      </c>
      <c r="K14" s="796">
        <v>100</v>
      </c>
      <c r="L14" s="28"/>
      <c r="M14" s="28" t="s">
        <v>26</v>
      </c>
      <c r="N14" s="742">
        <v>97.6</v>
      </c>
    </row>
    <row r="15" spans="1:14" ht="15" hidden="1" customHeight="1">
      <c r="A15" s="742"/>
      <c r="B15" s="597"/>
      <c r="C15" s="742"/>
      <c r="D15" s="742"/>
      <c r="E15" s="31"/>
      <c r="F15" s="31" t="s">
        <v>27</v>
      </c>
      <c r="G15" s="31" t="s">
        <v>25</v>
      </c>
      <c r="H15" s="31">
        <v>99</v>
      </c>
      <c r="I15" s="31">
        <v>99</v>
      </c>
      <c r="J15" s="37">
        <f t="shared" si="0"/>
        <v>100</v>
      </c>
      <c r="K15" s="796"/>
      <c r="L15" s="31"/>
      <c r="M15" s="28" t="s">
        <v>26</v>
      </c>
      <c r="N15" s="742"/>
    </row>
    <row r="16" spans="1:14" ht="14.45" hidden="1" customHeight="1">
      <c r="A16" s="742"/>
      <c r="B16" s="597"/>
      <c r="C16" s="742"/>
      <c r="D16" s="742"/>
      <c r="E16" s="31" t="s">
        <v>79</v>
      </c>
      <c r="F16" s="9" t="s">
        <v>24</v>
      </c>
      <c r="G16" s="31" t="s">
        <v>25</v>
      </c>
      <c r="H16" s="31">
        <v>100</v>
      </c>
      <c r="I16" s="31">
        <v>100</v>
      </c>
      <c r="J16" s="37">
        <f t="shared" si="0"/>
        <v>100</v>
      </c>
      <c r="K16" s="796"/>
      <c r="L16" s="31"/>
      <c r="M16" s="28" t="s">
        <v>26</v>
      </c>
      <c r="N16" s="742"/>
    </row>
    <row r="17" spans="1:16" ht="14.45" hidden="1" customHeight="1">
      <c r="A17" s="742"/>
      <c r="B17" s="597"/>
      <c r="C17" s="742"/>
      <c r="D17" s="742"/>
      <c r="E17" s="31"/>
      <c r="F17" s="31" t="s">
        <v>27</v>
      </c>
      <c r="G17" s="31" t="s">
        <v>25</v>
      </c>
      <c r="H17" s="31">
        <v>99.5</v>
      </c>
      <c r="I17" s="31">
        <v>99.5</v>
      </c>
      <c r="J17" s="37">
        <f t="shared" si="0"/>
        <v>100</v>
      </c>
      <c r="K17" s="796"/>
      <c r="L17" s="31"/>
      <c r="M17" s="28" t="s">
        <v>26</v>
      </c>
      <c r="N17" s="742"/>
    </row>
    <row r="18" spans="1:16" ht="1.1499999999999999" hidden="1" customHeight="1">
      <c r="A18" s="742"/>
      <c r="B18" s="597"/>
      <c r="C18" s="742"/>
      <c r="D18" s="742"/>
      <c r="E18" s="31" t="s">
        <v>80</v>
      </c>
      <c r="F18" s="5" t="s">
        <v>24</v>
      </c>
      <c r="G18" s="31" t="s">
        <v>25</v>
      </c>
      <c r="H18" s="31">
        <v>100</v>
      </c>
      <c r="I18" s="31">
        <v>100</v>
      </c>
      <c r="J18" s="37">
        <f t="shared" si="0"/>
        <v>100</v>
      </c>
      <c r="K18" s="796"/>
      <c r="L18" s="31"/>
      <c r="M18" s="28" t="s">
        <v>26</v>
      </c>
      <c r="N18" s="742"/>
      <c r="P18" s="1" t="s">
        <v>29</v>
      </c>
    </row>
    <row r="19" spans="1:16" ht="14.45" hidden="1" customHeight="1">
      <c r="A19" s="742"/>
      <c r="B19" s="597"/>
      <c r="C19" s="742"/>
      <c r="D19" s="742"/>
      <c r="E19" s="31"/>
      <c r="F19" s="31" t="s">
        <v>27</v>
      </c>
      <c r="G19" s="31" t="s">
        <v>25</v>
      </c>
      <c r="H19" s="31">
        <v>100</v>
      </c>
      <c r="I19" s="31">
        <v>100</v>
      </c>
      <c r="J19" s="37">
        <f t="shared" si="0"/>
        <v>100</v>
      </c>
      <c r="K19" s="796"/>
      <c r="L19" s="31"/>
      <c r="M19" s="28" t="s">
        <v>26</v>
      </c>
      <c r="N19" s="742"/>
    </row>
    <row r="20" spans="1:16" ht="198.6" hidden="1" customHeight="1">
      <c r="A20" s="742"/>
      <c r="B20" s="597"/>
      <c r="C20" s="742"/>
      <c r="D20" s="742"/>
      <c r="E20" s="36" t="s">
        <v>30</v>
      </c>
      <c r="F20" s="5" t="s">
        <v>24</v>
      </c>
      <c r="G20" s="31" t="s">
        <v>25</v>
      </c>
      <c r="H20" s="36">
        <v>100</v>
      </c>
      <c r="I20" s="36">
        <v>100</v>
      </c>
      <c r="J20" s="37">
        <f t="shared" si="0"/>
        <v>100</v>
      </c>
      <c r="K20" s="796"/>
      <c r="L20" s="31"/>
      <c r="M20" s="28" t="s">
        <v>26</v>
      </c>
      <c r="N20" s="742"/>
      <c r="P20" s="1" t="s">
        <v>31</v>
      </c>
    </row>
    <row r="21" spans="1:16" ht="14.45" hidden="1" customHeight="1">
      <c r="A21" s="742"/>
      <c r="B21" s="597"/>
      <c r="C21" s="742"/>
      <c r="D21" s="742"/>
      <c r="E21" s="93"/>
      <c r="F21" s="31" t="s">
        <v>27</v>
      </c>
      <c r="G21" s="31" t="s">
        <v>25</v>
      </c>
      <c r="H21" s="28">
        <v>99.3</v>
      </c>
      <c r="I21" s="28">
        <v>99.3</v>
      </c>
      <c r="J21" s="37">
        <f t="shared" si="0"/>
        <v>100</v>
      </c>
      <c r="K21" s="796"/>
      <c r="L21" s="31"/>
      <c r="M21" s="28" t="s">
        <v>26</v>
      </c>
      <c r="N21" s="742"/>
    </row>
    <row r="22" spans="1:16" ht="15.6" hidden="1" customHeight="1">
      <c r="A22" s="742"/>
      <c r="B22" s="597"/>
      <c r="C22" s="742" t="s">
        <v>34</v>
      </c>
      <c r="D22" s="742" t="s">
        <v>23</v>
      </c>
      <c r="E22" s="93" t="s">
        <v>81</v>
      </c>
      <c r="F22" s="96" t="s">
        <v>36</v>
      </c>
      <c r="G22" s="31" t="s">
        <v>25</v>
      </c>
      <c r="H22" s="28">
        <v>99.5</v>
      </c>
      <c r="I22" s="28">
        <v>99.5</v>
      </c>
      <c r="J22" s="37">
        <f t="shared" si="0"/>
        <v>100</v>
      </c>
      <c r="K22" s="796">
        <v>100</v>
      </c>
      <c r="L22" s="31"/>
      <c r="M22" s="28" t="s">
        <v>26</v>
      </c>
      <c r="N22" s="742"/>
    </row>
    <row r="23" spans="1:16" ht="79.900000000000006" hidden="1" customHeight="1">
      <c r="A23" s="742"/>
      <c r="B23" s="597"/>
      <c r="C23" s="742"/>
      <c r="D23" s="742"/>
      <c r="E23" s="104" t="s">
        <v>82</v>
      </c>
      <c r="F23" s="105" t="s">
        <v>36</v>
      </c>
      <c r="G23" s="31" t="s">
        <v>25</v>
      </c>
      <c r="H23" s="28">
        <v>99.6</v>
      </c>
      <c r="I23" s="28">
        <v>99.6</v>
      </c>
      <c r="J23" s="37">
        <f t="shared" si="0"/>
        <v>100</v>
      </c>
      <c r="K23" s="796"/>
      <c r="L23" s="31"/>
      <c r="M23" s="28" t="s">
        <v>26</v>
      </c>
      <c r="N23" s="742"/>
      <c r="O23" s="1" t="s">
        <v>83</v>
      </c>
    </row>
    <row r="24" spans="1:16" ht="40.15" hidden="1" customHeight="1">
      <c r="A24" s="742"/>
      <c r="B24" s="598"/>
      <c r="C24" s="91"/>
      <c r="D24" s="91"/>
      <c r="E24" s="31" t="s">
        <v>66</v>
      </c>
      <c r="F24" s="31" t="s">
        <v>32</v>
      </c>
      <c r="G24" s="31" t="s">
        <v>33</v>
      </c>
      <c r="H24" s="31">
        <v>1719</v>
      </c>
      <c r="I24" s="31">
        <v>1636</v>
      </c>
      <c r="J24" s="37">
        <f t="shared" si="0"/>
        <v>95.171611401977898</v>
      </c>
      <c r="K24" s="97">
        <v>95.2</v>
      </c>
      <c r="L24" s="31"/>
      <c r="M24" s="28" t="s">
        <v>26</v>
      </c>
      <c r="N24" s="742"/>
    </row>
    <row r="25" spans="1:16" ht="99" customHeight="1" thickBot="1">
      <c r="A25" s="811" t="s">
        <v>132</v>
      </c>
      <c r="B25" s="689">
        <v>2446004648</v>
      </c>
      <c r="C25" s="733" t="s">
        <v>84</v>
      </c>
      <c r="D25" s="704" t="s">
        <v>23</v>
      </c>
      <c r="E25" s="31" t="s">
        <v>133</v>
      </c>
      <c r="F25" s="31" t="s">
        <v>86</v>
      </c>
      <c r="G25" s="31" t="s">
        <v>25</v>
      </c>
      <c r="H25" s="31">
        <v>100</v>
      </c>
      <c r="I25" s="31">
        <v>100</v>
      </c>
      <c r="J25" s="37">
        <f t="shared" si="0"/>
        <v>100</v>
      </c>
      <c r="K25" s="796">
        <f>(J25+J26+J27+J28+J29+J30)/6</f>
        <v>100</v>
      </c>
      <c r="L25" s="31"/>
      <c r="M25" s="28" t="s">
        <v>26</v>
      </c>
      <c r="N25" s="30"/>
    </row>
    <row r="26" spans="1:16" ht="165.6" customHeight="1" thickBot="1">
      <c r="A26" s="812"/>
      <c r="B26" s="689"/>
      <c r="C26" s="733"/>
      <c r="D26" s="704"/>
      <c r="E26" s="31"/>
      <c r="F26" s="31" t="s">
        <v>87</v>
      </c>
      <c r="G26" s="31" t="s">
        <v>25</v>
      </c>
      <c r="H26" s="31">
        <v>100</v>
      </c>
      <c r="I26" s="31">
        <v>100</v>
      </c>
      <c r="J26" s="37">
        <f t="shared" si="0"/>
        <v>100</v>
      </c>
      <c r="K26" s="796"/>
      <c r="L26" s="31"/>
      <c r="M26" s="28" t="s">
        <v>26</v>
      </c>
      <c r="N26" s="33"/>
    </row>
    <row r="27" spans="1:16" ht="130.9" customHeight="1" thickBot="1">
      <c r="A27" s="812"/>
      <c r="B27" s="689"/>
      <c r="C27" s="733"/>
      <c r="D27" s="704"/>
      <c r="E27" s="31" t="s">
        <v>100</v>
      </c>
      <c r="F27" s="31" t="s">
        <v>86</v>
      </c>
      <c r="G27" s="31" t="s">
        <v>25</v>
      </c>
      <c r="H27" s="31">
        <v>100</v>
      </c>
      <c r="I27" s="31">
        <v>100</v>
      </c>
      <c r="J27" s="37">
        <f t="shared" si="0"/>
        <v>100</v>
      </c>
      <c r="K27" s="796"/>
      <c r="L27" s="31"/>
      <c r="M27" s="28" t="s">
        <v>26</v>
      </c>
      <c r="N27" s="33"/>
      <c r="P27" s="1" t="s">
        <v>89</v>
      </c>
    </row>
    <row r="28" spans="1:16" ht="157.15" customHeight="1" thickBot="1">
      <c r="A28" s="812"/>
      <c r="B28" s="689"/>
      <c r="C28" s="733"/>
      <c r="D28" s="704"/>
      <c r="E28" s="31"/>
      <c r="F28" s="31" t="s">
        <v>87</v>
      </c>
      <c r="G28" s="31" t="s">
        <v>25</v>
      </c>
      <c r="H28" s="31">
        <v>100</v>
      </c>
      <c r="I28" s="31">
        <v>100</v>
      </c>
      <c r="J28" s="37">
        <f t="shared" si="0"/>
        <v>100</v>
      </c>
      <c r="K28" s="796"/>
      <c r="L28" s="31"/>
      <c r="M28" s="28" t="s">
        <v>26</v>
      </c>
      <c r="N28" s="33"/>
    </row>
    <row r="29" spans="1:16" ht="165" customHeight="1" thickBot="1">
      <c r="A29" s="812"/>
      <c r="B29" s="689"/>
      <c r="C29" s="733"/>
      <c r="D29" s="704"/>
      <c r="E29" s="31" t="s">
        <v>134</v>
      </c>
      <c r="F29" s="31" t="s">
        <v>86</v>
      </c>
      <c r="G29" s="31" t="s">
        <v>25</v>
      </c>
      <c r="H29" s="31">
        <v>100</v>
      </c>
      <c r="I29" s="31">
        <v>100</v>
      </c>
      <c r="J29" s="37">
        <f t="shared" si="0"/>
        <v>100</v>
      </c>
      <c r="K29" s="796"/>
      <c r="L29" s="31"/>
      <c r="M29" s="28" t="s">
        <v>26</v>
      </c>
      <c r="N29" s="33"/>
      <c r="P29" s="1" t="s">
        <v>91</v>
      </c>
    </row>
    <row r="30" spans="1:16" ht="165" customHeight="1" thickBot="1">
      <c r="A30" s="812"/>
      <c r="B30" s="689"/>
      <c r="C30" s="733"/>
      <c r="D30" s="704"/>
      <c r="E30" s="31"/>
      <c r="F30" s="31" t="s">
        <v>87</v>
      </c>
      <c r="G30" s="31" t="s">
        <v>25</v>
      </c>
      <c r="H30" s="31">
        <v>100</v>
      </c>
      <c r="I30" s="31">
        <v>100</v>
      </c>
      <c r="J30" s="37">
        <f t="shared" si="0"/>
        <v>100</v>
      </c>
      <c r="K30" s="796"/>
      <c r="L30" s="31"/>
      <c r="M30" s="28" t="s">
        <v>26</v>
      </c>
      <c r="N30" s="33"/>
    </row>
    <row r="31" spans="1:16" ht="0.6" hidden="1" customHeight="1">
      <c r="A31" s="812"/>
      <c r="B31" s="689"/>
      <c r="C31" s="733"/>
      <c r="D31" s="704"/>
      <c r="E31" s="31" t="s">
        <v>92</v>
      </c>
      <c r="F31" s="31" t="s">
        <v>86</v>
      </c>
      <c r="G31" s="31" t="s">
        <v>25</v>
      </c>
      <c r="H31" s="31">
        <v>100</v>
      </c>
      <c r="I31" s="31">
        <v>100</v>
      </c>
      <c r="J31" s="37">
        <f t="shared" si="0"/>
        <v>100</v>
      </c>
      <c r="K31" s="796"/>
      <c r="L31" s="31"/>
      <c r="M31" s="28" t="s">
        <v>26</v>
      </c>
      <c r="N31" s="33"/>
      <c r="O31" s="1" t="s">
        <v>94</v>
      </c>
    </row>
    <row r="32" spans="1:16" ht="175.15" hidden="1" customHeight="1">
      <c r="A32" s="812"/>
      <c r="B32" s="689"/>
      <c r="C32" s="733"/>
      <c r="D32" s="704"/>
      <c r="E32" s="31"/>
      <c r="F32" s="31" t="s">
        <v>87</v>
      </c>
      <c r="G32" s="31" t="s">
        <v>25</v>
      </c>
      <c r="H32" s="31">
        <v>100</v>
      </c>
      <c r="I32" s="31">
        <v>100</v>
      </c>
      <c r="J32" s="37">
        <f t="shared" si="0"/>
        <v>100</v>
      </c>
      <c r="K32" s="796"/>
      <c r="L32" s="31"/>
      <c r="M32" s="28" t="s">
        <v>26</v>
      </c>
      <c r="N32" s="33"/>
    </row>
    <row r="33" spans="1:15" ht="39.6" customHeight="1" thickBot="1">
      <c r="A33" s="812"/>
      <c r="B33" s="689"/>
      <c r="C33" s="733"/>
      <c r="D33" s="704"/>
      <c r="E33" s="36" t="s">
        <v>37</v>
      </c>
      <c r="F33" s="36" t="s">
        <v>32</v>
      </c>
      <c r="G33" s="36" t="s">
        <v>33</v>
      </c>
      <c r="H33" s="36">
        <v>199</v>
      </c>
      <c r="I33" s="36">
        <v>199</v>
      </c>
      <c r="J33" s="120">
        <f t="shared" si="0"/>
        <v>100</v>
      </c>
      <c r="K33" s="97">
        <f>(J33+J34+J35)/3</f>
        <v>100</v>
      </c>
      <c r="L33" s="38"/>
      <c r="M33" s="28" t="s">
        <v>26</v>
      </c>
      <c r="N33" s="33"/>
    </row>
    <row r="34" spans="1:15" ht="189.6" customHeight="1" thickBot="1">
      <c r="A34" s="812"/>
      <c r="B34" s="689"/>
      <c r="C34" s="733"/>
      <c r="D34" s="704"/>
      <c r="E34" s="106" t="s">
        <v>135</v>
      </c>
      <c r="F34" s="47" t="s">
        <v>32</v>
      </c>
      <c r="G34" s="121" t="s">
        <v>33</v>
      </c>
      <c r="H34" s="93">
        <v>46</v>
      </c>
      <c r="I34" s="122">
        <v>46</v>
      </c>
      <c r="J34" s="123">
        <f t="shared" si="0"/>
        <v>100</v>
      </c>
      <c r="K34" s="46"/>
      <c r="L34" s="91"/>
      <c r="M34" s="39" t="s">
        <v>26</v>
      </c>
      <c r="N34" s="33"/>
    </row>
    <row r="35" spans="1:15" ht="160.15" customHeight="1" thickBot="1">
      <c r="A35" s="812"/>
      <c r="B35" s="689"/>
      <c r="C35" s="733"/>
      <c r="D35" s="704"/>
      <c r="E35" s="51" t="s">
        <v>136</v>
      </c>
      <c r="F35" s="93" t="s">
        <v>32</v>
      </c>
      <c r="G35" s="93" t="s">
        <v>33</v>
      </c>
      <c r="H35" s="93">
        <v>2</v>
      </c>
      <c r="I35" s="122">
        <v>2</v>
      </c>
      <c r="J35" s="124">
        <f t="shared" si="0"/>
        <v>100</v>
      </c>
      <c r="K35" s="125"/>
      <c r="L35" s="43"/>
      <c r="M35" s="39" t="s">
        <v>26</v>
      </c>
      <c r="N35" s="126"/>
    </row>
    <row r="36" spans="1:15" ht="21.6" hidden="1" customHeight="1">
      <c r="A36" s="812"/>
      <c r="B36" s="689"/>
      <c r="C36" s="733"/>
      <c r="D36" s="704"/>
      <c r="E36" s="5" t="s">
        <v>137</v>
      </c>
      <c r="F36" s="127" t="s">
        <v>32</v>
      </c>
      <c r="G36" s="127" t="s">
        <v>33</v>
      </c>
      <c r="H36" s="127">
        <v>0</v>
      </c>
      <c r="I36" s="65">
        <v>0</v>
      </c>
      <c r="J36" s="128">
        <v>0</v>
      </c>
      <c r="K36" s="46"/>
      <c r="L36" s="36"/>
      <c r="M36" s="39" t="s">
        <v>26</v>
      </c>
      <c r="N36" s="40"/>
    </row>
    <row r="37" spans="1:15" ht="24.6" hidden="1" customHeight="1">
      <c r="A37" s="812"/>
      <c r="B37" s="689"/>
      <c r="C37" s="733"/>
      <c r="D37" s="704"/>
      <c r="E37" s="36" t="s">
        <v>37</v>
      </c>
      <c r="F37" s="36" t="s">
        <v>32</v>
      </c>
      <c r="G37" s="36" t="s">
        <v>33</v>
      </c>
      <c r="H37" s="36">
        <v>0</v>
      </c>
      <c r="I37" s="36">
        <v>0</v>
      </c>
      <c r="J37" s="120"/>
      <c r="K37" s="97"/>
      <c r="L37" s="36"/>
      <c r="M37" s="28" t="s">
        <v>26</v>
      </c>
      <c r="N37" s="33"/>
    </row>
    <row r="38" spans="1:15" ht="21.6" customHeight="1" thickBot="1">
      <c r="A38" s="812"/>
      <c r="B38" s="689"/>
      <c r="C38" s="822" t="s">
        <v>49</v>
      </c>
      <c r="D38" s="823"/>
      <c r="E38" s="823"/>
      <c r="F38" s="823"/>
      <c r="G38" s="823"/>
      <c r="H38" s="823"/>
      <c r="I38" s="823"/>
      <c r="J38" s="823"/>
      <c r="K38" s="823"/>
      <c r="L38" s="823"/>
      <c r="M38" s="41"/>
      <c r="N38" s="129">
        <f>(K25+K33)/2</f>
        <v>100</v>
      </c>
    </row>
    <row r="39" spans="1:15" ht="81.599999999999994" customHeight="1" thickBot="1">
      <c r="A39" s="812"/>
      <c r="B39" s="689"/>
      <c r="C39" s="733" t="s">
        <v>97</v>
      </c>
      <c r="D39" s="704" t="s">
        <v>23</v>
      </c>
      <c r="E39" s="31" t="s">
        <v>85</v>
      </c>
      <c r="F39" s="31" t="s">
        <v>98</v>
      </c>
      <c r="G39" s="31" t="s">
        <v>25</v>
      </c>
      <c r="H39" s="31">
        <v>100</v>
      </c>
      <c r="I39" s="122">
        <v>100</v>
      </c>
      <c r="J39" s="37">
        <f t="shared" ref="J39:J52" si="1">I39/H39*100</f>
        <v>100</v>
      </c>
      <c r="K39" s="825">
        <f>(J39+J40+J41+J42+J43+J44)/6</f>
        <v>100</v>
      </c>
      <c r="L39" s="31"/>
      <c r="M39" s="28" t="s">
        <v>26</v>
      </c>
      <c r="N39" s="33"/>
    </row>
    <row r="40" spans="1:15" ht="158.44999999999999" customHeight="1" thickBot="1">
      <c r="A40" s="812"/>
      <c r="B40" s="689"/>
      <c r="C40" s="824"/>
      <c r="D40" s="814"/>
      <c r="E40" s="31"/>
      <c r="F40" s="31" t="s">
        <v>99</v>
      </c>
      <c r="G40" s="31" t="s">
        <v>25</v>
      </c>
      <c r="H40" s="31">
        <v>100</v>
      </c>
      <c r="I40" s="31">
        <v>100</v>
      </c>
      <c r="J40" s="37">
        <f t="shared" si="1"/>
        <v>100</v>
      </c>
      <c r="K40" s="825"/>
      <c r="L40" s="31"/>
      <c r="M40" s="28" t="s">
        <v>26</v>
      </c>
      <c r="N40" s="33"/>
    </row>
    <row r="41" spans="1:15" ht="131.44999999999999" customHeight="1" thickBot="1">
      <c r="A41" s="812"/>
      <c r="B41" s="689"/>
      <c r="C41" s="824"/>
      <c r="D41" s="814"/>
      <c r="E41" s="31" t="s">
        <v>100</v>
      </c>
      <c r="F41" s="31" t="s">
        <v>98</v>
      </c>
      <c r="G41" s="31" t="s">
        <v>25</v>
      </c>
      <c r="H41" s="31">
        <v>100</v>
      </c>
      <c r="I41" s="31">
        <v>100</v>
      </c>
      <c r="J41" s="37">
        <f t="shared" si="1"/>
        <v>100</v>
      </c>
      <c r="K41" s="825"/>
      <c r="L41" s="31"/>
      <c r="M41" s="28" t="s">
        <v>26</v>
      </c>
      <c r="N41" s="33"/>
    </row>
    <row r="42" spans="1:15" ht="159" customHeight="1" thickBot="1">
      <c r="A42" s="812"/>
      <c r="B42" s="689"/>
      <c r="C42" s="824"/>
      <c r="D42" s="814"/>
      <c r="E42" s="31"/>
      <c r="F42" s="31" t="s">
        <v>99</v>
      </c>
      <c r="G42" s="31" t="s">
        <v>25</v>
      </c>
      <c r="H42" s="31">
        <v>100</v>
      </c>
      <c r="I42" s="31">
        <v>100</v>
      </c>
      <c r="J42" s="37">
        <f t="shared" si="1"/>
        <v>100</v>
      </c>
      <c r="K42" s="825"/>
      <c r="L42" s="31"/>
      <c r="M42" s="28" t="s">
        <v>26</v>
      </c>
      <c r="N42" s="33"/>
    </row>
    <row r="43" spans="1:15" ht="171.6" customHeight="1" thickBot="1">
      <c r="A43" s="812"/>
      <c r="B43" s="689"/>
      <c r="C43" s="824"/>
      <c r="D43" s="814"/>
      <c r="E43" s="31" t="s">
        <v>134</v>
      </c>
      <c r="F43" s="31" t="s">
        <v>98</v>
      </c>
      <c r="G43" s="31" t="s">
        <v>25</v>
      </c>
      <c r="H43" s="31">
        <v>100</v>
      </c>
      <c r="I43" s="31">
        <v>100</v>
      </c>
      <c r="J43" s="37">
        <f t="shared" si="1"/>
        <v>100</v>
      </c>
      <c r="K43" s="825"/>
      <c r="L43" s="31"/>
      <c r="M43" s="28" t="s">
        <v>26</v>
      </c>
      <c r="N43" s="33"/>
      <c r="O43" s="1" t="s">
        <v>101</v>
      </c>
    </row>
    <row r="44" spans="1:15" ht="166.9" customHeight="1" thickBot="1">
      <c r="A44" s="812"/>
      <c r="B44" s="689"/>
      <c r="C44" s="824"/>
      <c r="D44" s="814"/>
      <c r="E44" s="31"/>
      <c r="F44" s="31" t="s">
        <v>87</v>
      </c>
      <c r="G44" s="31" t="s">
        <v>25</v>
      </c>
      <c r="H44" s="31">
        <v>100</v>
      </c>
      <c r="I44" s="31">
        <v>100</v>
      </c>
      <c r="J44" s="37">
        <f t="shared" si="1"/>
        <v>100</v>
      </c>
      <c r="K44" s="825"/>
      <c r="L44" s="31"/>
      <c r="M44" s="28" t="s">
        <v>26</v>
      </c>
      <c r="N44" s="33"/>
    </row>
    <row r="45" spans="1:15" ht="37.9" hidden="1" customHeight="1">
      <c r="A45" s="812"/>
      <c r="B45" s="689"/>
      <c r="C45" s="824"/>
      <c r="D45" s="814"/>
      <c r="E45" s="31" t="s">
        <v>92</v>
      </c>
      <c r="F45" s="31" t="s">
        <v>86</v>
      </c>
      <c r="G45" s="31" t="s">
        <v>25</v>
      </c>
      <c r="H45" s="31">
        <v>100</v>
      </c>
      <c r="I45" s="31">
        <v>100</v>
      </c>
      <c r="J45" s="37">
        <f t="shared" si="1"/>
        <v>100</v>
      </c>
      <c r="K45" s="825"/>
      <c r="L45" s="31"/>
      <c r="M45" s="28" t="s">
        <v>26</v>
      </c>
      <c r="N45" s="33"/>
      <c r="O45" s="1" t="s">
        <v>102</v>
      </c>
    </row>
    <row r="46" spans="1:15" ht="171.6" hidden="1" customHeight="1">
      <c r="A46" s="812"/>
      <c r="B46" s="689"/>
      <c r="C46" s="824"/>
      <c r="D46" s="814"/>
      <c r="E46" s="93"/>
      <c r="F46" s="28" t="s">
        <v>87</v>
      </c>
      <c r="G46" s="28" t="s">
        <v>25</v>
      </c>
      <c r="H46" s="28">
        <v>100</v>
      </c>
      <c r="I46" s="28">
        <v>100</v>
      </c>
      <c r="J46" s="102">
        <f t="shared" si="1"/>
        <v>100</v>
      </c>
      <c r="K46" s="825"/>
      <c r="L46" s="28"/>
      <c r="M46" s="28" t="s">
        <v>26</v>
      </c>
      <c r="N46" s="33"/>
    </row>
    <row r="47" spans="1:15" ht="45" hidden="1" customHeight="1">
      <c r="A47" s="812"/>
      <c r="B47" s="689"/>
      <c r="C47" s="824"/>
      <c r="D47" s="814"/>
      <c r="E47" s="36" t="s">
        <v>103</v>
      </c>
      <c r="F47" s="36" t="s">
        <v>104</v>
      </c>
      <c r="G47" s="28" t="s">
        <v>25</v>
      </c>
      <c r="H47" s="36">
        <v>100</v>
      </c>
      <c r="I47" s="36">
        <v>98</v>
      </c>
      <c r="J47" s="102">
        <f t="shared" si="1"/>
        <v>98</v>
      </c>
      <c r="K47" s="825"/>
      <c r="L47" s="36"/>
      <c r="M47" s="28" t="s">
        <v>26</v>
      </c>
      <c r="N47" s="33"/>
      <c r="O47" s="1" t="s">
        <v>105</v>
      </c>
    </row>
    <row r="48" spans="1:15" ht="30.6" hidden="1" customHeight="1">
      <c r="A48" s="812"/>
      <c r="B48" s="689"/>
      <c r="C48" s="824"/>
      <c r="D48" s="814"/>
      <c r="E48" s="93"/>
      <c r="F48" s="93" t="s">
        <v>106</v>
      </c>
      <c r="G48" s="28" t="s">
        <v>25</v>
      </c>
      <c r="H48" s="28">
        <v>100</v>
      </c>
      <c r="I48" s="28">
        <v>100</v>
      </c>
      <c r="J48" s="102">
        <f t="shared" si="1"/>
        <v>100</v>
      </c>
      <c r="K48" s="825"/>
      <c r="L48" s="28"/>
      <c r="M48" s="28" t="s">
        <v>26</v>
      </c>
      <c r="N48" s="33"/>
    </row>
    <row r="49" spans="1:16" ht="96.6" hidden="1" customHeight="1">
      <c r="A49" s="812"/>
      <c r="B49" s="689"/>
      <c r="C49" s="824"/>
      <c r="D49" s="814"/>
      <c r="E49" s="36"/>
      <c r="F49" s="36" t="s">
        <v>107</v>
      </c>
      <c r="G49" s="28" t="s">
        <v>25</v>
      </c>
      <c r="H49" s="36">
        <v>90</v>
      </c>
      <c r="I49" s="36">
        <v>83</v>
      </c>
      <c r="J49" s="102">
        <f t="shared" si="1"/>
        <v>92.222222222222229</v>
      </c>
      <c r="K49" s="825"/>
      <c r="L49" s="36"/>
      <c r="M49" s="28" t="s">
        <v>26</v>
      </c>
      <c r="N49" s="33"/>
    </row>
    <row r="50" spans="1:16" ht="43.15" customHeight="1" thickBot="1">
      <c r="A50" s="812"/>
      <c r="B50" s="689"/>
      <c r="C50" s="824"/>
      <c r="D50" s="814"/>
      <c r="E50" s="38" t="s">
        <v>37</v>
      </c>
      <c r="F50" s="39" t="s">
        <v>32</v>
      </c>
      <c r="G50" s="39" t="s">
        <v>33</v>
      </c>
      <c r="H50" s="68">
        <v>262</v>
      </c>
      <c r="I50" s="68">
        <v>262</v>
      </c>
      <c r="J50" s="130">
        <f t="shared" si="1"/>
        <v>100</v>
      </c>
      <c r="K50" s="826">
        <f>(J50+J51+J52)/3</f>
        <v>100</v>
      </c>
      <c r="L50" s="93"/>
      <c r="M50" s="39" t="s">
        <v>26</v>
      </c>
      <c r="N50" s="33"/>
    </row>
    <row r="51" spans="1:16" ht="189.75" customHeight="1" thickBot="1">
      <c r="A51" s="812"/>
      <c r="B51" s="689"/>
      <c r="C51" s="27"/>
      <c r="D51" s="26"/>
      <c r="E51" s="131" t="s">
        <v>135</v>
      </c>
      <c r="F51" s="93" t="s">
        <v>32</v>
      </c>
      <c r="G51" s="41" t="s">
        <v>33</v>
      </c>
      <c r="H51" s="93">
        <v>6</v>
      </c>
      <c r="I51" s="54">
        <v>6</v>
      </c>
      <c r="J51" s="29">
        <f t="shared" si="1"/>
        <v>100</v>
      </c>
      <c r="K51" s="826"/>
      <c r="L51" s="93"/>
      <c r="M51" s="39" t="s">
        <v>26</v>
      </c>
      <c r="N51" s="40"/>
    </row>
    <row r="52" spans="1:16" ht="157.15" customHeight="1" thickBot="1">
      <c r="A52" s="812"/>
      <c r="B52" s="689"/>
      <c r="C52" s="606"/>
      <c r="D52" s="132"/>
      <c r="E52" s="133" t="s">
        <v>136</v>
      </c>
      <c r="F52" s="38" t="s">
        <v>32</v>
      </c>
      <c r="G52" s="11" t="s">
        <v>33</v>
      </c>
      <c r="H52" s="38">
        <v>2</v>
      </c>
      <c r="I52" s="61">
        <v>2</v>
      </c>
      <c r="J52" s="30">
        <f t="shared" si="1"/>
        <v>100</v>
      </c>
      <c r="K52" s="826"/>
      <c r="L52" s="38"/>
      <c r="M52" s="38" t="s">
        <v>26</v>
      </c>
      <c r="N52" s="124"/>
    </row>
    <row r="53" spans="1:16" ht="22.9" customHeight="1" thickBot="1">
      <c r="A53" s="812"/>
      <c r="B53" s="689"/>
      <c r="C53" s="816" t="s">
        <v>49</v>
      </c>
      <c r="D53" s="817"/>
      <c r="E53" s="817"/>
      <c r="F53" s="817"/>
      <c r="G53" s="817"/>
      <c r="H53" s="817"/>
      <c r="I53" s="817"/>
      <c r="J53" s="817"/>
      <c r="K53" s="817"/>
      <c r="L53" s="134"/>
      <c r="M53" s="135"/>
      <c r="N53" s="111">
        <f>(K39+K50)/2</f>
        <v>100</v>
      </c>
    </row>
    <row r="54" spans="1:16" ht="82.9" customHeight="1" thickBot="1">
      <c r="A54" s="812"/>
      <c r="B54" s="689"/>
      <c r="C54" s="810" t="s">
        <v>109</v>
      </c>
      <c r="D54" s="818" t="s">
        <v>23</v>
      </c>
      <c r="E54" s="31" t="s">
        <v>85</v>
      </c>
      <c r="F54" s="136" t="s">
        <v>110</v>
      </c>
      <c r="G54" s="31" t="s">
        <v>25</v>
      </c>
      <c r="H54" s="31">
        <v>100</v>
      </c>
      <c r="I54" s="31">
        <v>100</v>
      </c>
      <c r="J54" s="37">
        <f t="shared" ref="J54:J61" si="2">I54/H54*100</f>
        <v>100</v>
      </c>
      <c r="K54" s="795">
        <f>(J54+J55+J57+J58+J59+J60)/6</f>
        <v>100</v>
      </c>
      <c r="L54" s="31"/>
      <c r="M54" s="31" t="s">
        <v>26</v>
      </c>
      <c r="N54" s="33"/>
      <c r="O54" s="1">
        <f>(75+96+98+92+70+95)/6</f>
        <v>87.666666666666671</v>
      </c>
      <c r="P54" s="1">
        <f>(95+98+92+98+67+98)/6</f>
        <v>91.333333333333329</v>
      </c>
    </row>
    <row r="55" spans="1:16" ht="159" customHeight="1" thickBot="1">
      <c r="A55" s="812"/>
      <c r="B55" s="689"/>
      <c r="C55" s="810"/>
      <c r="D55" s="818"/>
      <c r="E55" s="31"/>
      <c r="F55" s="31" t="s">
        <v>111</v>
      </c>
      <c r="G55" s="28" t="s">
        <v>25</v>
      </c>
      <c r="H55" s="31">
        <v>100</v>
      </c>
      <c r="I55" s="31">
        <v>100</v>
      </c>
      <c r="J55" s="37">
        <f t="shared" si="2"/>
        <v>100</v>
      </c>
      <c r="K55" s="795"/>
      <c r="L55" s="31"/>
      <c r="M55" s="28" t="s">
        <v>26</v>
      </c>
      <c r="N55" s="33"/>
      <c r="O55" s="1">
        <f>(68+45+50+80+80+80)/6</f>
        <v>67.166666666666671</v>
      </c>
      <c r="P55" s="1">
        <f>(68+33+52+79+80+90)/6</f>
        <v>67</v>
      </c>
    </row>
    <row r="56" spans="1:16" ht="112.9" hidden="1" customHeight="1">
      <c r="A56" s="812"/>
      <c r="B56" s="689"/>
      <c r="C56" s="810"/>
      <c r="D56" s="818"/>
      <c r="E56" s="31"/>
      <c r="F56" s="137" t="s">
        <v>107</v>
      </c>
      <c r="G56" s="28" t="s">
        <v>25</v>
      </c>
      <c r="H56" s="31">
        <v>46.8</v>
      </c>
      <c r="I56" s="31">
        <v>43.5</v>
      </c>
      <c r="J56" s="37">
        <f t="shared" si="2"/>
        <v>92.948717948717956</v>
      </c>
      <c r="K56" s="795"/>
      <c r="L56" s="31"/>
      <c r="M56" s="28" t="s">
        <v>26</v>
      </c>
      <c r="N56" s="33"/>
      <c r="O56" s="1">
        <f>(60+27+40+44+55+55)/6</f>
        <v>46.833333333333336</v>
      </c>
      <c r="P56" s="1">
        <f>(43+48+51+34+27+58)/6</f>
        <v>43.5</v>
      </c>
    </row>
    <row r="57" spans="1:16" ht="0.6" customHeight="1" thickBot="1">
      <c r="A57" s="812"/>
      <c r="B57" s="689"/>
      <c r="C57" s="810"/>
      <c r="D57" s="818"/>
      <c r="E57" s="31" t="s">
        <v>138</v>
      </c>
      <c r="F57" s="31" t="s">
        <v>110</v>
      </c>
      <c r="G57" s="28" t="s">
        <v>25</v>
      </c>
      <c r="H57" s="31">
        <v>100</v>
      </c>
      <c r="I57" s="31">
        <v>100</v>
      </c>
      <c r="J57" s="37">
        <f t="shared" si="2"/>
        <v>100</v>
      </c>
      <c r="K57" s="795"/>
      <c r="L57" s="31"/>
      <c r="M57" s="28" t="s">
        <v>26</v>
      </c>
      <c r="N57" s="33"/>
      <c r="O57" s="1" t="s">
        <v>112</v>
      </c>
    </row>
    <row r="58" spans="1:16" ht="152.44999999999999" hidden="1" customHeight="1">
      <c r="A58" s="812"/>
      <c r="B58" s="689"/>
      <c r="C58" s="810"/>
      <c r="D58" s="818"/>
      <c r="E58" s="31"/>
      <c r="F58" s="31" t="s">
        <v>111</v>
      </c>
      <c r="G58" s="28" t="s">
        <v>25</v>
      </c>
      <c r="H58" s="31">
        <v>100</v>
      </c>
      <c r="I58" s="31">
        <v>100</v>
      </c>
      <c r="J58" s="37">
        <f t="shared" si="2"/>
        <v>100</v>
      </c>
      <c r="K58" s="795"/>
      <c r="L58" s="31"/>
      <c r="M58" s="28" t="s">
        <v>26</v>
      </c>
      <c r="N58" s="33"/>
    </row>
    <row r="59" spans="1:16" ht="165" hidden="1" customHeight="1">
      <c r="A59" s="812"/>
      <c r="B59" s="689"/>
      <c r="C59" s="810"/>
      <c r="D59" s="818"/>
      <c r="E59" s="31" t="s">
        <v>134</v>
      </c>
      <c r="F59" s="31" t="s">
        <v>110</v>
      </c>
      <c r="G59" s="28" t="s">
        <v>25</v>
      </c>
      <c r="H59" s="31">
        <v>100</v>
      </c>
      <c r="I59" s="31">
        <v>100</v>
      </c>
      <c r="J59" s="37">
        <f t="shared" si="2"/>
        <v>100</v>
      </c>
      <c r="K59" s="795"/>
      <c r="L59" s="31"/>
      <c r="M59" s="28" t="s">
        <v>26</v>
      </c>
      <c r="N59" s="33"/>
    </row>
    <row r="60" spans="1:16" ht="150" hidden="1" customHeight="1">
      <c r="A60" s="812"/>
      <c r="B60" s="689"/>
      <c r="C60" s="810"/>
      <c r="D60" s="818"/>
      <c r="E60" s="31"/>
      <c r="F60" s="31" t="s">
        <v>111</v>
      </c>
      <c r="G60" s="28" t="s">
        <v>25</v>
      </c>
      <c r="H60" s="31">
        <v>100</v>
      </c>
      <c r="I60" s="31">
        <v>100</v>
      </c>
      <c r="J60" s="37">
        <f t="shared" si="2"/>
        <v>100</v>
      </c>
      <c r="K60" s="795"/>
      <c r="L60" s="31"/>
      <c r="M60" s="28" t="s">
        <v>26</v>
      </c>
      <c r="N60" s="33"/>
    </row>
    <row r="61" spans="1:16" ht="37.15" customHeight="1" thickBot="1">
      <c r="A61" s="812"/>
      <c r="B61" s="689"/>
      <c r="C61" s="810"/>
      <c r="D61" s="818"/>
      <c r="E61" s="38" t="s">
        <v>37</v>
      </c>
      <c r="F61" s="93" t="s">
        <v>32</v>
      </c>
      <c r="G61" s="39" t="s">
        <v>33</v>
      </c>
      <c r="H61" s="39">
        <v>29</v>
      </c>
      <c r="I61" s="39">
        <v>29</v>
      </c>
      <c r="J61" s="116">
        <f t="shared" si="2"/>
        <v>100</v>
      </c>
      <c r="K61" s="819">
        <f>I61/H61*100</f>
        <v>100</v>
      </c>
      <c r="L61" s="38"/>
      <c r="M61" s="39" t="s">
        <v>26</v>
      </c>
      <c r="N61" s="33"/>
    </row>
    <row r="62" spans="1:16" ht="156.6" hidden="1" customHeight="1">
      <c r="A62" s="812"/>
      <c r="B62" s="689"/>
      <c r="C62" s="607"/>
      <c r="D62" s="139"/>
      <c r="E62" s="140" t="s">
        <v>135</v>
      </c>
      <c r="F62" s="93" t="s">
        <v>32</v>
      </c>
      <c r="G62" s="93" t="s">
        <v>33</v>
      </c>
      <c r="H62" s="93">
        <v>0</v>
      </c>
      <c r="I62" s="122">
        <v>0</v>
      </c>
      <c r="J62" s="141">
        <v>100</v>
      </c>
      <c r="K62" s="819"/>
      <c r="L62" s="93"/>
      <c r="M62" s="39" t="s">
        <v>26</v>
      </c>
      <c r="N62" s="40"/>
    </row>
    <row r="63" spans="1:16" ht="25.15" hidden="1" customHeight="1">
      <c r="A63" s="812"/>
      <c r="B63" s="689"/>
      <c r="C63" s="607"/>
      <c r="D63" s="142"/>
      <c r="E63" s="47" t="s">
        <v>136</v>
      </c>
      <c r="F63" s="133" t="s">
        <v>32</v>
      </c>
      <c r="G63" s="38" t="s">
        <v>33</v>
      </c>
      <c r="H63" s="143">
        <v>0</v>
      </c>
      <c r="I63" s="144">
        <v>0</v>
      </c>
      <c r="J63" s="141">
        <v>0</v>
      </c>
      <c r="K63" s="819"/>
      <c r="L63" s="91"/>
      <c r="M63" s="38" t="s">
        <v>26</v>
      </c>
      <c r="N63" s="124"/>
    </row>
    <row r="64" spans="1:16" ht="24" customHeight="1" thickBot="1">
      <c r="A64" s="812"/>
      <c r="B64" s="689"/>
      <c r="C64" s="827" t="s">
        <v>49</v>
      </c>
      <c r="D64" s="828"/>
      <c r="E64" s="828"/>
      <c r="F64" s="828"/>
      <c r="G64" s="828"/>
      <c r="H64" s="828"/>
      <c r="I64" s="828"/>
      <c r="J64" s="828"/>
      <c r="K64" s="828"/>
      <c r="L64" s="28"/>
      <c r="M64" s="28"/>
      <c r="N64" s="129">
        <f>(K54+K61)/2</f>
        <v>100</v>
      </c>
    </row>
    <row r="65" spans="1:14" ht="75.599999999999994" hidden="1" customHeight="1">
      <c r="A65" s="812"/>
      <c r="B65" s="689"/>
      <c r="C65" s="829" t="s">
        <v>118</v>
      </c>
      <c r="D65" s="830" t="s">
        <v>23</v>
      </c>
      <c r="E65" s="31" t="s">
        <v>139</v>
      </c>
      <c r="F65" s="31" t="s">
        <v>120</v>
      </c>
      <c r="G65" s="28" t="s">
        <v>25</v>
      </c>
      <c r="H65" s="31">
        <v>100</v>
      </c>
      <c r="I65" s="31">
        <v>100</v>
      </c>
      <c r="J65" s="37">
        <f t="shared" ref="J65:J78" si="3">I65/H65*100</f>
        <v>100</v>
      </c>
      <c r="K65" s="798">
        <f>(J65+J66+J67+J68)/4</f>
        <v>100</v>
      </c>
      <c r="L65" s="31"/>
      <c r="M65" s="28" t="s">
        <v>26</v>
      </c>
      <c r="N65" s="33"/>
    </row>
    <row r="66" spans="1:14" ht="93" hidden="1" customHeight="1">
      <c r="A66" s="812"/>
      <c r="B66" s="689"/>
      <c r="C66" s="829"/>
      <c r="D66" s="830"/>
      <c r="E66" s="31"/>
      <c r="F66" s="5" t="s">
        <v>121</v>
      </c>
      <c r="G66" s="28" t="s">
        <v>25</v>
      </c>
      <c r="H66" s="31">
        <v>100</v>
      </c>
      <c r="I66" s="31">
        <v>100</v>
      </c>
      <c r="J66" s="37">
        <f t="shared" si="3"/>
        <v>100</v>
      </c>
      <c r="K66" s="798"/>
      <c r="L66" s="31"/>
      <c r="M66" s="28" t="s">
        <v>26</v>
      </c>
      <c r="N66" s="33"/>
    </row>
    <row r="67" spans="1:14" ht="114.6" customHeight="1" thickBot="1">
      <c r="A67" s="812"/>
      <c r="B67" s="689"/>
      <c r="C67" s="829"/>
      <c r="D67" s="830"/>
      <c r="E67" s="407" t="s">
        <v>267</v>
      </c>
      <c r="F67" s="31" t="s">
        <v>120</v>
      </c>
      <c r="G67" s="28" t="s">
        <v>25</v>
      </c>
      <c r="H67" s="31">
        <v>100</v>
      </c>
      <c r="I67" s="31">
        <v>100</v>
      </c>
      <c r="J67" s="37">
        <f t="shared" si="3"/>
        <v>100</v>
      </c>
      <c r="K67" s="798"/>
      <c r="L67" s="31"/>
      <c r="M67" s="28" t="s">
        <v>26</v>
      </c>
      <c r="N67" s="33"/>
    </row>
    <row r="68" spans="1:14" ht="90" thickBot="1">
      <c r="A68" s="812"/>
      <c r="B68" s="689"/>
      <c r="C68" s="829"/>
      <c r="D68" s="830"/>
      <c r="E68" s="31"/>
      <c r="F68" s="5" t="s">
        <v>121</v>
      </c>
      <c r="G68" s="28" t="s">
        <v>25</v>
      </c>
      <c r="H68" s="31">
        <v>100</v>
      </c>
      <c r="I68" s="31">
        <v>100</v>
      </c>
      <c r="J68" s="37">
        <f t="shared" si="3"/>
        <v>100</v>
      </c>
      <c r="K68" s="798"/>
      <c r="L68" s="31"/>
      <c r="M68" s="28" t="s">
        <v>26</v>
      </c>
      <c r="N68" s="33"/>
    </row>
    <row r="69" spans="1:14" ht="67.150000000000006" customHeight="1" thickBot="1">
      <c r="A69" s="812"/>
      <c r="B69" s="689"/>
      <c r="C69" s="829"/>
      <c r="D69" s="830"/>
      <c r="E69" s="338" t="s">
        <v>141</v>
      </c>
      <c r="F69" s="31" t="s">
        <v>123</v>
      </c>
      <c r="G69" s="28" t="s">
        <v>140</v>
      </c>
      <c r="H69" s="409">
        <v>15062</v>
      </c>
      <c r="I69" s="28">
        <v>15062</v>
      </c>
      <c r="J69" s="102">
        <f t="shared" si="3"/>
        <v>100</v>
      </c>
      <c r="K69" s="103">
        <f>J69</f>
        <v>100</v>
      </c>
      <c r="L69" s="28"/>
      <c r="M69" s="28" t="s">
        <v>26</v>
      </c>
      <c r="N69" s="33"/>
    </row>
    <row r="70" spans="1:14" ht="136.9" customHeight="1" thickBot="1">
      <c r="A70" s="812"/>
      <c r="B70" s="689"/>
      <c r="C70" s="829" t="s">
        <v>118</v>
      </c>
      <c r="D70" s="830" t="s">
        <v>23</v>
      </c>
      <c r="E70" s="407" t="s">
        <v>268</v>
      </c>
      <c r="F70" s="31" t="s">
        <v>127</v>
      </c>
      <c r="G70" s="28" t="s">
        <v>25</v>
      </c>
      <c r="H70" s="31">
        <v>100</v>
      </c>
      <c r="I70" s="31">
        <v>100</v>
      </c>
      <c r="J70" s="37">
        <f t="shared" si="3"/>
        <v>100</v>
      </c>
      <c r="K70" s="796">
        <v>100</v>
      </c>
      <c r="L70" s="31"/>
      <c r="M70" s="41" t="s">
        <v>26</v>
      </c>
      <c r="N70" s="689"/>
    </row>
    <row r="71" spans="1:14" ht="92.45" customHeight="1" thickBot="1">
      <c r="A71" s="812"/>
      <c r="B71" s="689"/>
      <c r="C71" s="829"/>
      <c r="D71" s="830"/>
      <c r="E71" s="31"/>
      <c r="F71" s="5" t="s">
        <v>121</v>
      </c>
      <c r="G71" s="28" t="s">
        <v>25</v>
      </c>
      <c r="H71" s="31">
        <v>100</v>
      </c>
      <c r="I71" s="31">
        <v>100</v>
      </c>
      <c r="J71" s="37">
        <f t="shared" si="3"/>
        <v>100</v>
      </c>
      <c r="K71" s="796"/>
      <c r="L71" s="31"/>
      <c r="M71" s="41" t="s">
        <v>26</v>
      </c>
      <c r="N71" s="689"/>
    </row>
    <row r="72" spans="1:14" ht="78.599999999999994" customHeight="1">
      <c r="A72" s="812"/>
      <c r="B72" s="689"/>
      <c r="C72" s="829"/>
      <c r="D72" s="830"/>
      <c r="E72" s="340" t="s">
        <v>141</v>
      </c>
      <c r="F72" s="36" t="s">
        <v>123</v>
      </c>
      <c r="G72" s="39" t="s">
        <v>266</v>
      </c>
      <c r="H72" s="408">
        <v>6392</v>
      </c>
      <c r="I72" s="39">
        <v>6392</v>
      </c>
      <c r="J72" s="116">
        <f>I72/H72*100</f>
        <v>100</v>
      </c>
      <c r="K72" s="97">
        <f>J72</f>
        <v>100</v>
      </c>
      <c r="L72" s="39"/>
      <c r="M72" s="85" t="s">
        <v>26</v>
      </c>
      <c r="N72" s="685"/>
    </row>
    <row r="73" spans="1:14" ht="126.6" customHeight="1" thickBot="1">
      <c r="A73" s="812"/>
      <c r="B73" s="689"/>
      <c r="C73" s="831" t="s">
        <v>118</v>
      </c>
      <c r="D73" s="687"/>
      <c r="E73" s="407" t="s">
        <v>269</v>
      </c>
      <c r="F73" s="31" t="s">
        <v>127</v>
      </c>
      <c r="G73" s="86" t="s">
        <v>25</v>
      </c>
      <c r="H73" s="127">
        <v>100</v>
      </c>
      <c r="I73" s="127">
        <v>100</v>
      </c>
      <c r="J73" s="95">
        <f>I73/H73*100</f>
        <v>100</v>
      </c>
      <c r="K73" s="833">
        <v>100</v>
      </c>
      <c r="L73" s="127"/>
      <c r="M73" s="31" t="s">
        <v>26</v>
      </c>
      <c r="N73" s="814"/>
    </row>
    <row r="74" spans="1:14" ht="105" customHeight="1" thickBot="1">
      <c r="A74" s="812"/>
      <c r="B74" s="689"/>
      <c r="C74" s="832"/>
      <c r="D74" s="689"/>
      <c r="E74" s="39"/>
      <c r="F74" s="5" t="s">
        <v>121</v>
      </c>
      <c r="G74" s="41" t="s">
        <v>25</v>
      </c>
      <c r="H74" s="5">
        <v>100</v>
      </c>
      <c r="I74" s="5">
        <v>100</v>
      </c>
      <c r="J74" s="6">
        <f>I74/H74*100</f>
        <v>100</v>
      </c>
      <c r="K74" s="833"/>
      <c r="L74" s="5"/>
      <c r="M74" s="28" t="s">
        <v>26</v>
      </c>
      <c r="N74" s="814"/>
    </row>
    <row r="75" spans="1:14" ht="76.150000000000006" customHeight="1" thickBot="1">
      <c r="A75" s="812"/>
      <c r="B75" s="689"/>
      <c r="C75" s="832"/>
      <c r="D75" s="689"/>
      <c r="E75" s="340" t="s">
        <v>141</v>
      </c>
      <c r="F75" s="36" t="s">
        <v>123</v>
      </c>
      <c r="G75" s="36" t="s">
        <v>140</v>
      </c>
      <c r="H75" s="406">
        <v>26747</v>
      </c>
      <c r="I75" s="48">
        <v>26747</v>
      </c>
      <c r="J75" s="49">
        <f t="shared" ref="J75" si="4">I75/H75*100</f>
        <v>100</v>
      </c>
      <c r="K75" s="7">
        <f>J75</f>
        <v>100</v>
      </c>
      <c r="L75" s="36"/>
      <c r="M75" s="28" t="s">
        <v>26</v>
      </c>
      <c r="N75" s="814"/>
    </row>
    <row r="76" spans="1:14" ht="134.44999999999999" customHeight="1" thickBot="1">
      <c r="A76" s="812"/>
      <c r="B76" s="689"/>
      <c r="C76" s="831" t="s">
        <v>118</v>
      </c>
      <c r="D76" s="687"/>
      <c r="E76" s="407" t="s">
        <v>270</v>
      </c>
      <c r="F76" s="31" t="s">
        <v>127</v>
      </c>
      <c r="G76" s="86" t="s">
        <v>25</v>
      </c>
      <c r="H76" s="127">
        <v>100</v>
      </c>
      <c r="I76" s="127">
        <v>100</v>
      </c>
      <c r="J76" s="95">
        <f>I76/H76*100</f>
        <v>100</v>
      </c>
      <c r="K76" s="833">
        <v>100</v>
      </c>
      <c r="L76" s="127"/>
      <c r="M76" s="31" t="s">
        <v>26</v>
      </c>
      <c r="N76" s="814"/>
    </row>
    <row r="77" spans="1:14" ht="105" customHeight="1" thickBot="1">
      <c r="A77" s="812"/>
      <c r="B77" s="689"/>
      <c r="C77" s="832"/>
      <c r="D77" s="689"/>
      <c r="E77" s="39"/>
      <c r="F77" s="5" t="s">
        <v>121</v>
      </c>
      <c r="G77" s="41" t="s">
        <v>25</v>
      </c>
      <c r="H77" s="5">
        <v>100</v>
      </c>
      <c r="I77" s="5">
        <v>100</v>
      </c>
      <c r="J77" s="6">
        <f>I77/H77*100</f>
        <v>100</v>
      </c>
      <c r="K77" s="833"/>
      <c r="L77" s="5"/>
      <c r="M77" s="28" t="s">
        <v>26</v>
      </c>
      <c r="N77" s="814"/>
    </row>
    <row r="78" spans="1:14" ht="76.150000000000006" customHeight="1" thickBot="1">
      <c r="A78" s="812"/>
      <c r="B78" s="689"/>
      <c r="C78" s="832"/>
      <c r="D78" s="689"/>
      <c r="E78" s="340" t="s">
        <v>141</v>
      </c>
      <c r="F78" s="36" t="s">
        <v>123</v>
      </c>
      <c r="G78" s="36" t="s">
        <v>140</v>
      </c>
      <c r="H78" s="406">
        <v>12920</v>
      </c>
      <c r="I78" s="48">
        <v>12920</v>
      </c>
      <c r="J78" s="49">
        <f t="shared" si="3"/>
        <v>100</v>
      </c>
      <c r="K78" s="7">
        <f>J78</f>
        <v>100</v>
      </c>
      <c r="L78" s="36"/>
      <c r="M78" s="28" t="s">
        <v>26</v>
      </c>
      <c r="N78" s="814"/>
    </row>
    <row r="79" spans="1:14" ht="15.6" customHeight="1" thickBot="1">
      <c r="A79" s="815"/>
      <c r="B79" s="689"/>
      <c r="C79" s="820" t="s">
        <v>49</v>
      </c>
      <c r="D79" s="820"/>
      <c r="E79" s="821"/>
      <c r="F79" s="821"/>
      <c r="G79" s="821"/>
      <c r="H79" s="821"/>
      <c r="I79" s="821"/>
      <c r="J79" s="821"/>
      <c r="K79" s="820"/>
      <c r="L79" s="821"/>
      <c r="M79" s="28"/>
      <c r="N79" s="111">
        <f>(K65+K69+K70+K72+K73+K75+K76+K78)/8</f>
        <v>100</v>
      </c>
    </row>
    <row r="80" spans="1:14" ht="12.6" customHeight="1" thickBot="1">
      <c r="A80" s="108"/>
      <c r="B80" s="86"/>
      <c r="C80" s="816" t="s">
        <v>49</v>
      </c>
      <c r="D80" s="816"/>
      <c r="E80" s="816"/>
      <c r="F80" s="816"/>
      <c r="G80" s="816"/>
      <c r="H80" s="816"/>
      <c r="I80" s="816"/>
      <c r="J80" s="816"/>
      <c r="K80" s="816"/>
      <c r="L80" s="816"/>
      <c r="M80" s="135"/>
      <c r="N80" s="111">
        <f>(N38+N53+N64+N79)/4</f>
        <v>100</v>
      </c>
    </row>
    <row r="81" spans="1:14" ht="18.600000000000001" customHeight="1">
      <c r="A81" s="1" t="s">
        <v>40</v>
      </c>
      <c r="B81" s="1"/>
      <c r="H81" s="11"/>
      <c r="I81" s="11"/>
      <c r="J81" s="49"/>
      <c r="K81" s="100"/>
      <c r="L81" s="11"/>
      <c r="M81" s="11"/>
      <c r="N81" s="10"/>
    </row>
    <row r="82" spans="1:14" ht="17.45" customHeight="1">
      <c r="A82" s="1" t="s">
        <v>41</v>
      </c>
      <c r="B82" s="1"/>
      <c r="H82" s="11"/>
      <c r="I82" s="11"/>
      <c r="J82" s="49"/>
      <c r="K82" s="100"/>
      <c r="L82" s="11"/>
      <c r="M82" s="11"/>
      <c r="N82" s="10"/>
    </row>
    <row r="83" spans="1:14" ht="16.149999999999999" customHeight="1">
      <c r="A83" s="1" t="s">
        <v>514</v>
      </c>
      <c r="B83" s="1"/>
      <c r="H83" s="11"/>
      <c r="I83" s="11"/>
      <c r="J83" s="49"/>
      <c r="K83" s="100"/>
      <c r="L83" s="11"/>
      <c r="M83" s="11"/>
      <c r="N83" s="10"/>
    </row>
    <row r="84" spans="1:14" ht="13.9" customHeight="1"/>
    <row r="85" spans="1:14" ht="13.15" customHeight="1">
      <c r="A85" s="1" t="s">
        <v>282</v>
      </c>
      <c r="B85" s="1"/>
      <c r="H85" s="1" t="s">
        <v>283</v>
      </c>
    </row>
    <row r="86" spans="1:14" ht="15.6" customHeight="1"/>
    <row r="87" spans="1:14" ht="0.6" customHeight="1"/>
  </sheetData>
  <mergeCells count="44">
    <mergeCell ref="C80:L80"/>
    <mergeCell ref="C70:C72"/>
    <mergeCell ref="D70:D72"/>
    <mergeCell ref="K70:K71"/>
    <mergeCell ref="C76:C78"/>
    <mergeCell ref="D76:D78"/>
    <mergeCell ref="K76:K77"/>
    <mergeCell ref="C73:C75"/>
    <mergeCell ref="D73:D75"/>
    <mergeCell ref="K73:K74"/>
    <mergeCell ref="N70:N72"/>
    <mergeCell ref="C64:K64"/>
    <mergeCell ref="C65:C69"/>
    <mergeCell ref="D65:D69"/>
    <mergeCell ref="K65:K68"/>
    <mergeCell ref="B25:B79"/>
    <mergeCell ref="A25:A79"/>
    <mergeCell ref="C53:K53"/>
    <mergeCell ref="C54:C61"/>
    <mergeCell ref="D54:D61"/>
    <mergeCell ref="K54:K60"/>
    <mergeCell ref="K61:K63"/>
    <mergeCell ref="C79:L79"/>
    <mergeCell ref="C38:L38"/>
    <mergeCell ref="C39:C50"/>
    <mergeCell ref="D39:D50"/>
    <mergeCell ref="K39:K49"/>
    <mergeCell ref="K50:K52"/>
    <mergeCell ref="N73:N75"/>
    <mergeCell ref="N76:N78"/>
    <mergeCell ref="A9:N9"/>
    <mergeCell ref="A10:N10"/>
    <mergeCell ref="A11:N11"/>
    <mergeCell ref="A14:A24"/>
    <mergeCell ref="C14:C21"/>
    <mergeCell ref="D14:D21"/>
    <mergeCell ref="K14:K21"/>
    <mergeCell ref="N14:N24"/>
    <mergeCell ref="C22:C23"/>
    <mergeCell ref="D22:D23"/>
    <mergeCell ref="K22:K23"/>
    <mergeCell ref="C25:C37"/>
    <mergeCell ref="D25:D37"/>
    <mergeCell ref="K25:K32"/>
  </mergeCells>
  <pageMargins left="0" right="0" top="0.74803149606299213" bottom="0.74803149606299213" header="0.51181102362204722" footer="0.51181102362204722"/>
  <pageSetup paperSize="9" scale="65" firstPageNumber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L92"/>
  <sheetViews>
    <sheetView topLeftCell="A65" workbookViewId="0">
      <selection activeCell="J85" sqref="J85"/>
    </sheetView>
  </sheetViews>
  <sheetFormatPr defaultRowHeight="15"/>
  <cols>
    <col min="1" max="1" width="13.7109375"/>
    <col min="2" max="2" width="14.5703125" customWidth="1"/>
    <col min="3" max="3" width="14.7109375"/>
    <col min="4" max="4" width="11.28515625"/>
    <col min="5" max="5" width="19" customWidth="1"/>
    <col min="6" max="6" width="19.28515625"/>
    <col min="7" max="7" width="10.7109375"/>
    <col min="8" max="8" width="14.28515625"/>
    <col min="9" max="9" width="13.28515625"/>
    <col min="10" max="10" width="15.140625"/>
    <col min="11" max="11" width="11.42578125"/>
    <col min="12" max="12" width="12.28515625"/>
    <col min="13" max="13" width="13.7109375"/>
    <col min="14" max="14" width="11.42578125"/>
    <col min="15" max="16" width="0" hidden="1"/>
    <col min="17" max="17" width="0" style="1" hidden="1"/>
    <col min="18" max="1026" width="9.140625" style="1"/>
  </cols>
  <sheetData>
    <row r="1" spans="1:14">
      <c r="A1" s="2"/>
      <c r="B1" s="2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>
      <c r="A10" s="690" t="s">
        <v>515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 ht="15.75" thickBot="1">
      <c r="A12" s="3"/>
      <c r="B12" s="3"/>
    </row>
    <row r="13" spans="1:14" ht="166.5" thickBot="1">
      <c r="A13" s="26" t="s">
        <v>8</v>
      </c>
      <c r="B13" s="602" t="s">
        <v>335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27" t="s">
        <v>14</v>
      </c>
      <c r="I13" s="27" t="s">
        <v>15</v>
      </c>
      <c r="J13" s="27" t="s">
        <v>69</v>
      </c>
      <c r="K13" s="27" t="s">
        <v>54</v>
      </c>
      <c r="L13" s="27" t="s">
        <v>18</v>
      </c>
      <c r="M13" s="27" t="s">
        <v>19</v>
      </c>
      <c r="N13" s="27" t="s">
        <v>20</v>
      </c>
    </row>
    <row r="14" spans="1:14" ht="77.25" hidden="1" customHeight="1">
      <c r="A14" s="742" t="s">
        <v>131</v>
      </c>
      <c r="B14" s="597"/>
      <c r="C14" s="742" t="s">
        <v>22</v>
      </c>
      <c r="D14" s="742" t="s">
        <v>23</v>
      </c>
      <c r="E14" s="28" t="s">
        <v>45</v>
      </c>
      <c r="F14" s="28" t="s">
        <v>24</v>
      </c>
      <c r="G14" s="28" t="s">
        <v>25</v>
      </c>
      <c r="H14" s="28">
        <v>100</v>
      </c>
      <c r="I14" s="28">
        <v>100</v>
      </c>
      <c r="J14" s="102">
        <f t="shared" ref="J14:J33" si="0">I14/H14*100</f>
        <v>100</v>
      </c>
      <c r="K14" s="796">
        <v>100</v>
      </c>
      <c r="L14" s="28"/>
      <c r="M14" s="28" t="s">
        <v>26</v>
      </c>
      <c r="N14" s="742">
        <v>97.6</v>
      </c>
    </row>
    <row r="15" spans="1:14" ht="15" hidden="1" customHeight="1">
      <c r="A15" s="742"/>
      <c r="B15" s="597"/>
      <c r="C15" s="742"/>
      <c r="D15" s="742"/>
      <c r="E15" s="31"/>
      <c r="F15" s="31" t="s">
        <v>27</v>
      </c>
      <c r="G15" s="31" t="s">
        <v>25</v>
      </c>
      <c r="H15" s="31">
        <v>99</v>
      </c>
      <c r="I15" s="31">
        <v>99</v>
      </c>
      <c r="J15" s="37">
        <f t="shared" si="0"/>
        <v>100</v>
      </c>
      <c r="K15" s="796"/>
      <c r="L15" s="31"/>
      <c r="M15" s="28" t="s">
        <v>26</v>
      </c>
      <c r="N15" s="742"/>
    </row>
    <row r="16" spans="1:14" ht="9.6" hidden="1" customHeight="1">
      <c r="A16" s="742"/>
      <c r="B16" s="597"/>
      <c r="C16" s="742"/>
      <c r="D16" s="742"/>
      <c r="E16" s="31" t="s">
        <v>79</v>
      </c>
      <c r="F16" s="9" t="s">
        <v>24</v>
      </c>
      <c r="G16" s="31" t="s">
        <v>25</v>
      </c>
      <c r="H16" s="31">
        <v>100</v>
      </c>
      <c r="I16" s="31">
        <v>100</v>
      </c>
      <c r="J16" s="37">
        <f t="shared" si="0"/>
        <v>100</v>
      </c>
      <c r="K16" s="796"/>
      <c r="L16" s="31"/>
      <c r="M16" s="28" t="s">
        <v>26</v>
      </c>
      <c r="N16" s="742"/>
    </row>
    <row r="17" spans="1:16" ht="14.45" hidden="1" customHeight="1">
      <c r="A17" s="742"/>
      <c r="B17" s="597"/>
      <c r="C17" s="742"/>
      <c r="D17" s="742"/>
      <c r="E17" s="31"/>
      <c r="F17" s="31" t="s">
        <v>27</v>
      </c>
      <c r="G17" s="31" t="s">
        <v>25</v>
      </c>
      <c r="H17" s="31">
        <v>99.5</v>
      </c>
      <c r="I17" s="31">
        <v>99.5</v>
      </c>
      <c r="J17" s="37">
        <f t="shared" si="0"/>
        <v>100</v>
      </c>
      <c r="K17" s="796"/>
      <c r="L17" s="31"/>
      <c r="M17" s="28" t="s">
        <v>26</v>
      </c>
      <c r="N17" s="742"/>
    </row>
    <row r="18" spans="1:16" ht="14.45" hidden="1" customHeight="1">
      <c r="A18" s="742"/>
      <c r="B18" s="597"/>
      <c r="C18" s="742"/>
      <c r="D18" s="742"/>
      <c r="E18" s="31" t="s">
        <v>80</v>
      </c>
      <c r="F18" s="5" t="s">
        <v>24</v>
      </c>
      <c r="G18" s="31" t="s">
        <v>25</v>
      </c>
      <c r="H18" s="31">
        <v>100</v>
      </c>
      <c r="I18" s="31">
        <v>100</v>
      </c>
      <c r="J18" s="37">
        <f t="shared" si="0"/>
        <v>100</v>
      </c>
      <c r="K18" s="796"/>
      <c r="L18" s="31"/>
      <c r="M18" s="28" t="s">
        <v>26</v>
      </c>
      <c r="N18" s="742"/>
      <c r="P18" s="1" t="s">
        <v>29</v>
      </c>
    </row>
    <row r="19" spans="1:16" ht="14.45" hidden="1" customHeight="1">
      <c r="A19" s="742"/>
      <c r="B19" s="597"/>
      <c r="C19" s="742"/>
      <c r="D19" s="742"/>
      <c r="E19" s="31"/>
      <c r="F19" s="31" t="s">
        <v>27</v>
      </c>
      <c r="G19" s="31" t="s">
        <v>25</v>
      </c>
      <c r="H19" s="31">
        <v>100</v>
      </c>
      <c r="I19" s="31">
        <v>100</v>
      </c>
      <c r="J19" s="37">
        <f t="shared" si="0"/>
        <v>100</v>
      </c>
      <c r="K19" s="796"/>
      <c r="L19" s="31"/>
      <c r="M19" s="28" t="s">
        <v>26</v>
      </c>
      <c r="N19" s="742"/>
    </row>
    <row r="20" spans="1:16" ht="102" hidden="1">
      <c r="A20" s="742"/>
      <c r="B20" s="597"/>
      <c r="C20" s="742"/>
      <c r="D20" s="742"/>
      <c r="E20" s="36" t="s">
        <v>30</v>
      </c>
      <c r="F20" s="5" t="s">
        <v>24</v>
      </c>
      <c r="G20" s="31" t="s">
        <v>25</v>
      </c>
      <c r="H20" s="36">
        <v>100</v>
      </c>
      <c r="I20" s="36">
        <v>100</v>
      </c>
      <c r="J20" s="37">
        <f t="shared" si="0"/>
        <v>100</v>
      </c>
      <c r="K20" s="796"/>
      <c r="L20" s="31"/>
      <c r="M20" s="28" t="s">
        <v>26</v>
      </c>
      <c r="N20" s="742"/>
      <c r="P20" s="1" t="s">
        <v>31</v>
      </c>
    </row>
    <row r="21" spans="1:16" ht="14.45" hidden="1" customHeight="1">
      <c r="A21" s="742"/>
      <c r="B21" s="597"/>
      <c r="C21" s="742"/>
      <c r="D21" s="742"/>
      <c r="E21" s="93"/>
      <c r="F21" s="31" t="s">
        <v>27</v>
      </c>
      <c r="G21" s="31" t="s">
        <v>25</v>
      </c>
      <c r="H21" s="28">
        <v>99.3</v>
      </c>
      <c r="I21" s="28">
        <v>99.3</v>
      </c>
      <c r="J21" s="37">
        <f t="shared" si="0"/>
        <v>100</v>
      </c>
      <c r="K21" s="796"/>
      <c r="L21" s="31"/>
      <c r="M21" s="28" t="s">
        <v>26</v>
      </c>
      <c r="N21" s="742"/>
    </row>
    <row r="22" spans="1:16" ht="15.6" hidden="1" customHeight="1">
      <c r="A22" s="742"/>
      <c r="B22" s="597"/>
      <c r="C22" s="742" t="s">
        <v>34</v>
      </c>
      <c r="D22" s="742" t="s">
        <v>23</v>
      </c>
      <c r="E22" s="93" t="s">
        <v>81</v>
      </c>
      <c r="F22" s="96" t="s">
        <v>36</v>
      </c>
      <c r="G22" s="31" t="s">
        <v>25</v>
      </c>
      <c r="H22" s="28">
        <v>99.5</v>
      </c>
      <c r="I22" s="28">
        <v>99.5</v>
      </c>
      <c r="J22" s="37">
        <f t="shared" si="0"/>
        <v>100</v>
      </c>
      <c r="K22" s="796">
        <v>100</v>
      </c>
      <c r="L22" s="31"/>
      <c r="M22" s="28" t="s">
        <v>26</v>
      </c>
      <c r="N22" s="742"/>
    </row>
    <row r="23" spans="1:16" ht="51" hidden="1">
      <c r="A23" s="742"/>
      <c r="B23" s="597"/>
      <c r="C23" s="742"/>
      <c r="D23" s="742"/>
      <c r="E23" s="104" t="s">
        <v>82</v>
      </c>
      <c r="F23" s="105" t="s">
        <v>36</v>
      </c>
      <c r="G23" s="31" t="s">
        <v>25</v>
      </c>
      <c r="H23" s="28">
        <v>99.6</v>
      </c>
      <c r="I23" s="28">
        <v>99.6</v>
      </c>
      <c r="J23" s="37">
        <f t="shared" si="0"/>
        <v>100</v>
      </c>
      <c r="K23" s="796"/>
      <c r="L23" s="31"/>
      <c r="M23" s="28" t="s">
        <v>26</v>
      </c>
      <c r="N23" s="742"/>
      <c r="O23" s="1" t="s">
        <v>83</v>
      </c>
    </row>
    <row r="24" spans="1:16" ht="38.25" hidden="1">
      <c r="A24" s="742"/>
      <c r="B24" s="598"/>
      <c r="C24" s="91"/>
      <c r="D24" s="91"/>
      <c r="E24" s="31" t="s">
        <v>66</v>
      </c>
      <c r="F24" s="31" t="s">
        <v>32</v>
      </c>
      <c r="G24" s="31" t="s">
        <v>33</v>
      </c>
      <c r="H24" s="31">
        <v>1719</v>
      </c>
      <c r="I24" s="31">
        <v>1636</v>
      </c>
      <c r="J24" s="37">
        <f t="shared" si="0"/>
        <v>95.171611401977898</v>
      </c>
      <c r="K24" s="97">
        <v>95.2</v>
      </c>
      <c r="L24" s="31"/>
      <c r="M24" s="28" t="s">
        <v>26</v>
      </c>
      <c r="N24" s="742"/>
    </row>
    <row r="25" spans="1:16" ht="96.6" customHeight="1" thickBot="1">
      <c r="A25" s="839" t="s">
        <v>143</v>
      </c>
      <c r="B25" s="689">
        <v>2446004655</v>
      </c>
      <c r="C25" s="803" t="s">
        <v>84</v>
      </c>
      <c r="D25" s="742" t="s">
        <v>23</v>
      </c>
      <c r="E25" s="31" t="s">
        <v>85</v>
      </c>
      <c r="F25" s="31" t="s">
        <v>86</v>
      </c>
      <c r="G25" s="31" t="s">
        <v>25</v>
      </c>
      <c r="H25" s="31">
        <v>100</v>
      </c>
      <c r="I25" s="31">
        <v>100</v>
      </c>
      <c r="J25" s="37">
        <f t="shared" si="0"/>
        <v>100</v>
      </c>
      <c r="K25" s="796">
        <v>100</v>
      </c>
      <c r="L25" s="31"/>
      <c r="M25" s="28" t="s">
        <v>26</v>
      </c>
      <c r="N25" s="30"/>
    </row>
    <row r="26" spans="1:16" ht="135.6" customHeight="1" thickBot="1">
      <c r="A26" s="840"/>
      <c r="B26" s="689"/>
      <c r="C26" s="803"/>
      <c r="D26" s="742"/>
      <c r="E26" s="31"/>
      <c r="F26" s="31" t="s">
        <v>87</v>
      </c>
      <c r="G26" s="31" t="s">
        <v>25</v>
      </c>
      <c r="H26" s="31">
        <v>100</v>
      </c>
      <c r="I26" s="31">
        <v>100</v>
      </c>
      <c r="J26" s="37">
        <f t="shared" si="0"/>
        <v>100</v>
      </c>
      <c r="K26" s="796"/>
      <c r="L26" s="31"/>
      <c r="M26" s="28" t="s">
        <v>26</v>
      </c>
      <c r="N26" s="33"/>
    </row>
    <row r="27" spans="1:16" ht="131.44999999999999" customHeight="1" thickBot="1">
      <c r="A27" s="840"/>
      <c r="B27" s="689"/>
      <c r="C27" s="803"/>
      <c r="D27" s="742"/>
      <c r="E27" s="31" t="s">
        <v>100</v>
      </c>
      <c r="F27" s="31" t="s">
        <v>86</v>
      </c>
      <c r="G27" s="31" t="s">
        <v>25</v>
      </c>
      <c r="H27" s="31">
        <v>100</v>
      </c>
      <c r="I27" s="31">
        <v>100</v>
      </c>
      <c r="J27" s="37">
        <f t="shared" si="0"/>
        <v>100</v>
      </c>
      <c r="K27" s="796"/>
      <c r="L27" s="31"/>
      <c r="M27" s="28" t="s">
        <v>26</v>
      </c>
      <c r="N27" s="33"/>
      <c r="P27" s="1" t="s">
        <v>89</v>
      </c>
    </row>
    <row r="28" spans="1:16" ht="179.45" customHeight="1" thickBot="1">
      <c r="A28" s="840"/>
      <c r="B28" s="689"/>
      <c r="C28" s="803"/>
      <c r="D28" s="742"/>
      <c r="E28" s="31"/>
      <c r="F28" s="31" t="s">
        <v>87</v>
      </c>
      <c r="G28" s="31" t="s">
        <v>25</v>
      </c>
      <c r="H28" s="31">
        <v>100</v>
      </c>
      <c r="I28" s="31">
        <v>100</v>
      </c>
      <c r="J28" s="37">
        <f t="shared" si="0"/>
        <v>100</v>
      </c>
      <c r="K28" s="796"/>
      <c r="L28" s="31"/>
      <c r="M28" s="28" t="s">
        <v>26</v>
      </c>
      <c r="N28" s="33"/>
    </row>
    <row r="29" spans="1:16" ht="166.15" customHeight="1" thickBot="1">
      <c r="A29" s="840"/>
      <c r="B29" s="689"/>
      <c r="C29" s="803"/>
      <c r="D29" s="742"/>
      <c r="E29" s="31" t="s">
        <v>134</v>
      </c>
      <c r="F29" s="31" t="s">
        <v>86</v>
      </c>
      <c r="G29" s="31" t="s">
        <v>25</v>
      </c>
      <c r="H29" s="31">
        <v>100</v>
      </c>
      <c r="I29" s="31">
        <v>100</v>
      </c>
      <c r="J29" s="37">
        <f t="shared" si="0"/>
        <v>100</v>
      </c>
      <c r="K29" s="796"/>
      <c r="L29" s="31"/>
      <c r="M29" s="28" t="s">
        <v>26</v>
      </c>
      <c r="N29" s="33"/>
      <c r="P29" s="1" t="s">
        <v>91</v>
      </c>
    </row>
    <row r="30" spans="1:16" ht="168.6" customHeight="1" thickBot="1">
      <c r="A30" s="840"/>
      <c r="B30" s="689"/>
      <c r="C30" s="803"/>
      <c r="D30" s="742"/>
      <c r="E30" s="31"/>
      <c r="F30" s="31" t="s">
        <v>87</v>
      </c>
      <c r="G30" s="31" t="s">
        <v>25</v>
      </c>
      <c r="H30" s="31">
        <v>100</v>
      </c>
      <c r="I30" s="31">
        <v>100</v>
      </c>
      <c r="J30" s="37">
        <f t="shared" si="0"/>
        <v>100</v>
      </c>
      <c r="K30" s="796"/>
      <c r="L30" s="31"/>
      <c r="M30" s="28" t="s">
        <v>26</v>
      </c>
      <c r="N30" s="33"/>
    </row>
    <row r="31" spans="1:16" ht="181.9" hidden="1" customHeight="1">
      <c r="A31" s="840"/>
      <c r="B31" s="689"/>
      <c r="C31" s="803"/>
      <c r="D31" s="742"/>
      <c r="E31" s="31" t="s">
        <v>92</v>
      </c>
      <c r="F31" s="31" t="s">
        <v>86</v>
      </c>
      <c r="G31" s="31" t="s">
        <v>25</v>
      </c>
      <c r="H31" s="31">
        <v>100</v>
      </c>
      <c r="I31" s="31">
        <v>100</v>
      </c>
      <c r="J31" s="37">
        <f t="shared" si="0"/>
        <v>100</v>
      </c>
      <c r="K31" s="796"/>
      <c r="L31" s="31"/>
      <c r="M31" s="28" t="s">
        <v>26</v>
      </c>
      <c r="N31" s="33"/>
      <c r="O31" s="1" t="s">
        <v>94</v>
      </c>
    </row>
    <row r="32" spans="1:16" ht="145.5" hidden="1" customHeight="1">
      <c r="A32" s="840"/>
      <c r="B32" s="689"/>
      <c r="C32" s="803"/>
      <c r="D32" s="742"/>
      <c r="E32" s="31"/>
      <c r="F32" s="31" t="s">
        <v>87</v>
      </c>
      <c r="G32" s="31" t="s">
        <v>25</v>
      </c>
      <c r="H32" s="31">
        <v>100</v>
      </c>
      <c r="I32" s="31">
        <v>100</v>
      </c>
      <c r="J32" s="37">
        <f t="shared" si="0"/>
        <v>100</v>
      </c>
      <c r="K32" s="796"/>
      <c r="L32" s="31"/>
      <c r="M32" s="28" t="s">
        <v>26</v>
      </c>
      <c r="N32" s="33"/>
    </row>
    <row r="33" spans="1:15" ht="75.75" customHeight="1" thickBot="1">
      <c r="A33" s="840"/>
      <c r="B33" s="689"/>
      <c r="C33" s="803"/>
      <c r="D33" s="742"/>
      <c r="E33" s="31" t="s">
        <v>144</v>
      </c>
      <c r="F33" s="31" t="s">
        <v>32</v>
      </c>
      <c r="G33" s="31" t="s">
        <v>33</v>
      </c>
      <c r="H33" s="31">
        <v>225</v>
      </c>
      <c r="I33" s="31">
        <v>225</v>
      </c>
      <c r="J33" s="37">
        <f t="shared" si="0"/>
        <v>100</v>
      </c>
      <c r="K33" s="798">
        <f>(J33+J34+J35)/3</f>
        <v>101.3888888888889</v>
      </c>
      <c r="L33" s="31"/>
      <c r="M33" s="28" t="s">
        <v>26</v>
      </c>
      <c r="N33" s="33"/>
    </row>
    <row r="34" spans="1:15" ht="138" customHeight="1" thickBot="1">
      <c r="A34" s="840"/>
      <c r="B34" s="689"/>
      <c r="C34" s="803"/>
      <c r="D34" s="742"/>
      <c r="E34" s="31" t="s">
        <v>145</v>
      </c>
      <c r="F34" s="31" t="s">
        <v>32</v>
      </c>
      <c r="G34" s="31" t="s">
        <v>33</v>
      </c>
      <c r="H34" s="31">
        <v>24</v>
      </c>
      <c r="I34" s="31">
        <v>25</v>
      </c>
      <c r="J34" s="37">
        <f>I34/H34*100</f>
        <v>104.16666666666667</v>
      </c>
      <c r="K34" s="798"/>
      <c r="L34" s="31"/>
      <c r="M34" s="28" t="s">
        <v>26</v>
      </c>
      <c r="N34" s="33"/>
    </row>
    <row r="35" spans="1:15" ht="161.25" customHeight="1" thickBot="1">
      <c r="A35" s="840"/>
      <c r="B35" s="689"/>
      <c r="C35" s="803"/>
      <c r="D35" s="742"/>
      <c r="E35" s="31" t="s">
        <v>146</v>
      </c>
      <c r="F35" s="31" t="s">
        <v>32</v>
      </c>
      <c r="G35" s="31" t="s">
        <v>33</v>
      </c>
      <c r="H35" s="31">
        <v>1</v>
      </c>
      <c r="I35" s="31">
        <v>1</v>
      </c>
      <c r="J35" s="37">
        <f>I35/H35*100</f>
        <v>100</v>
      </c>
      <c r="K35" s="798"/>
      <c r="L35" s="31"/>
      <c r="M35" s="28" t="s">
        <v>26</v>
      </c>
      <c r="N35" s="33"/>
    </row>
    <row r="36" spans="1:15" ht="34.9" customHeight="1" thickBot="1">
      <c r="A36" s="840"/>
      <c r="B36" s="689"/>
      <c r="C36" s="827" t="s">
        <v>49</v>
      </c>
      <c r="D36" s="828"/>
      <c r="E36" s="828"/>
      <c r="F36" s="828"/>
      <c r="G36" s="828"/>
      <c r="H36" s="828"/>
      <c r="I36" s="828"/>
      <c r="J36" s="828"/>
      <c r="K36" s="828"/>
      <c r="L36" s="31"/>
      <c r="M36" s="41"/>
      <c r="N36" s="6">
        <f>(K25+K33)/2</f>
        <v>100.69444444444446</v>
      </c>
    </row>
    <row r="37" spans="1:15" ht="91.9" customHeight="1" thickBot="1">
      <c r="A37" s="840"/>
      <c r="B37" s="689"/>
      <c r="C37" s="733" t="s">
        <v>97</v>
      </c>
      <c r="D37" s="704" t="s">
        <v>23</v>
      </c>
      <c r="E37" s="31" t="s">
        <v>85</v>
      </c>
      <c r="F37" s="31" t="s">
        <v>98</v>
      </c>
      <c r="G37" s="31" t="s">
        <v>25</v>
      </c>
      <c r="H37" s="31">
        <v>100</v>
      </c>
      <c r="I37" s="31">
        <v>100</v>
      </c>
      <c r="J37" s="37">
        <f t="shared" ref="J37:J50" si="1">I37/H37*100</f>
        <v>100</v>
      </c>
      <c r="K37" s="796">
        <v>100</v>
      </c>
      <c r="L37" s="31"/>
      <c r="M37" s="28" t="s">
        <v>26</v>
      </c>
      <c r="N37" s="33"/>
    </row>
    <row r="38" spans="1:15" ht="137.44999999999999" customHeight="1" thickBot="1">
      <c r="A38" s="840"/>
      <c r="B38" s="689"/>
      <c r="C38" s="803"/>
      <c r="D38" s="742"/>
      <c r="E38" s="31"/>
      <c r="F38" s="31" t="s">
        <v>99</v>
      </c>
      <c r="G38" s="31" t="s">
        <v>25</v>
      </c>
      <c r="H38" s="31">
        <v>100</v>
      </c>
      <c r="I38" s="31">
        <v>100</v>
      </c>
      <c r="J38" s="37">
        <f t="shared" si="1"/>
        <v>100</v>
      </c>
      <c r="K38" s="796"/>
      <c r="L38" s="31"/>
      <c r="M38" s="28" t="s">
        <v>26</v>
      </c>
      <c r="N38" s="33"/>
    </row>
    <row r="39" spans="1:15" ht="153" customHeight="1" thickBot="1">
      <c r="A39" s="840"/>
      <c r="B39" s="689"/>
      <c r="C39" s="803"/>
      <c r="D39" s="742"/>
      <c r="E39" s="31" t="s">
        <v>100</v>
      </c>
      <c r="F39" s="31" t="s">
        <v>98</v>
      </c>
      <c r="G39" s="31" t="s">
        <v>25</v>
      </c>
      <c r="H39" s="31">
        <v>100</v>
      </c>
      <c r="I39" s="31">
        <v>100</v>
      </c>
      <c r="J39" s="37">
        <f t="shared" si="1"/>
        <v>100</v>
      </c>
      <c r="K39" s="796"/>
      <c r="L39" s="31"/>
      <c r="M39" s="28" t="s">
        <v>26</v>
      </c>
      <c r="N39" s="33"/>
    </row>
    <row r="40" spans="1:15" ht="168.6" customHeight="1" thickBot="1">
      <c r="A40" s="840"/>
      <c r="B40" s="689"/>
      <c r="C40" s="803"/>
      <c r="D40" s="742"/>
      <c r="E40" s="31"/>
      <c r="F40" s="31" t="s">
        <v>99</v>
      </c>
      <c r="G40" s="31" t="s">
        <v>25</v>
      </c>
      <c r="H40" s="31">
        <v>100</v>
      </c>
      <c r="I40" s="31">
        <v>100</v>
      </c>
      <c r="J40" s="37">
        <f t="shared" si="1"/>
        <v>100</v>
      </c>
      <c r="K40" s="796"/>
      <c r="L40" s="31"/>
      <c r="M40" s="28" t="s">
        <v>26</v>
      </c>
      <c r="N40" s="33"/>
    </row>
    <row r="41" spans="1:15" ht="171" customHeight="1" thickBot="1">
      <c r="A41" s="840"/>
      <c r="B41" s="689"/>
      <c r="C41" s="803"/>
      <c r="D41" s="742"/>
      <c r="E41" s="31" t="s">
        <v>90</v>
      </c>
      <c r="F41" s="31" t="s">
        <v>98</v>
      </c>
      <c r="G41" s="31" t="s">
        <v>25</v>
      </c>
      <c r="H41" s="31">
        <v>100</v>
      </c>
      <c r="I41" s="31">
        <v>100</v>
      </c>
      <c r="J41" s="37">
        <f t="shared" si="1"/>
        <v>100</v>
      </c>
      <c r="K41" s="796"/>
      <c r="L41" s="31"/>
      <c r="M41" s="28" t="s">
        <v>26</v>
      </c>
      <c r="N41" s="33"/>
      <c r="O41" s="1" t="s">
        <v>101</v>
      </c>
    </row>
    <row r="42" spans="1:15" ht="141.75" customHeight="1" thickBot="1">
      <c r="A42" s="840"/>
      <c r="B42" s="689"/>
      <c r="C42" s="803"/>
      <c r="D42" s="742"/>
      <c r="E42" s="31"/>
      <c r="F42" s="31" t="s">
        <v>87</v>
      </c>
      <c r="G42" s="31" t="s">
        <v>25</v>
      </c>
      <c r="H42" s="31">
        <v>100</v>
      </c>
      <c r="I42" s="31">
        <v>100</v>
      </c>
      <c r="J42" s="37">
        <f t="shared" si="1"/>
        <v>100</v>
      </c>
      <c r="K42" s="796"/>
      <c r="L42" s="31"/>
      <c r="M42" s="28" t="s">
        <v>26</v>
      </c>
      <c r="N42" s="33"/>
    </row>
    <row r="43" spans="1:15" ht="172.15" hidden="1" customHeight="1">
      <c r="A43" s="840"/>
      <c r="B43" s="689"/>
      <c r="C43" s="803"/>
      <c r="D43" s="742"/>
      <c r="E43" s="31" t="s">
        <v>92</v>
      </c>
      <c r="F43" s="31" t="s">
        <v>86</v>
      </c>
      <c r="G43" s="31" t="s">
        <v>25</v>
      </c>
      <c r="H43" s="31">
        <v>100</v>
      </c>
      <c r="I43" s="31">
        <v>100</v>
      </c>
      <c r="J43" s="37">
        <f t="shared" si="1"/>
        <v>100</v>
      </c>
      <c r="K43" s="796"/>
      <c r="L43" s="31"/>
      <c r="M43" s="28" t="s">
        <v>26</v>
      </c>
      <c r="N43" s="33"/>
      <c r="O43" s="1" t="s">
        <v>102</v>
      </c>
    </row>
    <row r="44" spans="1:15" ht="10.9" hidden="1" customHeight="1">
      <c r="A44" s="840"/>
      <c r="B44" s="689"/>
      <c r="C44" s="803"/>
      <c r="D44" s="742"/>
      <c r="E44" s="93"/>
      <c r="F44" s="28" t="s">
        <v>87</v>
      </c>
      <c r="G44" s="28" t="s">
        <v>25</v>
      </c>
      <c r="H44" s="28">
        <v>100</v>
      </c>
      <c r="I44" s="28">
        <v>100</v>
      </c>
      <c r="J44" s="102">
        <f t="shared" si="1"/>
        <v>100</v>
      </c>
      <c r="K44" s="796"/>
      <c r="L44" s="28"/>
      <c r="M44" s="28" t="s">
        <v>26</v>
      </c>
      <c r="N44" s="33"/>
    </row>
    <row r="45" spans="1:15" ht="0.6" customHeight="1" thickBot="1">
      <c r="A45" s="840"/>
      <c r="B45" s="689"/>
      <c r="C45" s="803"/>
      <c r="D45" s="742"/>
      <c r="E45" s="36" t="s">
        <v>103</v>
      </c>
      <c r="F45" s="36" t="s">
        <v>104</v>
      </c>
      <c r="G45" s="28" t="s">
        <v>25</v>
      </c>
      <c r="H45" s="36">
        <v>100</v>
      </c>
      <c r="I45" s="36">
        <v>98</v>
      </c>
      <c r="J45" s="102">
        <f t="shared" si="1"/>
        <v>98</v>
      </c>
      <c r="K45" s="796"/>
      <c r="L45" s="36"/>
      <c r="M45" s="28" t="s">
        <v>26</v>
      </c>
      <c r="N45" s="33"/>
      <c r="O45" s="1" t="s">
        <v>105</v>
      </c>
    </row>
    <row r="46" spans="1:15" ht="7.15" hidden="1" customHeight="1">
      <c r="A46" s="840"/>
      <c r="B46" s="689"/>
      <c r="C46" s="803"/>
      <c r="D46" s="742"/>
      <c r="E46" s="93"/>
      <c r="F46" s="93" t="s">
        <v>106</v>
      </c>
      <c r="G46" s="28" t="s">
        <v>25</v>
      </c>
      <c r="H46" s="28">
        <v>100</v>
      </c>
      <c r="I46" s="28">
        <v>100</v>
      </c>
      <c r="J46" s="102">
        <f t="shared" si="1"/>
        <v>100</v>
      </c>
      <c r="K46" s="796"/>
      <c r="L46" s="28"/>
      <c r="M46" s="28" t="s">
        <v>26</v>
      </c>
      <c r="N46" s="33"/>
    </row>
    <row r="47" spans="1:15" ht="103.15" hidden="1" customHeight="1">
      <c r="A47" s="840"/>
      <c r="B47" s="689"/>
      <c r="C47" s="803"/>
      <c r="D47" s="742"/>
      <c r="E47" s="36"/>
      <c r="F47" s="36" t="s">
        <v>107</v>
      </c>
      <c r="G47" s="28" t="s">
        <v>25</v>
      </c>
      <c r="H47" s="36">
        <v>90</v>
      </c>
      <c r="I47" s="36">
        <v>83</v>
      </c>
      <c r="J47" s="102">
        <f t="shared" si="1"/>
        <v>92.222222222222229</v>
      </c>
      <c r="K47" s="796"/>
      <c r="L47" s="36"/>
      <c r="M47" s="28" t="s">
        <v>26</v>
      </c>
      <c r="N47" s="33"/>
    </row>
    <row r="48" spans="1:15" ht="103.15" customHeight="1" thickBot="1">
      <c r="A48" s="840"/>
      <c r="B48" s="689"/>
      <c r="C48" s="803"/>
      <c r="D48" s="742"/>
      <c r="E48" s="38" t="s">
        <v>93</v>
      </c>
      <c r="F48" s="39" t="s">
        <v>32</v>
      </c>
      <c r="G48" s="39" t="s">
        <v>33</v>
      </c>
      <c r="H48" s="71">
        <v>274</v>
      </c>
      <c r="I48" s="71">
        <v>273</v>
      </c>
      <c r="J48" s="110">
        <f t="shared" si="1"/>
        <v>99.635036496350367</v>
      </c>
      <c r="K48" s="705">
        <f>(J48+J49)/2</f>
        <v>99.81751824817519</v>
      </c>
      <c r="L48" s="114"/>
      <c r="M48" s="28"/>
      <c r="N48" s="33"/>
    </row>
    <row r="49" spans="1:16" ht="123.6" customHeight="1" thickBot="1">
      <c r="A49" s="840"/>
      <c r="B49" s="689"/>
      <c r="C49" s="803"/>
      <c r="D49" s="742"/>
      <c r="E49" s="38" t="s">
        <v>145</v>
      </c>
      <c r="F49" s="39" t="s">
        <v>32</v>
      </c>
      <c r="G49" s="39" t="s">
        <v>33</v>
      </c>
      <c r="H49" s="36">
        <v>4</v>
      </c>
      <c r="I49" s="36">
        <v>4</v>
      </c>
      <c r="J49" s="120">
        <f t="shared" si="1"/>
        <v>100</v>
      </c>
      <c r="K49" s="705"/>
      <c r="L49" s="36"/>
      <c r="M49" s="28"/>
      <c r="N49" s="33"/>
    </row>
    <row r="50" spans="1:16" ht="154.15" hidden="1" customHeight="1">
      <c r="A50" s="840"/>
      <c r="B50" s="689"/>
      <c r="C50" s="733"/>
      <c r="D50" s="704"/>
      <c r="E50" s="38" t="s">
        <v>96</v>
      </c>
      <c r="F50" s="39" t="s">
        <v>32</v>
      </c>
      <c r="G50" s="39" t="s">
        <v>33</v>
      </c>
      <c r="H50" s="39">
        <v>0</v>
      </c>
      <c r="I50" s="39">
        <v>0</v>
      </c>
      <c r="J50" s="116" t="e">
        <f t="shared" si="1"/>
        <v>#DIV/0!</v>
      </c>
      <c r="K50" s="705"/>
      <c r="L50" s="28"/>
      <c r="M50" s="28" t="s">
        <v>26</v>
      </c>
      <c r="N50" s="33"/>
    </row>
    <row r="51" spans="1:16" ht="15" customHeight="1" thickBot="1">
      <c r="A51" s="840"/>
      <c r="B51" s="689"/>
      <c r="C51" s="743" t="s">
        <v>49</v>
      </c>
      <c r="D51" s="744"/>
      <c r="E51" s="744"/>
      <c r="F51" s="744"/>
      <c r="G51" s="744"/>
      <c r="H51" s="744"/>
      <c r="I51" s="744"/>
      <c r="J51" s="744"/>
      <c r="K51" s="744"/>
      <c r="L51" s="31"/>
      <c r="M51" s="41"/>
      <c r="N51" s="6">
        <f>(K37+K48)/2</f>
        <v>99.908759124087595</v>
      </c>
    </row>
    <row r="52" spans="1:16" ht="84.6" customHeight="1" thickBot="1">
      <c r="A52" s="840"/>
      <c r="B52" s="689"/>
      <c r="C52" s="799" t="s">
        <v>109</v>
      </c>
      <c r="D52" s="800" t="s">
        <v>23</v>
      </c>
      <c r="E52" s="31" t="s">
        <v>85</v>
      </c>
      <c r="F52" s="137" t="s">
        <v>110</v>
      </c>
      <c r="G52" s="28" t="s">
        <v>25</v>
      </c>
      <c r="H52" s="31">
        <v>100</v>
      </c>
      <c r="I52" s="31">
        <v>100</v>
      </c>
      <c r="J52" s="37">
        <v>100</v>
      </c>
      <c r="K52" s="798">
        <v>100</v>
      </c>
      <c r="L52" s="31"/>
      <c r="M52" s="28" t="s">
        <v>26</v>
      </c>
      <c r="N52" s="33"/>
      <c r="O52" s="1">
        <f>(75+96+98+92+70+95)/6</f>
        <v>87.666666666666671</v>
      </c>
      <c r="P52" s="1">
        <f>(95+98+92+98+67+98)/6</f>
        <v>91.333333333333329</v>
      </c>
    </row>
    <row r="53" spans="1:16" ht="136.15" customHeight="1" thickBot="1">
      <c r="A53" s="840"/>
      <c r="B53" s="689"/>
      <c r="C53" s="799"/>
      <c r="D53" s="800"/>
      <c r="E53" s="31"/>
      <c r="F53" s="31" t="s">
        <v>111</v>
      </c>
      <c r="G53" s="28" t="s">
        <v>25</v>
      </c>
      <c r="H53" s="31">
        <v>100</v>
      </c>
      <c r="I53" s="31">
        <v>100</v>
      </c>
      <c r="J53" s="37">
        <v>100</v>
      </c>
      <c r="K53" s="798"/>
      <c r="L53" s="31"/>
      <c r="M53" s="28" t="s">
        <v>26</v>
      </c>
      <c r="N53" s="33"/>
      <c r="O53" s="1">
        <f>(68+45+50+80+80+80)/6</f>
        <v>67.166666666666671</v>
      </c>
      <c r="P53" s="1">
        <f>(68+33+52+79+80+90)/6</f>
        <v>67</v>
      </c>
    </row>
    <row r="54" spans="1:16" ht="0.6" hidden="1" customHeight="1">
      <c r="A54" s="840"/>
      <c r="B54" s="689"/>
      <c r="C54" s="799"/>
      <c r="D54" s="800"/>
      <c r="E54" s="31"/>
      <c r="F54" s="137" t="s">
        <v>107</v>
      </c>
      <c r="G54" s="28" t="s">
        <v>25</v>
      </c>
      <c r="H54" s="31">
        <v>46.8</v>
      </c>
      <c r="I54" s="31">
        <v>43.5</v>
      </c>
      <c r="J54" s="37">
        <f t="shared" ref="J54:J59" si="2">I54/H54*100</f>
        <v>92.948717948717956</v>
      </c>
      <c r="K54" s="798"/>
      <c r="L54" s="31"/>
      <c r="M54" s="28" t="s">
        <v>26</v>
      </c>
      <c r="N54" s="33"/>
      <c r="O54" s="1">
        <f>(60+27+40+44+55+55)/6</f>
        <v>46.833333333333336</v>
      </c>
      <c r="P54" s="1">
        <f>(43+48+51+34+27+58)/6</f>
        <v>43.5</v>
      </c>
    </row>
    <row r="55" spans="1:16" ht="130.9" hidden="1" customHeight="1">
      <c r="A55" s="840"/>
      <c r="B55" s="689"/>
      <c r="C55" s="799"/>
      <c r="D55" s="800"/>
      <c r="E55" s="31" t="s">
        <v>138</v>
      </c>
      <c r="F55" s="31" t="s">
        <v>110</v>
      </c>
      <c r="G55" s="28" t="s">
        <v>25</v>
      </c>
      <c r="H55" s="31">
        <v>100</v>
      </c>
      <c r="I55" s="31">
        <v>100</v>
      </c>
      <c r="J55" s="37">
        <f t="shared" si="2"/>
        <v>100</v>
      </c>
      <c r="K55" s="798"/>
      <c r="L55" s="31"/>
      <c r="M55" s="28" t="s">
        <v>26</v>
      </c>
      <c r="N55" s="33"/>
      <c r="O55" s="1" t="s">
        <v>112</v>
      </c>
    </row>
    <row r="56" spans="1:16" ht="132.6" hidden="1" customHeight="1">
      <c r="A56" s="840"/>
      <c r="B56" s="689"/>
      <c r="C56" s="799"/>
      <c r="D56" s="800"/>
      <c r="E56" s="31"/>
      <c r="F56" s="31" t="s">
        <v>111</v>
      </c>
      <c r="G56" s="28" t="s">
        <v>25</v>
      </c>
      <c r="H56" s="31">
        <v>100</v>
      </c>
      <c r="I56" s="31">
        <v>100</v>
      </c>
      <c r="J56" s="37">
        <f t="shared" si="2"/>
        <v>100</v>
      </c>
      <c r="K56" s="798"/>
      <c r="L56" s="31"/>
      <c r="M56" s="28" t="s">
        <v>26</v>
      </c>
      <c r="N56" s="33"/>
    </row>
    <row r="57" spans="1:16" ht="157.9" hidden="1" customHeight="1">
      <c r="A57" s="840"/>
      <c r="B57" s="689"/>
      <c r="C57" s="799"/>
      <c r="D57" s="800"/>
      <c r="E57" s="31" t="s">
        <v>134</v>
      </c>
      <c r="F57" s="31" t="s">
        <v>110</v>
      </c>
      <c r="G57" s="28" t="s">
        <v>25</v>
      </c>
      <c r="H57" s="31">
        <v>100</v>
      </c>
      <c r="I57" s="31">
        <v>100</v>
      </c>
      <c r="J57" s="37">
        <f t="shared" si="2"/>
        <v>100</v>
      </c>
      <c r="K57" s="798"/>
      <c r="L57" s="31"/>
      <c r="M57" s="28" t="s">
        <v>26</v>
      </c>
      <c r="N57" s="33"/>
    </row>
    <row r="58" spans="1:16" ht="130.9" hidden="1" customHeight="1">
      <c r="A58" s="840"/>
      <c r="B58" s="689"/>
      <c r="C58" s="799"/>
      <c r="D58" s="800"/>
      <c r="E58" s="31"/>
      <c r="F58" s="31" t="s">
        <v>111</v>
      </c>
      <c r="G58" s="28" t="s">
        <v>25</v>
      </c>
      <c r="H58" s="31">
        <v>100</v>
      </c>
      <c r="I58" s="31">
        <v>100</v>
      </c>
      <c r="J58" s="37">
        <f t="shared" si="2"/>
        <v>100</v>
      </c>
      <c r="K58" s="798"/>
      <c r="L58" s="31"/>
      <c r="M58" s="28" t="s">
        <v>26</v>
      </c>
      <c r="N58" s="33"/>
    </row>
    <row r="59" spans="1:16" ht="130.15" customHeight="1" thickBot="1">
      <c r="A59" s="840"/>
      <c r="B59" s="689"/>
      <c r="C59" s="799"/>
      <c r="D59" s="800"/>
      <c r="E59" s="93" t="s">
        <v>147</v>
      </c>
      <c r="F59" s="28" t="s">
        <v>32</v>
      </c>
      <c r="G59" s="28" t="s">
        <v>33</v>
      </c>
      <c r="H59" s="31">
        <v>35</v>
      </c>
      <c r="I59" s="31">
        <v>35</v>
      </c>
      <c r="J59" s="37">
        <f t="shared" si="2"/>
        <v>100</v>
      </c>
      <c r="K59" s="801">
        <f>(J59+J60)/2</f>
        <v>100</v>
      </c>
      <c r="L59" s="31"/>
      <c r="M59" s="28"/>
      <c r="N59" s="33"/>
    </row>
    <row r="60" spans="1:16" ht="136.15" customHeight="1" thickBot="1">
      <c r="A60" s="840"/>
      <c r="B60" s="689"/>
      <c r="C60" s="799"/>
      <c r="D60" s="800"/>
      <c r="E60" s="93" t="s">
        <v>148</v>
      </c>
      <c r="F60" s="28" t="s">
        <v>32</v>
      </c>
      <c r="G60" s="28" t="s">
        <v>33</v>
      </c>
      <c r="H60" s="28">
        <v>1</v>
      </c>
      <c r="I60" s="28">
        <v>1</v>
      </c>
      <c r="J60" s="37">
        <f>I60/H60*100</f>
        <v>100</v>
      </c>
      <c r="K60" s="792"/>
      <c r="L60" s="28"/>
      <c r="M60" s="28" t="s">
        <v>26</v>
      </c>
      <c r="N60" s="33"/>
    </row>
    <row r="61" spans="1:16" ht="136.9" hidden="1" customHeight="1" thickBot="1">
      <c r="A61" s="840"/>
      <c r="B61" s="689"/>
      <c r="C61" s="39"/>
      <c r="D61" s="255"/>
      <c r="E61" s="254" t="s">
        <v>147</v>
      </c>
      <c r="F61" s="28" t="s">
        <v>32</v>
      </c>
      <c r="G61" s="28" t="s">
        <v>33</v>
      </c>
      <c r="H61" s="39">
        <v>0</v>
      </c>
      <c r="I61" s="39">
        <v>0</v>
      </c>
      <c r="J61" s="120" t="e">
        <f>I61/H61*100</f>
        <v>#DIV/0!</v>
      </c>
      <c r="K61" s="795"/>
      <c r="L61" s="31"/>
      <c r="M61" s="104"/>
      <c r="N61" s="128"/>
    </row>
    <row r="62" spans="1:16" ht="18.600000000000001" customHeight="1" thickBot="1">
      <c r="A62" s="840"/>
      <c r="B62" s="689"/>
      <c r="C62" s="844">
        <v>1</v>
      </c>
      <c r="D62" s="845"/>
      <c r="E62" s="845"/>
      <c r="F62" s="845"/>
      <c r="G62" s="845"/>
      <c r="H62" s="845"/>
      <c r="I62" s="845"/>
      <c r="J62" s="845"/>
      <c r="K62" s="845"/>
      <c r="L62" s="31"/>
      <c r="M62" s="41"/>
      <c r="N62" s="6">
        <f>(K52+K59)/2</f>
        <v>100</v>
      </c>
    </row>
    <row r="63" spans="1:16" ht="70.900000000000006" hidden="1" customHeight="1">
      <c r="A63" s="840"/>
      <c r="B63" s="689"/>
      <c r="C63" s="846" t="s">
        <v>118</v>
      </c>
      <c r="D63" s="848" t="s">
        <v>23</v>
      </c>
      <c r="E63" s="31" t="s">
        <v>149</v>
      </c>
      <c r="F63" s="31" t="s">
        <v>120</v>
      </c>
      <c r="G63" s="31" t="s">
        <v>25</v>
      </c>
      <c r="H63" s="31">
        <v>100</v>
      </c>
      <c r="I63" s="31">
        <v>100</v>
      </c>
      <c r="J63" s="37">
        <f t="shared" ref="J63:J66" si="3">I63/H63*100</f>
        <v>100</v>
      </c>
      <c r="K63" s="791">
        <v>100</v>
      </c>
      <c r="L63" s="31"/>
      <c r="M63" s="28" t="s">
        <v>26</v>
      </c>
      <c r="N63" s="33"/>
    </row>
    <row r="64" spans="1:16" ht="96" hidden="1" customHeight="1">
      <c r="A64" s="840"/>
      <c r="B64" s="689"/>
      <c r="C64" s="847"/>
      <c r="D64" s="818"/>
      <c r="E64" s="31"/>
      <c r="F64" s="5" t="s">
        <v>121</v>
      </c>
      <c r="G64" s="28" t="s">
        <v>25</v>
      </c>
      <c r="H64" s="31">
        <v>100</v>
      </c>
      <c r="I64" s="31">
        <v>100</v>
      </c>
      <c r="J64" s="37">
        <f t="shared" si="3"/>
        <v>100</v>
      </c>
      <c r="K64" s="792"/>
      <c r="L64" s="31"/>
      <c r="M64" s="28" t="s">
        <v>26</v>
      </c>
      <c r="N64" s="33"/>
    </row>
    <row r="65" spans="1:14" ht="140.44999999999999" customHeight="1" thickBot="1">
      <c r="A65" s="840"/>
      <c r="B65" s="689"/>
      <c r="C65" s="847"/>
      <c r="D65" s="818"/>
      <c r="E65" s="407" t="s">
        <v>271</v>
      </c>
      <c r="F65" s="31" t="s">
        <v>120</v>
      </c>
      <c r="G65" s="28" t="s">
        <v>25</v>
      </c>
      <c r="H65" s="31">
        <v>100</v>
      </c>
      <c r="I65" s="31">
        <v>100</v>
      </c>
      <c r="J65" s="37">
        <f t="shared" si="3"/>
        <v>100</v>
      </c>
      <c r="K65" s="792"/>
      <c r="L65" s="31"/>
      <c r="M65" s="28" t="s">
        <v>26</v>
      </c>
      <c r="N65" s="834"/>
    </row>
    <row r="66" spans="1:14" ht="93.6" customHeight="1" thickBot="1">
      <c r="A66" s="840"/>
      <c r="B66" s="689"/>
      <c r="C66" s="847"/>
      <c r="D66" s="818"/>
      <c r="E66" s="31"/>
      <c r="F66" s="5" t="s">
        <v>121</v>
      </c>
      <c r="G66" s="28" t="s">
        <v>25</v>
      </c>
      <c r="H66" s="31">
        <v>100</v>
      </c>
      <c r="I66" s="31">
        <v>100</v>
      </c>
      <c r="J66" s="37">
        <f t="shared" si="3"/>
        <v>100</v>
      </c>
      <c r="K66" s="795"/>
      <c r="L66" s="31"/>
      <c r="M66" s="28" t="s">
        <v>26</v>
      </c>
      <c r="N66" s="834"/>
    </row>
    <row r="67" spans="1:14" ht="90.6" customHeight="1" thickBot="1">
      <c r="A67" s="840"/>
      <c r="B67" s="689"/>
      <c r="C67" s="847"/>
      <c r="D67" s="818"/>
      <c r="E67" s="333" t="s">
        <v>150</v>
      </c>
      <c r="F67" s="36" t="s">
        <v>123</v>
      </c>
      <c r="G67" s="28" t="s">
        <v>140</v>
      </c>
      <c r="H67" s="407">
        <v>10812</v>
      </c>
      <c r="I67" s="32">
        <v>12442</v>
      </c>
      <c r="J67" s="37">
        <v>110</v>
      </c>
      <c r="K67" s="801">
        <f>J67</f>
        <v>110</v>
      </c>
      <c r="L67" s="31"/>
      <c r="M67" s="28"/>
      <c r="N67" s="834"/>
    </row>
    <row r="68" spans="1:14" ht="40.9" hidden="1" customHeight="1" thickBot="1">
      <c r="A68" s="840"/>
      <c r="B68" s="689"/>
      <c r="C68" s="847"/>
      <c r="D68" s="818"/>
      <c r="E68" s="335"/>
      <c r="F68" s="39"/>
      <c r="G68" s="39"/>
      <c r="H68" s="39"/>
      <c r="I68" s="39"/>
      <c r="J68" s="116"/>
      <c r="K68" s="792"/>
      <c r="L68" s="39"/>
      <c r="M68" s="39"/>
      <c r="N68" s="834"/>
    </row>
    <row r="69" spans="1:14" ht="123" customHeight="1" thickBot="1">
      <c r="A69" s="840"/>
      <c r="B69" s="689"/>
      <c r="C69" s="836" t="s">
        <v>118</v>
      </c>
      <c r="D69" s="685" t="s">
        <v>23</v>
      </c>
      <c r="E69" s="407" t="s">
        <v>272</v>
      </c>
      <c r="F69" s="31" t="s">
        <v>120</v>
      </c>
      <c r="G69" s="28" t="s">
        <v>25</v>
      </c>
      <c r="H69" s="5">
        <v>100</v>
      </c>
      <c r="I69" s="5">
        <v>100</v>
      </c>
      <c r="J69" s="6">
        <v>100</v>
      </c>
      <c r="K69" s="750">
        <v>100</v>
      </c>
      <c r="L69" s="5"/>
      <c r="M69" s="28" t="s">
        <v>26</v>
      </c>
      <c r="N69" s="834"/>
    </row>
    <row r="70" spans="1:14" ht="105.6" customHeight="1" thickBot="1">
      <c r="A70" s="840"/>
      <c r="B70" s="689"/>
      <c r="C70" s="837"/>
      <c r="D70" s="686"/>
      <c r="E70" s="5"/>
      <c r="F70" s="5" t="s">
        <v>121</v>
      </c>
      <c r="G70" s="28" t="s">
        <v>25</v>
      </c>
      <c r="H70" s="5">
        <v>100</v>
      </c>
      <c r="I70" s="5">
        <v>100</v>
      </c>
      <c r="J70" s="6">
        <v>100</v>
      </c>
      <c r="K70" s="752"/>
      <c r="L70" s="5"/>
      <c r="M70" s="28" t="s">
        <v>26</v>
      </c>
      <c r="N70" s="834"/>
    </row>
    <row r="71" spans="1:14" ht="70.150000000000006" customHeight="1" thickBot="1">
      <c r="A71" s="840"/>
      <c r="B71" s="689"/>
      <c r="C71" s="837"/>
      <c r="D71" s="686"/>
      <c r="E71" s="339" t="s">
        <v>150</v>
      </c>
      <c r="F71" s="47" t="s">
        <v>123</v>
      </c>
      <c r="G71" s="39" t="s">
        <v>140</v>
      </c>
      <c r="H71" s="410">
        <v>14460</v>
      </c>
      <c r="I71" s="47">
        <v>16400</v>
      </c>
      <c r="J71" s="342">
        <v>110</v>
      </c>
      <c r="K71" s="331">
        <f>J71</f>
        <v>110</v>
      </c>
      <c r="L71" s="47"/>
      <c r="M71" s="39" t="s">
        <v>26</v>
      </c>
      <c r="N71" s="834"/>
    </row>
    <row r="72" spans="1:14" ht="111.6" customHeight="1" thickBot="1">
      <c r="A72" s="840"/>
      <c r="B72" s="689"/>
      <c r="C72" s="836" t="s">
        <v>118</v>
      </c>
      <c r="D72" s="685" t="s">
        <v>23</v>
      </c>
      <c r="E72" s="407" t="s">
        <v>273</v>
      </c>
      <c r="F72" s="31" t="s">
        <v>120</v>
      </c>
      <c r="G72" s="5" t="s">
        <v>25</v>
      </c>
      <c r="H72" s="5">
        <v>100</v>
      </c>
      <c r="I72" s="5">
        <v>100</v>
      </c>
      <c r="J72" s="6">
        <v>100</v>
      </c>
      <c r="K72" s="750">
        <v>100</v>
      </c>
      <c r="L72" s="5"/>
      <c r="M72" s="28" t="s">
        <v>26</v>
      </c>
      <c r="N72" s="834"/>
    </row>
    <row r="73" spans="1:14" ht="109.15" customHeight="1" thickBot="1">
      <c r="A73" s="840"/>
      <c r="B73" s="689"/>
      <c r="C73" s="837"/>
      <c r="D73" s="686"/>
      <c r="E73" s="47"/>
      <c r="F73" s="5" t="s">
        <v>121</v>
      </c>
      <c r="G73" s="47" t="s">
        <v>25</v>
      </c>
      <c r="H73" s="5">
        <v>100</v>
      </c>
      <c r="I73" s="5">
        <v>100</v>
      </c>
      <c r="J73" s="6">
        <v>100</v>
      </c>
      <c r="K73" s="752"/>
      <c r="L73" s="5"/>
      <c r="M73" s="28" t="s">
        <v>26</v>
      </c>
      <c r="N73" s="834"/>
    </row>
    <row r="74" spans="1:14" ht="70.150000000000006" customHeight="1" thickBot="1">
      <c r="A74" s="840"/>
      <c r="B74" s="689"/>
      <c r="C74" s="837"/>
      <c r="D74" s="838"/>
      <c r="E74" s="47" t="s">
        <v>150</v>
      </c>
      <c r="F74" s="47" t="s">
        <v>123</v>
      </c>
      <c r="G74" s="47" t="s">
        <v>140</v>
      </c>
      <c r="H74" s="411">
        <v>37885</v>
      </c>
      <c r="I74" s="47">
        <v>35995</v>
      </c>
      <c r="J74" s="342">
        <f>I74/H74*100</f>
        <v>95.011218160221716</v>
      </c>
      <c r="K74" s="331">
        <f>J74</f>
        <v>95.011218160221716</v>
      </c>
      <c r="L74" s="47"/>
      <c r="M74" s="47"/>
      <c r="N74" s="834"/>
    </row>
    <row r="75" spans="1:14" ht="121.9" customHeight="1" thickBot="1">
      <c r="A75" s="840"/>
      <c r="B75" s="689"/>
      <c r="C75" s="836" t="s">
        <v>118</v>
      </c>
      <c r="D75" s="685" t="s">
        <v>23</v>
      </c>
      <c r="E75" s="407" t="s">
        <v>274</v>
      </c>
      <c r="F75" s="31" t="s">
        <v>120</v>
      </c>
      <c r="G75" s="5" t="s">
        <v>25</v>
      </c>
      <c r="H75" s="5">
        <v>100</v>
      </c>
      <c r="I75" s="5">
        <v>100</v>
      </c>
      <c r="J75" s="6">
        <v>100</v>
      </c>
      <c r="K75" s="750">
        <v>100</v>
      </c>
      <c r="L75" s="5"/>
      <c r="M75" s="28" t="s">
        <v>26</v>
      </c>
      <c r="N75" s="834"/>
    </row>
    <row r="76" spans="1:14" ht="106.9" customHeight="1" thickBot="1">
      <c r="A76" s="840"/>
      <c r="B76" s="689"/>
      <c r="C76" s="837"/>
      <c r="D76" s="686"/>
      <c r="E76" s="5"/>
      <c r="F76" s="5" t="s">
        <v>121</v>
      </c>
      <c r="G76" s="5" t="s">
        <v>25</v>
      </c>
      <c r="H76" s="5">
        <v>100</v>
      </c>
      <c r="I76" s="5">
        <v>100</v>
      </c>
      <c r="J76" s="6">
        <v>100</v>
      </c>
      <c r="K76" s="752"/>
      <c r="L76" s="5"/>
      <c r="M76" s="28" t="s">
        <v>26</v>
      </c>
      <c r="N76" s="834"/>
    </row>
    <row r="77" spans="1:14" ht="70.150000000000006" customHeight="1" thickBot="1">
      <c r="A77" s="840"/>
      <c r="B77" s="689"/>
      <c r="C77" s="837"/>
      <c r="D77" s="838"/>
      <c r="E77" s="47" t="s">
        <v>150</v>
      </c>
      <c r="F77" s="47" t="s">
        <v>123</v>
      </c>
      <c r="G77" s="47" t="s">
        <v>140</v>
      </c>
      <c r="H77" s="410">
        <v>17868</v>
      </c>
      <c r="I77" s="47">
        <v>21387</v>
      </c>
      <c r="J77" s="342">
        <v>110</v>
      </c>
      <c r="K77" s="331">
        <f>J77</f>
        <v>110</v>
      </c>
      <c r="L77" s="47"/>
      <c r="M77" s="28" t="s">
        <v>26</v>
      </c>
      <c r="N77" s="834"/>
    </row>
    <row r="78" spans="1:14" ht="115.9" customHeight="1" thickBot="1">
      <c r="A78" s="840"/>
      <c r="B78" s="689"/>
      <c r="C78" s="836" t="s">
        <v>118</v>
      </c>
      <c r="D78" s="685" t="s">
        <v>23</v>
      </c>
      <c r="E78" s="407" t="s">
        <v>275</v>
      </c>
      <c r="F78" s="31" t="s">
        <v>120</v>
      </c>
      <c r="G78" s="5" t="s">
        <v>25</v>
      </c>
      <c r="H78" s="5">
        <v>100</v>
      </c>
      <c r="I78" s="5">
        <v>100</v>
      </c>
      <c r="J78" s="6">
        <v>100</v>
      </c>
      <c r="K78" s="750">
        <v>100</v>
      </c>
      <c r="L78" s="5"/>
      <c r="M78" s="28" t="s">
        <v>26</v>
      </c>
      <c r="N78" s="834"/>
    </row>
    <row r="79" spans="1:14" ht="109.9" customHeight="1" thickBot="1">
      <c r="A79" s="840"/>
      <c r="B79" s="689"/>
      <c r="C79" s="837"/>
      <c r="D79" s="686"/>
      <c r="E79" s="5"/>
      <c r="F79" s="5" t="s">
        <v>121</v>
      </c>
      <c r="G79" s="5" t="s">
        <v>25</v>
      </c>
      <c r="H79" s="5">
        <v>100</v>
      </c>
      <c r="I79" s="5">
        <v>100</v>
      </c>
      <c r="J79" s="6">
        <v>100</v>
      </c>
      <c r="K79" s="752"/>
      <c r="L79" s="5"/>
      <c r="M79" s="28" t="s">
        <v>26</v>
      </c>
      <c r="N79" s="834"/>
    </row>
    <row r="80" spans="1:14" ht="70.150000000000006" customHeight="1" thickBot="1">
      <c r="A80" s="840"/>
      <c r="B80" s="689"/>
      <c r="C80" s="837"/>
      <c r="D80" s="838"/>
      <c r="E80" s="5" t="s">
        <v>150</v>
      </c>
      <c r="F80" s="5" t="s">
        <v>123</v>
      </c>
      <c r="G80" s="5" t="s">
        <v>140</v>
      </c>
      <c r="H80" s="412">
        <v>5340</v>
      </c>
      <c r="I80" s="5">
        <v>6648</v>
      </c>
      <c r="J80" s="6">
        <v>110</v>
      </c>
      <c r="K80" s="334">
        <f>J80</f>
        <v>110</v>
      </c>
      <c r="L80" s="5"/>
      <c r="M80" s="28" t="s">
        <v>26</v>
      </c>
      <c r="N80" s="835"/>
    </row>
    <row r="81" spans="1:14" ht="17.45" customHeight="1">
      <c r="A81" s="841"/>
      <c r="B81" s="689"/>
      <c r="C81" s="842" t="s">
        <v>49</v>
      </c>
      <c r="D81" s="842"/>
      <c r="E81" s="842"/>
      <c r="F81" s="842"/>
      <c r="G81" s="842"/>
      <c r="H81" s="842"/>
      <c r="I81" s="842"/>
      <c r="J81" s="842"/>
      <c r="K81" s="842"/>
      <c r="L81" s="842"/>
      <c r="M81" s="11"/>
      <c r="N81" s="341">
        <f>(K63+K67+K69+K71+K72+K74+K75+K77+K78+K80)/10</f>
        <v>103.50112181602216</v>
      </c>
    </row>
    <row r="82" spans="1:14" ht="12" customHeight="1">
      <c r="A82" s="51"/>
      <c r="B82" s="117"/>
      <c r="C82" s="843" t="s">
        <v>49</v>
      </c>
      <c r="D82" s="843"/>
      <c r="E82" s="843"/>
      <c r="F82" s="843"/>
      <c r="G82" s="843"/>
      <c r="H82" s="843"/>
      <c r="I82" s="843"/>
      <c r="J82" s="843"/>
      <c r="K82" s="843"/>
      <c r="L82" s="706"/>
      <c r="M82" s="5"/>
      <c r="N82" s="334">
        <f>(N36+N51+N62+N81)/4</f>
        <v>101.02608134613857</v>
      </c>
    </row>
    <row r="83" spans="1:14" ht="16.149999999999999" customHeight="1">
      <c r="A83" s="1" t="s">
        <v>40</v>
      </c>
      <c r="B83" s="1"/>
      <c r="H83" s="11"/>
      <c r="I83" s="11"/>
      <c r="J83" s="49"/>
      <c r="K83" s="100"/>
      <c r="L83" s="11"/>
      <c r="M83" s="11"/>
      <c r="N83" s="332"/>
    </row>
    <row r="84" spans="1:14" ht="19.149999999999999" customHeight="1">
      <c r="A84" s="1" t="s">
        <v>41</v>
      </c>
      <c r="B84" s="1"/>
      <c r="H84" s="11"/>
      <c r="I84" s="11"/>
      <c r="J84" s="49"/>
      <c r="K84" s="100"/>
      <c r="L84" s="11"/>
      <c r="M84" s="11"/>
      <c r="N84" s="332"/>
    </row>
    <row r="85" spans="1:14" ht="19.149999999999999" customHeight="1">
      <c r="A85" s="1" t="s">
        <v>516</v>
      </c>
      <c r="B85" s="1"/>
      <c r="H85" s="11"/>
      <c r="I85" s="11"/>
      <c r="J85" s="49"/>
      <c r="K85" s="100"/>
      <c r="L85" s="11"/>
      <c r="M85" s="11"/>
      <c r="N85" s="10"/>
    </row>
    <row r="86" spans="1:14" ht="7.9" customHeight="1"/>
    <row r="87" spans="1:14" ht="19.899999999999999" customHeight="1">
      <c r="A87" s="1" t="s">
        <v>151</v>
      </c>
      <c r="B87" s="1"/>
      <c r="H87" s="1" t="s">
        <v>152</v>
      </c>
    </row>
    <row r="88" spans="1:14" ht="15.6" customHeight="1"/>
    <row r="89" spans="1:14" ht="15" customHeight="1"/>
    <row r="90" spans="1:14" ht="18" customHeight="1"/>
    <row r="91" spans="1:14" ht="18" customHeight="1"/>
    <row r="92" spans="1:14" ht="19.149999999999999" hidden="1" customHeight="1"/>
  </sheetData>
  <mergeCells count="47">
    <mergeCell ref="C81:L81"/>
    <mergeCell ref="C82:L82"/>
    <mergeCell ref="C62:K62"/>
    <mergeCell ref="C63:C68"/>
    <mergeCell ref="D63:D68"/>
    <mergeCell ref="K63:K66"/>
    <mergeCell ref="K67:K68"/>
    <mergeCell ref="K75:K76"/>
    <mergeCell ref="C78:C80"/>
    <mergeCell ref="D78:D80"/>
    <mergeCell ref="K78:K79"/>
    <mergeCell ref="C51:K51"/>
    <mergeCell ref="C52:C60"/>
    <mergeCell ref="D52:D60"/>
    <mergeCell ref="K52:K58"/>
    <mergeCell ref="K59:K61"/>
    <mergeCell ref="D37:D50"/>
    <mergeCell ref="K37:K47"/>
    <mergeCell ref="K48:K50"/>
    <mergeCell ref="C25:C35"/>
    <mergeCell ref="D25:D35"/>
    <mergeCell ref="K25:K32"/>
    <mergeCell ref="B25:B81"/>
    <mergeCell ref="A25:A81"/>
    <mergeCell ref="A9:N9"/>
    <mergeCell ref="A10:N10"/>
    <mergeCell ref="A11:N11"/>
    <mergeCell ref="A14:A24"/>
    <mergeCell ref="C14:C21"/>
    <mergeCell ref="D14:D21"/>
    <mergeCell ref="K14:K21"/>
    <mergeCell ref="N14:N24"/>
    <mergeCell ref="C22:C23"/>
    <mergeCell ref="D22:D23"/>
    <mergeCell ref="K22:K23"/>
    <mergeCell ref="K33:K35"/>
    <mergeCell ref="C36:K36"/>
    <mergeCell ref="C37:C50"/>
    <mergeCell ref="N65:N80"/>
    <mergeCell ref="C69:C71"/>
    <mergeCell ref="D69:D71"/>
    <mergeCell ref="K69:K70"/>
    <mergeCell ref="C72:C74"/>
    <mergeCell ref="D72:D74"/>
    <mergeCell ref="K72:K73"/>
    <mergeCell ref="C75:C77"/>
    <mergeCell ref="D75:D77"/>
  </mergeCells>
  <pageMargins left="0" right="0" top="0.74803149606299213" bottom="0.74803149606299213" header="0.51181102362204722" footer="0.51181102362204722"/>
  <pageSetup paperSize="9" scale="65" firstPageNumber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L92"/>
  <sheetViews>
    <sheetView topLeftCell="A74" zoomScale="70" zoomScaleNormal="70" workbookViewId="0">
      <selection activeCell="E66" sqref="E66"/>
    </sheetView>
  </sheetViews>
  <sheetFormatPr defaultColWidth="9.140625" defaultRowHeight="15"/>
  <cols>
    <col min="1" max="1" width="15.42578125" style="180"/>
    <col min="2" max="2" width="11.5703125" style="180" bestFit="1" customWidth="1"/>
    <col min="3" max="3" width="14.7109375" style="180"/>
    <col min="4" max="4" width="13.85546875" style="180"/>
    <col min="5" max="5" width="11.42578125" style="180"/>
    <col min="6" max="6" width="14.85546875" style="180"/>
    <col min="7" max="7" width="10.7109375" style="180"/>
    <col min="8" max="8" width="14.28515625" style="180"/>
    <col min="9" max="9" width="13.28515625" style="180"/>
    <col min="10" max="10" width="15.140625" style="180"/>
    <col min="11" max="11" width="11.42578125" style="180"/>
    <col min="12" max="12" width="12.28515625" style="180"/>
    <col min="13" max="13" width="13.7109375" style="180"/>
    <col min="14" max="14" width="10.85546875" style="180"/>
    <col min="15" max="16" width="0" style="180" hidden="1"/>
    <col min="17" max="17" width="0" style="208" hidden="1"/>
    <col min="18" max="1026" width="9.140625" style="208"/>
    <col min="1027" max="16384" width="9.140625" style="180"/>
  </cols>
  <sheetData>
    <row r="1" spans="1:14">
      <c r="A1" s="186"/>
      <c r="B1" s="186"/>
      <c r="M1" s="186"/>
      <c r="N1" s="186" t="s">
        <v>0</v>
      </c>
    </row>
    <row r="2" spans="1:14">
      <c r="A2" s="186"/>
      <c r="B2" s="186"/>
      <c r="M2" s="186"/>
      <c r="N2" s="186" t="s">
        <v>1</v>
      </c>
    </row>
    <row r="3" spans="1:14">
      <c r="A3" s="186"/>
      <c r="B3" s="186"/>
      <c r="M3" s="186"/>
      <c r="N3" s="186" t="s">
        <v>2</v>
      </c>
    </row>
    <row r="4" spans="1:14">
      <c r="A4" s="186"/>
      <c r="B4" s="186"/>
      <c r="M4" s="186"/>
      <c r="N4" s="186" t="s">
        <v>3</v>
      </c>
    </row>
    <row r="5" spans="1:14">
      <c r="A5" s="186"/>
      <c r="B5" s="186"/>
      <c r="M5" s="186"/>
      <c r="N5" s="186" t="s">
        <v>4</v>
      </c>
    </row>
    <row r="6" spans="1:14">
      <c r="A6" s="186"/>
      <c r="B6" s="186"/>
      <c r="M6" s="186"/>
      <c r="N6" s="186" t="s">
        <v>5</v>
      </c>
    </row>
    <row r="7" spans="1:14">
      <c r="A7" s="186"/>
      <c r="B7" s="186"/>
      <c r="M7" s="186"/>
      <c r="N7" s="186" t="s">
        <v>6</v>
      </c>
    </row>
    <row r="8" spans="1:14">
      <c r="A8" s="576"/>
      <c r="B8" s="576"/>
    </row>
    <row r="9" spans="1:14">
      <c r="A9" s="727" t="s">
        <v>7</v>
      </c>
      <c r="B9" s="727"/>
      <c r="C9" s="727"/>
      <c r="D9" s="727"/>
      <c r="E9" s="727"/>
      <c r="F9" s="727"/>
      <c r="G9" s="727"/>
      <c r="H9" s="727"/>
      <c r="I9" s="727"/>
      <c r="J9" s="727"/>
      <c r="K9" s="727"/>
      <c r="L9" s="727"/>
      <c r="M9" s="727"/>
      <c r="N9" s="727"/>
    </row>
    <row r="10" spans="1:14">
      <c r="A10" s="727" t="s">
        <v>543</v>
      </c>
      <c r="B10" s="727"/>
      <c r="C10" s="727"/>
      <c r="D10" s="727"/>
      <c r="E10" s="727"/>
      <c r="F10" s="727"/>
      <c r="G10" s="727"/>
      <c r="H10" s="727"/>
      <c r="I10" s="727"/>
      <c r="J10" s="727"/>
      <c r="K10" s="727"/>
      <c r="L10" s="727"/>
      <c r="M10" s="727"/>
      <c r="N10" s="727"/>
    </row>
    <row r="11" spans="1:14">
      <c r="A11" s="727"/>
      <c r="B11" s="727"/>
      <c r="C11" s="727"/>
      <c r="D11" s="727"/>
      <c r="E11" s="727"/>
      <c r="F11" s="727"/>
      <c r="G11" s="727"/>
      <c r="H11" s="727"/>
      <c r="I11" s="727"/>
      <c r="J11" s="727"/>
      <c r="K11" s="727"/>
      <c r="L11" s="727"/>
      <c r="M11" s="727"/>
      <c r="N11" s="727"/>
    </row>
    <row r="12" spans="1:14">
      <c r="A12" s="576"/>
      <c r="B12" s="576"/>
    </row>
    <row r="13" spans="1:14" ht="166.5" thickBot="1">
      <c r="A13" s="635" t="s">
        <v>8</v>
      </c>
      <c r="B13" s="188" t="s">
        <v>458</v>
      </c>
      <c r="C13" s="188" t="s">
        <v>9</v>
      </c>
      <c r="D13" s="188" t="s">
        <v>10</v>
      </c>
      <c r="E13" s="188" t="s">
        <v>11</v>
      </c>
      <c r="F13" s="188" t="s">
        <v>12</v>
      </c>
      <c r="G13" s="188" t="s">
        <v>13</v>
      </c>
      <c r="H13" s="188" t="s">
        <v>14</v>
      </c>
      <c r="I13" s="188" t="s">
        <v>15</v>
      </c>
      <c r="J13" s="188" t="s">
        <v>16</v>
      </c>
      <c r="K13" s="188" t="s">
        <v>17</v>
      </c>
      <c r="L13" s="188" t="s">
        <v>18</v>
      </c>
      <c r="M13" s="188" t="s">
        <v>19</v>
      </c>
      <c r="N13" s="188" t="s">
        <v>20</v>
      </c>
    </row>
    <row r="14" spans="1:14" ht="115.5" hidden="1" customHeight="1">
      <c r="A14" s="728" t="s">
        <v>153</v>
      </c>
      <c r="B14" s="635"/>
      <c r="C14" s="728" t="s">
        <v>22</v>
      </c>
      <c r="D14" s="728" t="s">
        <v>23</v>
      </c>
      <c r="E14" s="189" t="s">
        <v>45</v>
      </c>
      <c r="F14" s="189" t="s">
        <v>24</v>
      </c>
      <c r="G14" s="189" t="s">
        <v>25</v>
      </c>
      <c r="H14" s="189"/>
      <c r="I14" s="189"/>
      <c r="J14" s="258"/>
      <c r="K14" s="729"/>
      <c r="L14" s="189"/>
      <c r="M14" s="189" t="s">
        <v>26</v>
      </c>
      <c r="N14" s="728">
        <v>97.6</v>
      </c>
    </row>
    <row r="15" spans="1:14" ht="15.75" hidden="1" customHeight="1">
      <c r="A15" s="728"/>
      <c r="B15" s="635"/>
      <c r="C15" s="728"/>
      <c r="D15" s="728"/>
      <c r="E15" s="190"/>
      <c r="F15" s="190" t="s">
        <v>27</v>
      </c>
      <c r="G15" s="190" t="s">
        <v>25</v>
      </c>
      <c r="H15" s="190"/>
      <c r="I15" s="190"/>
      <c r="J15" s="245"/>
      <c r="K15" s="729"/>
      <c r="L15" s="190"/>
      <c r="M15" s="189" t="s">
        <v>26</v>
      </c>
      <c r="N15" s="728"/>
    </row>
    <row r="16" spans="1:14" ht="15" hidden="1" customHeight="1">
      <c r="A16" s="728"/>
      <c r="B16" s="635"/>
      <c r="C16" s="728"/>
      <c r="D16" s="728"/>
      <c r="E16" s="190" t="s">
        <v>79</v>
      </c>
      <c r="F16" s="639" t="s">
        <v>24</v>
      </c>
      <c r="G16" s="190" t="s">
        <v>25</v>
      </c>
      <c r="H16" s="190"/>
      <c r="I16" s="190"/>
      <c r="J16" s="245"/>
      <c r="K16" s="729"/>
      <c r="L16" s="190"/>
      <c r="M16" s="189" t="s">
        <v>26</v>
      </c>
      <c r="N16" s="728"/>
    </row>
    <row r="17" spans="1:16" ht="15" hidden="1" customHeight="1">
      <c r="A17" s="728"/>
      <c r="B17" s="635"/>
      <c r="C17" s="728"/>
      <c r="D17" s="728"/>
      <c r="E17" s="190"/>
      <c r="F17" s="190" t="s">
        <v>27</v>
      </c>
      <c r="G17" s="190" t="s">
        <v>25</v>
      </c>
      <c r="H17" s="190"/>
      <c r="I17" s="190"/>
      <c r="J17" s="245"/>
      <c r="K17" s="729"/>
      <c r="L17" s="190"/>
      <c r="M17" s="189" t="s">
        <v>26</v>
      </c>
      <c r="N17" s="728"/>
    </row>
    <row r="18" spans="1:16" ht="15" hidden="1" customHeight="1">
      <c r="A18" s="728"/>
      <c r="B18" s="635"/>
      <c r="C18" s="728"/>
      <c r="D18" s="728"/>
      <c r="E18" s="190" t="s">
        <v>80</v>
      </c>
      <c r="F18" s="638" t="s">
        <v>24</v>
      </c>
      <c r="G18" s="190" t="s">
        <v>25</v>
      </c>
      <c r="H18" s="190"/>
      <c r="I18" s="190"/>
      <c r="J18" s="245"/>
      <c r="K18" s="729"/>
      <c r="L18" s="190"/>
      <c r="M18" s="189" t="s">
        <v>26</v>
      </c>
      <c r="N18" s="728"/>
      <c r="P18" s="208" t="s">
        <v>29</v>
      </c>
    </row>
    <row r="19" spans="1:16" ht="15" hidden="1" customHeight="1">
      <c r="A19" s="728"/>
      <c r="B19" s="635"/>
      <c r="C19" s="728"/>
      <c r="D19" s="728"/>
      <c r="E19" s="190"/>
      <c r="F19" s="190" t="s">
        <v>27</v>
      </c>
      <c r="G19" s="190" t="s">
        <v>25</v>
      </c>
      <c r="H19" s="190"/>
      <c r="I19" s="190"/>
      <c r="J19" s="245"/>
      <c r="K19" s="729"/>
      <c r="L19" s="190"/>
      <c r="M19" s="189" t="s">
        <v>26</v>
      </c>
      <c r="N19" s="728"/>
    </row>
    <row r="20" spans="1:16" ht="191.25" hidden="1">
      <c r="A20" s="728"/>
      <c r="B20" s="635"/>
      <c r="C20" s="728"/>
      <c r="D20" s="728"/>
      <c r="E20" s="193" t="s">
        <v>30</v>
      </c>
      <c r="F20" s="638" t="s">
        <v>24</v>
      </c>
      <c r="G20" s="190" t="s">
        <v>25</v>
      </c>
      <c r="H20" s="193"/>
      <c r="I20" s="193"/>
      <c r="J20" s="245"/>
      <c r="K20" s="729"/>
      <c r="L20" s="190"/>
      <c r="M20" s="189" t="s">
        <v>26</v>
      </c>
      <c r="N20" s="728"/>
      <c r="P20" s="208" t="s">
        <v>31</v>
      </c>
    </row>
    <row r="21" spans="1:16" ht="15" hidden="1" customHeight="1">
      <c r="A21" s="728"/>
      <c r="B21" s="635"/>
      <c r="C21" s="728"/>
      <c r="D21" s="728"/>
      <c r="E21" s="637"/>
      <c r="F21" s="190" t="s">
        <v>27</v>
      </c>
      <c r="G21" s="190" t="s">
        <v>25</v>
      </c>
      <c r="H21" s="189"/>
      <c r="I21" s="189"/>
      <c r="J21" s="245"/>
      <c r="K21" s="729"/>
      <c r="L21" s="190"/>
      <c r="M21" s="189" t="s">
        <v>26</v>
      </c>
      <c r="N21" s="728"/>
    </row>
    <row r="22" spans="1:16" ht="15.75" hidden="1" customHeight="1">
      <c r="A22" s="728"/>
      <c r="B22" s="635"/>
      <c r="C22" s="728" t="s">
        <v>34</v>
      </c>
      <c r="D22" s="728" t="s">
        <v>23</v>
      </c>
      <c r="E22" s="637" t="s">
        <v>81</v>
      </c>
      <c r="F22" s="640" t="s">
        <v>36</v>
      </c>
      <c r="G22" s="190" t="s">
        <v>25</v>
      </c>
      <c r="H22" s="189"/>
      <c r="I22" s="189"/>
      <c r="J22" s="245"/>
      <c r="K22" s="729"/>
      <c r="L22" s="190"/>
      <c r="M22" s="189" t="s">
        <v>26</v>
      </c>
      <c r="N22" s="728"/>
    </row>
    <row r="23" spans="1:16" ht="76.5" hidden="1">
      <c r="A23" s="728"/>
      <c r="B23" s="635"/>
      <c r="C23" s="728"/>
      <c r="D23" s="728"/>
      <c r="E23" s="641" t="s">
        <v>82</v>
      </c>
      <c r="F23" s="642" t="s">
        <v>36</v>
      </c>
      <c r="G23" s="190" t="s">
        <v>25</v>
      </c>
      <c r="H23" s="189"/>
      <c r="I23" s="189"/>
      <c r="J23" s="245"/>
      <c r="K23" s="729"/>
      <c r="L23" s="190"/>
      <c r="M23" s="189" t="s">
        <v>26</v>
      </c>
      <c r="N23" s="728"/>
      <c r="O23" s="208" t="s">
        <v>83</v>
      </c>
    </row>
    <row r="24" spans="1:16" ht="38.25" hidden="1">
      <c r="A24" s="728"/>
      <c r="B24" s="195"/>
      <c r="C24" s="590"/>
      <c r="D24" s="590"/>
      <c r="E24" s="190" t="s">
        <v>66</v>
      </c>
      <c r="F24" s="190" t="s">
        <v>32</v>
      </c>
      <c r="G24" s="190" t="s">
        <v>33</v>
      </c>
      <c r="H24" s="190"/>
      <c r="I24" s="190"/>
      <c r="J24" s="245"/>
      <c r="K24" s="259"/>
      <c r="L24" s="190"/>
      <c r="M24" s="189" t="s">
        <v>26</v>
      </c>
      <c r="N24" s="728"/>
    </row>
    <row r="25" spans="1:16" ht="90.75" customHeight="1" thickBot="1">
      <c r="A25" s="728" t="s">
        <v>153</v>
      </c>
      <c r="B25" s="721">
        <v>2446004670</v>
      </c>
      <c r="C25" s="728" t="s">
        <v>84</v>
      </c>
      <c r="D25" s="728" t="s">
        <v>23</v>
      </c>
      <c r="E25" s="190" t="s">
        <v>85</v>
      </c>
      <c r="F25" s="190" t="s">
        <v>86</v>
      </c>
      <c r="G25" s="190" t="s">
        <v>25</v>
      </c>
      <c r="H25" s="190">
        <v>100</v>
      </c>
      <c r="I25" s="190">
        <v>100</v>
      </c>
      <c r="J25" s="643">
        <v>100</v>
      </c>
      <c r="K25" s="729">
        <v>100</v>
      </c>
      <c r="L25" s="190"/>
      <c r="M25" s="189" t="s">
        <v>26</v>
      </c>
      <c r="N25" s="721"/>
    </row>
    <row r="26" spans="1:16" ht="153.75" customHeight="1" thickBot="1">
      <c r="A26" s="728"/>
      <c r="B26" s="856"/>
      <c r="C26" s="728"/>
      <c r="D26" s="728"/>
      <c r="E26" s="190"/>
      <c r="F26" s="190" t="s">
        <v>87</v>
      </c>
      <c r="G26" s="190" t="s">
        <v>25</v>
      </c>
      <c r="H26" s="190">
        <v>100</v>
      </c>
      <c r="I26" s="190">
        <v>100</v>
      </c>
      <c r="J26" s="643">
        <f>I26/H26*100</f>
        <v>100</v>
      </c>
      <c r="K26" s="729"/>
      <c r="L26" s="190"/>
      <c r="M26" s="189" t="s">
        <v>26</v>
      </c>
      <c r="N26" s="721"/>
    </row>
    <row r="27" spans="1:16" ht="135" customHeight="1" thickBot="1">
      <c r="A27" s="728"/>
      <c r="B27" s="856"/>
      <c r="C27" s="728"/>
      <c r="D27" s="728"/>
      <c r="E27" s="190" t="s">
        <v>154</v>
      </c>
      <c r="F27" s="190" t="s">
        <v>86</v>
      </c>
      <c r="G27" s="190" t="s">
        <v>25</v>
      </c>
      <c r="H27" s="190">
        <v>100</v>
      </c>
      <c r="I27" s="190">
        <v>100</v>
      </c>
      <c r="J27" s="643">
        <f>I27/H27*100</f>
        <v>100</v>
      </c>
      <c r="K27" s="729"/>
      <c r="L27" s="190"/>
      <c r="M27" s="189" t="s">
        <v>26</v>
      </c>
      <c r="N27" s="721"/>
      <c r="P27" s="208" t="s">
        <v>89</v>
      </c>
    </row>
    <row r="28" spans="1:16" ht="124.5" customHeight="1" thickBot="1">
      <c r="A28" s="728"/>
      <c r="B28" s="856"/>
      <c r="C28" s="728"/>
      <c r="D28" s="728"/>
      <c r="E28" s="190"/>
      <c r="F28" s="190" t="s">
        <v>87</v>
      </c>
      <c r="G28" s="190" t="s">
        <v>25</v>
      </c>
      <c r="H28" s="190">
        <v>100</v>
      </c>
      <c r="I28" s="190">
        <v>100</v>
      </c>
      <c r="J28" s="643">
        <f>I28/H28*100</f>
        <v>100</v>
      </c>
      <c r="K28" s="729"/>
      <c r="L28" s="190"/>
      <c r="M28" s="189" t="s">
        <v>26</v>
      </c>
      <c r="N28" s="721"/>
    </row>
    <row r="29" spans="1:16" ht="169.5" customHeight="1" thickBot="1">
      <c r="A29" s="728"/>
      <c r="B29" s="856"/>
      <c r="C29" s="728"/>
      <c r="D29" s="728"/>
      <c r="E29" s="190" t="s">
        <v>155</v>
      </c>
      <c r="F29" s="190" t="s">
        <v>86</v>
      </c>
      <c r="G29" s="190" t="s">
        <v>25</v>
      </c>
      <c r="H29" s="190">
        <v>100</v>
      </c>
      <c r="I29" s="190">
        <v>100</v>
      </c>
      <c r="J29" s="643">
        <f>I29/H29*100</f>
        <v>100</v>
      </c>
      <c r="K29" s="729"/>
      <c r="L29" s="190"/>
      <c r="M29" s="189" t="s">
        <v>26</v>
      </c>
      <c r="N29" s="721"/>
      <c r="P29" s="208" t="s">
        <v>91</v>
      </c>
    </row>
    <row r="30" spans="1:16" ht="79.5" customHeight="1" thickBot="1">
      <c r="A30" s="728"/>
      <c r="B30" s="856"/>
      <c r="C30" s="728"/>
      <c r="D30" s="728"/>
      <c r="E30" s="190"/>
      <c r="F30" s="190" t="s">
        <v>87</v>
      </c>
      <c r="G30" s="190" t="s">
        <v>25</v>
      </c>
      <c r="H30" s="190">
        <v>100</v>
      </c>
      <c r="I30" s="190">
        <v>100</v>
      </c>
      <c r="J30" s="643">
        <f>I30/H30*100</f>
        <v>100</v>
      </c>
      <c r="K30" s="729"/>
      <c r="L30" s="190"/>
      <c r="M30" s="189" t="s">
        <v>26</v>
      </c>
      <c r="N30" s="721"/>
    </row>
    <row r="31" spans="1:16" ht="174" hidden="1" customHeight="1">
      <c r="A31" s="728"/>
      <c r="B31" s="856"/>
      <c r="C31" s="728"/>
      <c r="D31" s="728"/>
      <c r="E31" s="190" t="s">
        <v>156</v>
      </c>
      <c r="F31" s="190" t="s">
        <v>86</v>
      </c>
      <c r="G31" s="190" t="s">
        <v>25</v>
      </c>
      <c r="H31" s="190">
        <v>100</v>
      </c>
      <c r="I31" s="190">
        <v>100</v>
      </c>
      <c r="J31" s="245">
        <v>100</v>
      </c>
      <c r="K31" s="729"/>
      <c r="L31" s="190"/>
      <c r="M31" s="189" t="s">
        <v>26</v>
      </c>
      <c r="N31" s="721"/>
      <c r="O31" s="208" t="s">
        <v>94</v>
      </c>
    </row>
    <row r="32" spans="1:16" ht="156.75" hidden="1" customHeight="1">
      <c r="A32" s="728"/>
      <c r="B32" s="856"/>
      <c r="C32" s="728"/>
      <c r="D32" s="728"/>
      <c r="E32" s="190"/>
      <c r="F32" s="190" t="s">
        <v>87</v>
      </c>
      <c r="G32" s="190" t="s">
        <v>25</v>
      </c>
      <c r="H32" s="190">
        <v>100</v>
      </c>
      <c r="I32" s="190">
        <v>100</v>
      </c>
      <c r="J32" s="245">
        <f>I32/H32*100</f>
        <v>100</v>
      </c>
      <c r="K32" s="729"/>
      <c r="L32" s="190"/>
      <c r="M32" s="189" t="s">
        <v>26</v>
      </c>
      <c r="N32" s="721"/>
    </row>
    <row r="33" spans="1:15" ht="156.75" customHeight="1" thickBot="1">
      <c r="A33" s="728"/>
      <c r="B33" s="856"/>
      <c r="C33" s="728"/>
      <c r="D33" s="728"/>
      <c r="E33" s="190" t="s">
        <v>157</v>
      </c>
      <c r="F33" s="190" t="s">
        <v>32</v>
      </c>
      <c r="G33" s="190" t="s">
        <v>33</v>
      </c>
      <c r="H33" s="249">
        <v>90</v>
      </c>
      <c r="I33" s="249">
        <v>87</v>
      </c>
      <c r="J33" s="245">
        <f>I33/H33*100</f>
        <v>96.666666666666671</v>
      </c>
      <c r="K33" s="849">
        <f>(J33+J34+J35)/3</f>
        <v>102.22222222222223</v>
      </c>
      <c r="L33" s="190"/>
      <c r="M33" s="189"/>
      <c r="N33" s="721"/>
    </row>
    <row r="34" spans="1:15" ht="156.75" customHeight="1" thickBot="1">
      <c r="A34" s="728"/>
      <c r="B34" s="856"/>
      <c r="C34" s="728"/>
      <c r="D34" s="728"/>
      <c r="E34" s="190" t="s">
        <v>158</v>
      </c>
      <c r="F34" s="190" t="s">
        <v>32</v>
      </c>
      <c r="G34" s="190" t="s">
        <v>33</v>
      </c>
      <c r="H34" s="249">
        <v>10</v>
      </c>
      <c r="I34" s="249">
        <v>14</v>
      </c>
      <c r="J34" s="245">
        <v>110</v>
      </c>
      <c r="K34" s="849"/>
      <c r="L34" s="190"/>
      <c r="M34" s="189"/>
      <c r="N34" s="721"/>
    </row>
    <row r="35" spans="1:15" ht="156.75" customHeight="1" thickBot="1">
      <c r="A35" s="728"/>
      <c r="B35" s="722"/>
      <c r="C35" s="728"/>
      <c r="D35" s="728"/>
      <c r="E35" s="190" t="s">
        <v>159</v>
      </c>
      <c r="F35" s="190" t="s">
        <v>32</v>
      </c>
      <c r="G35" s="190" t="s">
        <v>33</v>
      </c>
      <c r="H35" s="249">
        <v>1</v>
      </c>
      <c r="I35" s="249">
        <v>1</v>
      </c>
      <c r="J35" s="245">
        <v>100</v>
      </c>
      <c r="K35" s="849"/>
      <c r="L35" s="190"/>
      <c r="M35" s="189"/>
      <c r="N35" s="721"/>
    </row>
    <row r="36" spans="1:15" ht="168" hidden="1" customHeight="1">
      <c r="A36" s="728"/>
      <c r="B36" s="635"/>
      <c r="C36" s="728"/>
      <c r="D36" s="728"/>
      <c r="E36" s="190" t="s">
        <v>160</v>
      </c>
      <c r="F36" s="190" t="s">
        <v>32</v>
      </c>
      <c r="G36" s="190" t="s">
        <v>33</v>
      </c>
      <c r="H36" s="249">
        <v>0</v>
      </c>
      <c r="I36" s="249">
        <v>0</v>
      </c>
      <c r="J36" s="643"/>
      <c r="K36" s="849"/>
      <c r="L36" s="190"/>
      <c r="M36" s="189" t="s">
        <v>26</v>
      </c>
      <c r="N36" s="721"/>
    </row>
    <row r="37" spans="1:15" ht="16.5" customHeight="1" thickBot="1">
      <c r="A37" s="195"/>
      <c r="B37" s="644"/>
      <c r="C37" s="645" t="s">
        <v>63</v>
      </c>
      <c r="D37" s="197"/>
      <c r="E37" s="197"/>
      <c r="F37" s="197"/>
      <c r="G37" s="197"/>
      <c r="H37" s="197"/>
      <c r="I37" s="197"/>
      <c r="J37" s="197"/>
      <c r="K37" s="197"/>
      <c r="L37" s="197"/>
      <c r="M37" s="646"/>
      <c r="N37" s="274">
        <f>(K25+K33)/2</f>
        <v>101.11111111111111</v>
      </c>
    </row>
    <row r="38" spans="1:15" ht="93.75" customHeight="1" thickBot="1">
      <c r="A38" s="728"/>
      <c r="B38" s="635"/>
      <c r="C38" s="728" t="s">
        <v>97</v>
      </c>
      <c r="D38" s="728" t="s">
        <v>23</v>
      </c>
      <c r="E38" s="190" t="s">
        <v>85</v>
      </c>
      <c r="F38" s="190" t="s">
        <v>98</v>
      </c>
      <c r="G38" s="190" t="s">
        <v>25</v>
      </c>
      <c r="H38" s="190">
        <v>100</v>
      </c>
      <c r="I38" s="190">
        <v>100</v>
      </c>
      <c r="J38" s="643">
        <f>I38/H38*100</f>
        <v>100</v>
      </c>
      <c r="K38" s="729">
        <v>100</v>
      </c>
      <c r="L38" s="190"/>
      <c r="M38" s="189" t="s">
        <v>26</v>
      </c>
      <c r="N38" s="590"/>
    </row>
    <row r="39" spans="1:15" ht="156" customHeight="1">
      <c r="A39" s="728"/>
      <c r="B39" s="635"/>
      <c r="C39" s="728"/>
      <c r="D39" s="728"/>
      <c r="E39" s="190"/>
      <c r="F39" s="190" t="s">
        <v>99</v>
      </c>
      <c r="G39" s="190" t="s">
        <v>25</v>
      </c>
      <c r="H39" s="190">
        <v>100</v>
      </c>
      <c r="I39" s="190">
        <v>100</v>
      </c>
      <c r="J39" s="643">
        <f>I39/H39*100</f>
        <v>100</v>
      </c>
      <c r="K39" s="729"/>
      <c r="L39" s="190"/>
      <c r="M39" s="189" t="s">
        <v>26</v>
      </c>
      <c r="N39" s="590"/>
    </row>
    <row r="40" spans="1:15" ht="129.75" customHeight="1" thickBot="1">
      <c r="A40" s="728"/>
      <c r="B40" s="635"/>
      <c r="C40" s="728"/>
      <c r="D40" s="728"/>
      <c r="E40" s="190" t="s">
        <v>100</v>
      </c>
      <c r="F40" s="190" t="s">
        <v>98</v>
      </c>
      <c r="G40" s="190" t="s">
        <v>25</v>
      </c>
      <c r="H40" s="190">
        <v>100</v>
      </c>
      <c r="I40" s="190">
        <v>100</v>
      </c>
      <c r="J40" s="643">
        <v>100</v>
      </c>
      <c r="K40" s="729"/>
      <c r="L40" s="190"/>
      <c r="M40" s="189" t="s">
        <v>26</v>
      </c>
      <c r="N40" s="590"/>
    </row>
    <row r="41" spans="1:15" ht="159" customHeight="1" thickBot="1">
      <c r="A41" s="728"/>
      <c r="B41" s="635"/>
      <c r="C41" s="728"/>
      <c r="D41" s="728"/>
      <c r="E41" s="190"/>
      <c r="F41" s="190" t="s">
        <v>99</v>
      </c>
      <c r="G41" s="190" t="s">
        <v>25</v>
      </c>
      <c r="H41" s="190">
        <v>100</v>
      </c>
      <c r="I41" s="190">
        <v>100</v>
      </c>
      <c r="J41" s="643">
        <f t="shared" ref="J41:J49" si="0">I41/H41*100</f>
        <v>100</v>
      </c>
      <c r="K41" s="729"/>
      <c r="L41" s="190"/>
      <c r="M41" s="189" t="s">
        <v>26</v>
      </c>
      <c r="N41" s="590"/>
    </row>
    <row r="42" spans="1:15" ht="167.45" customHeight="1">
      <c r="A42" s="728"/>
      <c r="B42" s="635"/>
      <c r="C42" s="728"/>
      <c r="D42" s="728"/>
      <c r="E42" s="190" t="s">
        <v>155</v>
      </c>
      <c r="F42" s="190" t="s">
        <v>98</v>
      </c>
      <c r="G42" s="190" t="s">
        <v>25</v>
      </c>
      <c r="H42" s="190">
        <v>100</v>
      </c>
      <c r="I42" s="190">
        <v>100</v>
      </c>
      <c r="J42" s="643">
        <f t="shared" si="0"/>
        <v>100</v>
      </c>
      <c r="K42" s="729"/>
      <c r="L42" s="190"/>
      <c r="M42" s="189" t="s">
        <v>26</v>
      </c>
      <c r="N42" s="590"/>
      <c r="O42" s="208" t="s">
        <v>101</v>
      </c>
    </row>
    <row r="43" spans="1:15" ht="155.25" customHeight="1" thickBot="1">
      <c r="A43" s="728"/>
      <c r="B43" s="635"/>
      <c r="C43" s="728"/>
      <c r="D43" s="728"/>
      <c r="E43" s="190"/>
      <c r="F43" s="190" t="s">
        <v>99</v>
      </c>
      <c r="G43" s="190" t="s">
        <v>25</v>
      </c>
      <c r="H43" s="190">
        <v>100</v>
      </c>
      <c r="I43" s="190">
        <v>100</v>
      </c>
      <c r="J43" s="643">
        <f t="shared" si="0"/>
        <v>100</v>
      </c>
      <c r="K43" s="729"/>
      <c r="L43" s="190"/>
      <c r="M43" s="189" t="s">
        <v>26</v>
      </c>
      <c r="N43" s="590"/>
    </row>
    <row r="44" spans="1:15" ht="165.75" hidden="1">
      <c r="A44" s="728"/>
      <c r="B44" s="635"/>
      <c r="C44" s="728"/>
      <c r="D44" s="728"/>
      <c r="E44" s="190" t="s">
        <v>92</v>
      </c>
      <c r="F44" s="190" t="s">
        <v>86</v>
      </c>
      <c r="G44" s="190" t="s">
        <v>25</v>
      </c>
      <c r="H44" s="190">
        <v>100</v>
      </c>
      <c r="I44" s="190">
        <v>100</v>
      </c>
      <c r="J44" s="245">
        <f t="shared" si="0"/>
        <v>100</v>
      </c>
      <c r="K44" s="729"/>
      <c r="L44" s="190"/>
      <c r="M44" s="189" t="s">
        <v>26</v>
      </c>
      <c r="N44" s="590"/>
      <c r="O44" s="208" t="s">
        <v>102</v>
      </c>
    </row>
    <row r="45" spans="1:15" ht="153" hidden="1">
      <c r="A45" s="728"/>
      <c r="B45" s="635"/>
      <c r="C45" s="728"/>
      <c r="D45" s="728"/>
      <c r="E45" s="637"/>
      <c r="F45" s="189" t="s">
        <v>87</v>
      </c>
      <c r="G45" s="189" t="s">
        <v>25</v>
      </c>
      <c r="H45" s="189">
        <v>98</v>
      </c>
      <c r="I45" s="189">
        <v>98</v>
      </c>
      <c r="J45" s="258">
        <f t="shared" si="0"/>
        <v>100</v>
      </c>
      <c r="K45" s="729"/>
      <c r="L45" s="189"/>
      <c r="M45" s="189" t="s">
        <v>26</v>
      </c>
      <c r="N45" s="590"/>
    </row>
    <row r="46" spans="1:15" ht="72.75" hidden="1" customHeight="1">
      <c r="A46" s="728"/>
      <c r="B46" s="635"/>
      <c r="C46" s="728"/>
      <c r="D46" s="728"/>
      <c r="E46" s="193" t="s">
        <v>103</v>
      </c>
      <c r="F46" s="193" t="s">
        <v>104</v>
      </c>
      <c r="G46" s="189" t="s">
        <v>25</v>
      </c>
      <c r="H46" s="193">
        <v>100</v>
      </c>
      <c r="I46" s="193">
        <v>100</v>
      </c>
      <c r="J46" s="258">
        <f t="shared" si="0"/>
        <v>100</v>
      </c>
      <c r="K46" s="729"/>
      <c r="L46" s="193"/>
      <c r="M46" s="189" t="s">
        <v>26</v>
      </c>
      <c r="N46" s="590"/>
      <c r="O46" s="208" t="s">
        <v>105</v>
      </c>
    </row>
    <row r="47" spans="1:15" ht="62.25" hidden="1" customHeight="1">
      <c r="A47" s="728"/>
      <c r="B47" s="635"/>
      <c r="C47" s="728"/>
      <c r="D47" s="728"/>
      <c r="E47" s="637"/>
      <c r="F47" s="637" t="s">
        <v>106</v>
      </c>
      <c r="G47" s="189" t="s">
        <v>25</v>
      </c>
      <c r="H47" s="189">
        <v>100</v>
      </c>
      <c r="I47" s="189">
        <v>100</v>
      </c>
      <c r="J47" s="258">
        <f t="shared" si="0"/>
        <v>100</v>
      </c>
      <c r="K47" s="729"/>
      <c r="L47" s="189"/>
      <c r="M47" s="189" t="s">
        <v>26</v>
      </c>
      <c r="N47" s="590"/>
    </row>
    <row r="48" spans="1:15" ht="57.75" hidden="1" customHeight="1">
      <c r="A48" s="728"/>
      <c r="B48" s="635"/>
      <c r="C48" s="728"/>
      <c r="D48" s="728"/>
      <c r="E48" s="193"/>
      <c r="F48" s="193" t="s">
        <v>107</v>
      </c>
      <c r="G48" s="189" t="s">
        <v>25</v>
      </c>
      <c r="H48" s="193">
        <v>90</v>
      </c>
      <c r="I48" s="193">
        <v>83</v>
      </c>
      <c r="J48" s="258">
        <f t="shared" si="0"/>
        <v>92.222222222222229</v>
      </c>
      <c r="K48" s="729"/>
      <c r="L48" s="193"/>
      <c r="M48" s="189" t="s">
        <v>26</v>
      </c>
      <c r="N48" s="590"/>
    </row>
    <row r="49" spans="1:22" ht="78.75" customHeight="1" thickBot="1">
      <c r="A49" s="728"/>
      <c r="B49" s="635"/>
      <c r="C49" s="728"/>
      <c r="D49" s="728"/>
      <c r="E49" s="637" t="s">
        <v>157</v>
      </c>
      <c r="F49" s="189" t="s">
        <v>32</v>
      </c>
      <c r="G49" s="189" t="s">
        <v>33</v>
      </c>
      <c r="H49" s="250">
        <v>94</v>
      </c>
      <c r="I49" s="251">
        <v>101</v>
      </c>
      <c r="J49" s="258">
        <f t="shared" si="0"/>
        <v>107.44680851063831</v>
      </c>
      <c r="K49" s="849">
        <f>(J49+J50+J51+J52)/3</f>
        <v>102.48226950354611</v>
      </c>
      <c r="L49" s="193"/>
      <c r="M49" s="189"/>
      <c r="N49" s="590"/>
      <c r="V49" s="647">
        <f>J49+J50+J51+J52</f>
        <v>307.44680851063833</v>
      </c>
    </row>
    <row r="50" spans="1:22" ht="130.5" customHeight="1" thickBot="1">
      <c r="A50" s="728"/>
      <c r="B50" s="635"/>
      <c r="C50" s="728"/>
      <c r="D50" s="728"/>
      <c r="E50" s="637" t="s">
        <v>145</v>
      </c>
      <c r="F50" s="189" t="s">
        <v>32</v>
      </c>
      <c r="G50" s="189" t="s">
        <v>33</v>
      </c>
      <c r="H50" s="250">
        <v>1</v>
      </c>
      <c r="I50" s="251">
        <v>1</v>
      </c>
      <c r="J50" s="258">
        <f t="shared" ref="J50" si="1">I50/H50*100</f>
        <v>100</v>
      </c>
      <c r="K50" s="849"/>
      <c r="L50" s="193"/>
      <c r="M50" s="189"/>
      <c r="N50" s="590"/>
    </row>
    <row r="51" spans="1:22" ht="130.5" hidden="1" customHeight="1" thickBot="1">
      <c r="A51" s="728"/>
      <c r="B51" s="635"/>
      <c r="C51" s="728"/>
      <c r="D51" s="728"/>
      <c r="E51" s="637" t="s">
        <v>491</v>
      </c>
      <c r="F51" s="189" t="s">
        <v>32</v>
      </c>
      <c r="G51" s="189" t="s">
        <v>33</v>
      </c>
      <c r="H51" s="250">
        <v>0</v>
      </c>
      <c r="I51" s="251">
        <v>0</v>
      </c>
      <c r="J51" s="258">
        <v>0</v>
      </c>
      <c r="K51" s="849"/>
      <c r="L51" s="193"/>
      <c r="M51" s="189"/>
      <c r="N51" s="590"/>
    </row>
    <row r="52" spans="1:22" ht="146.25" customHeight="1" thickBot="1">
      <c r="A52" s="728"/>
      <c r="B52" s="635"/>
      <c r="C52" s="728"/>
      <c r="D52" s="728"/>
      <c r="E52" s="637" t="s">
        <v>492</v>
      </c>
      <c r="F52" s="189" t="s">
        <v>32</v>
      </c>
      <c r="G52" s="189" t="s">
        <v>33</v>
      </c>
      <c r="H52" s="250">
        <v>3</v>
      </c>
      <c r="I52" s="251">
        <v>3</v>
      </c>
      <c r="J52" s="258">
        <f>I52/H52*100</f>
        <v>100</v>
      </c>
      <c r="K52" s="849"/>
      <c r="L52" s="193"/>
      <c r="M52" s="189"/>
      <c r="N52" s="590"/>
    </row>
    <row r="53" spans="1:22" ht="156.75" hidden="1" customHeight="1">
      <c r="A53" s="728"/>
      <c r="B53" s="635"/>
      <c r="C53" s="728"/>
      <c r="D53" s="728"/>
      <c r="E53" s="637" t="s">
        <v>136</v>
      </c>
      <c r="F53" s="189" t="s">
        <v>32</v>
      </c>
      <c r="G53" s="189" t="s">
        <v>33</v>
      </c>
      <c r="H53" s="648">
        <v>0</v>
      </c>
      <c r="I53" s="648">
        <v>0</v>
      </c>
      <c r="J53" s="258">
        <v>0</v>
      </c>
      <c r="K53" s="849"/>
      <c r="L53" s="193"/>
      <c r="M53" s="189"/>
      <c r="N53" s="590"/>
    </row>
    <row r="54" spans="1:22" ht="166.5" hidden="1" customHeight="1">
      <c r="A54" s="728"/>
      <c r="B54" s="635"/>
      <c r="C54" s="728"/>
      <c r="D54" s="728"/>
      <c r="E54" s="637" t="s">
        <v>137</v>
      </c>
      <c r="F54" s="189" t="s">
        <v>32</v>
      </c>
      <c r="G54" s="189" t="s">
        <v>33</v>
      </c>
      <c r="H54" s="350">
        <v>0</v>
      </c>
      <c r="I54" s="350">
        <v>0</v>
      </c>
      <c r="J54" s="261">
        <v>0</v>
      </c>
      <c r="K54" s="849"/>
      <c r="L54" s="189"/>
      <c r="M54" s="189" t="s">
        <v>26</v>
      </c>
      <c r="N54" s="590"/>
    </row>
    <row r="55" spans="1:22" ht="18.75" customHeight="1" thickBot="1">
      <c r="A55" s="195"/>
      <c r="B55" s="644"/>
      <c r="C55" s="645" t="s">
        <v>63</v>
      </c>
      <c r="D55" s="197"/>
      <c r="E55" s="197"/>
      <c r="F55" s="197"/>
      <c r="G55" s="197"/>
      <c r="H55" s="197"/>
      <c r="I55" s="197"/>
      <c r="J55" s="197"/>
      <c r="K55" s="197"/>
      <c r="L55" s="197"/>
      <c r="M55" s="646"/>
      <c r="N55" s="274">
        <f>(K38+K49)/2</f>
        <v>101.24113475177305</v>
      </c>
    </row>
    <row r="56" spans="1:22" ht="84" customHeight="1" thickBot="1">
      <c r="A56" s="857"/>
      <c r="B56" s="256"/>
      <c r="C56" s="857" t="s">
        <v>109</v>
      </c>
      <c r="D56" s="857" t="s">
        <v>23</v>
      </c>
      <c r="E56" s="190" t="s">
        <v>126</v>
      </c>
      <c r="F56" s="190" t="s">
        <v>110</v>
      </c>
      <c r="G56" s="189" t="s">
        <v>25</v>
      </c>
      <c r="H56" s="190">
        <v>100</v>
      </c>
      <c r="I56" s="190">
        <v>100</v>
      </c>
      <c r="J56" s="245">
        <f t="shared" ref="J56:J60" si="2">I56/H56*100</f>
        <v>100</v>
      </c>
      <c r="K56" s="729">
        <v>100</v>
      </c>
      <c r="L56" s="190"/>
      <c r="M56" s="189" t="s">
        <v>26</v>
      </c>
      <c r="N56" s="590"/>
      <c r="O56" s="208">
        <f>(75+96+98+92+70+95)/6</f>
        <v>87.666666666666671</v>
      </c>
      <c r="P56" s="208">
        <f>(95+98+92+98+67+98)/6</f>
        <v>91.333333333333329</v>
      </c>
    </row>
    <row r="57" spans="1:22" ht="145.5" customHeight="1" thickBot="1">
      <c r="A57" s="857"/>
      <c r="B57" s="256"/>
      <c r="C57" s="857"/>
      <c r="D57" s="857"/>
      <c r="E57" s="190"/>
      <c r="F57" s="190" t="s">
        <v>111</v>
      </c>
      <c r="G57" s="189" t="s">
        <v>25</v>
      </c>
      <c r="H57" s="190">
        <v>100</v>
      </c>
      <c r="I57" s="190">
        <v>100</v>
      </c>
      <c r="J57" s="245">
        <f t="shared" si="2"/>
        <v>100</v>
      </c>
      <c r="K57" s="729"/>
      <c r="L57" s="190"/>
      <c r="M57" s="189" t="s">
        <v>26</v>
      </c>
      <c r="N57" s="590"/>
      <c r="O57" s="208">
        <f>(68+45+50+80+80+80)/6</f>
        <v>67.166666666666671</v>
      </c>
      <c r="P57" s="208">
        <f>(68+33+52+79+80+90)/6</f>
        <v>67</v>
      </c>
    </row>
    <row r="58" spans="1:22" ht="101.25" hidden="1" customHeight="1">
      <c r="A58" s="857"/>
      <c r="B58" s="256"/>
      <c r="C58" s="857"/>
      <c r="D58" s="857"/>
      <c r="E58" s="190"/>
      <c r="F58" s="325"/>
      <c r="G58" s="189" t="s">
        <v>25</v>
      </c>
      <c r="H58" s="190"/>
      <c r="I58" s="190"/>
      <c r="J58" s="245" t="e">
        <f t="shared" si="2"/>
        <v>#DIV/0!</v>
      </c>
      <c r="K58" s="729"/>
      <c r="L58" s="190"/>
      <c r="M58" s="189" t="s">
        <v>26</v>
      </c>
      <c r="N58" s="590"/>
      <c r="O58" s="208">
        <f>(60+27+40+44+55+55)/6</f>
        <v>46.833333333333336</v>
      </c>
      <c r="P58" s="208">
        <f>(43+48+51+34+27+58)/6</f>
        <v>43.5</v>
      </c>
    </row>
    <row r="59" spans="1:22" ht="81.75" customHeight="1" thickBot="1">
      <c r="A59" s="857"/>
      <c r="B59" s="256"/>
      <c r="C59" s="857"/>
      <c r="D59" s="857"/>
      <c r="E59" s="190" t="s">
        <v>291</v>
      </c>
      <c r="F59" s="190" t="s">
        <v>110</v>
      </c>
      <c r="G59" s="189" t="s">
        <v>25</v>
      </c>
      <c r="H59" s="190">
        <v>100</v>
      </c>
      <c r="I59" s="190">
        <v>100</v>
      </c>
      <c r="J59" s="245">
        <f t="shared" si="2"/>
        <v>100</v>
      </c>
      <c r="K59" s="729"/>
      <c r="L59" s="190"/>
      <c r="M59" s="189" t="s">
        <v>26</v>
      </c>
      <c r="N59" s="590"/>
      <c r="O59" s="208" t="s">
        <v>112</v>
      </c>
    </row>
    <row r="60" spans="1:22" ht="87" customHeight="1" thickBot="1">
      <c r="A60" s="857"/>
      <c r="B60" s="256"/>
      <c r="C60" s="857"/>
      <c r="D60" s="857"/>
      <c r="E60" s="190"/>
      <c r="F60" s="190" t="s">
        <v>111</v>
      </c>
      <c r="G60" s="194" t="s">
        <v>25</v>
      </c>
      <c r="H60" s="193">
        <v>100</v>
      </c>
      <c r="I60" s="193">
        <v>100</v>
      </c>
      <c r="J60" s="277">
        <f t="shared" si="2"/>
        <v>100</v>
      </c>
      <c r="K60" s="729"/>
      <c r="L60" s="193"/>
      <c r="M60" s="189" t="s">
        <v>26</v>
      </c>
      <c r="N60" s="590"/>
    </row>
    <row r="61" spans="1:22" ht="76.5" customHeight="1" thickBot="1">
      <c r="A61" s="857"/>
      <c r="B61" s="256"/>
      <c r="C61" s="857"/>
      <c r="D61" s="857"/>
      <c r="E61" s="256" t="s">
        <v>161</v>
      </c>
      <c r="F61" s="581" t="s">
        <v>32</v>
      </c>
      <c r="G61" s="638" t="s">
        <v>33</v>
      </c>
      <c r="H61" s="252">
        <v>5</v>
      </c>
      <c r="I61" s="252">
        <v>9</v>
      </c>
      <c r="J61" s="295">
        <v>110</v>
      </c>
      <c r="K61" s="858">
        <v>110</v>
      </c>
      <c r="L61" s="638"/>
      <c r="M61" s="194" t="s">
        <v>26</v>
      </c>
      <c r="N61" s="590"/>
    </row>
    <row r="62" spans="1:22" ht="0.75" customHeight="1" thickBot="1">
      <c r="A62" s="638"/>
      <c r="B62" s="638"/>
      <c r="C62" s="638"/>
      <c r="D62" s="638"/>
      <c r="E62" s="637" t="s">
        <v>145</v>
      </c>
      <c r="F62" s="189" t="s">
        <v>32</v>
      </c>
      <c r="G62" s="190" t="s">
        <v>33</v>
      </c>
      <c r="H62" s="250">
        <v>0</v>
      </c>
      <c r="I62" s="251">
        <v>0</v>
      </c>
      <c r="J62" s="245">
        <v>0</v>
      </c>
      <c r="K62" s="858"/>
      <c r="L62" s="638"/>
      <c r="M62" s="638"/>
      <c r="N62" s="638"/>
    </row>
    <row r="63" spans="1:22" ht="18" customHeight="1" thickBot="1">
      <c r="A63" s="590"/>
      <c r="B63" s="649"/>
      <c r="C63" s="649" t="s">
        <v>49</v>
      </c>
      <c r="D63" s="202"/>
      <c r="E63" s="202"/>
      <c r="F63" s="385"/>
      <c r="G63" s="385"/>
      <c r="H63" s="385"/>
      <c r="I63" s="385"/>
      <c r="J63" s="385"/>
      <c r="K63" s="385"/>
      <c r="L63" s="385"/>
      <c r="M63" s="650"/>
      <c r="N63" s="651">
        <f>(K56+K61)/2</f>
        <v>105</v>
      </c>
    </row>
    <row r="64" spans="1:22" ht="118.5" customHeight="1" thickBot="1">
      <c r="A64" s="638"/>
      <c r="B64" s="575"/>
      <c r="C64" s="850" t="s">
        <v>118</v>
      </c>
      <c r="D64" s="850" t="s">
        <v>23</v>
      </c>
      <c r="E64" s="850" t="s">
        <v>162</v>
      </c>
      <c r="F64" s="190" t="s">
        <v>120</v>
      </c>
      <c r="G64" s="189" t="s">
        <v>25</v>
      </c>
      <c r="H64" s="190">
        <v>100</v>
      </c>
      <c r="I64" s="190">
        <v>100</v>
      </c>
      <c r="J64" s="245">
        <f t="shared" ref="J64:J69" si="3">I64/H64*100</f>
        <v>100</v>
      </c>
      <c r="K64" s="855">
        <v>100</v>
      </c>
      <c r="L64" s="190"/>
      <c r="M64" s="189"/>
      <c r="N64" s="854"/>
    </row>
    <row r="65" spans="1:14" ht="91.5" customHeight="1" thickBot="1">
      <c r="A65" s="638"/>
      <c r="B65" s="594"/>
      <c r="C65" s="851"/>
      <c r="D65" s="851"/>
      <c r="E65" s="852"/>
      <c r="F65" s="580" t="s">
        <v>121</v>
      </c>
      <c r="G65" s="189" t="s">
        <v>25</v>
      </c>
      <c r="H65" s="190">
        <v>100</v>
      </c>
      <c r="I65" s="190">
        <v>100</v>
      </c>
      <c r="J65" s="245">
        <f t="shared" si="3"/>
        <v>100</v>
      </c>
      <c r="K65" s="853"/>
      <c r="L65" s="190"/>
      <c r="M65" s="189"/>
      <c r="N65" s="854"/>
    </row>
    <row r="66" spans="1:14" ht="91.5" customHeight="1" thickBot="1">
      <c r="A66" s="638"/>
      <c r="B66" s="585"/>
      <c r="C66" s="852"/>
      <c r="D66" s="852"/>
      <c r="E66" s="638" t="s">
        <v>495</v>
      </c>
      <c r="F66" s="190" t="s">
        <v>123</v>
      </c>
      <c r="G66" s="189" t="s">
        <v>163</v>
      </c>
      <c r="H66" s="326">
        <v>37848</v>
      </c>
      <c r="I66" s="326">
        <v>36693</v>
      </c>
      <c r="J66" s="652">
        <f t="shared" si="3"/>
        <v>96.948319594166151</v>
      </c>
      <c r="K66" s="295">
        <f>J66</f>
        <v>96.948319594166151</v>
      </c>
      <c r="L66" s="190"/>
      <c r="M66" s="189"/>
      <c r="N66" s="854"/>
    </row>
    <row r="67" spans="1:14" ht="118.5" customHeight="1" thickBot="1">
      <c r="A67" s="638"/>
      <c r="B67" s="575"/>
      <c r="C67" s="850" t="s">
        <v>118</v>
      </c>
      <c r="D67" s="850" t="s">
        <v>23</v>
      </c>
      <c r="E67" s="863" t="s">
        <v>548</v>
      </c>
      <c r="F67" s="190" t="s">
        <v>120</v>
      </c>
      <c r="G67" s="189" t="s">
        <v>25</v>
      </c>
      <c r="H67" s="190">
        <v>100</v>
      </c>
      <c r="I67" s="190">
        <v>100</v>
      </c>
      <c r="J67" s="245">
        <f t="shared" si="3"/>
        <v>100</v>
      </c>
      <c r="K67" s="853">
        <v>100</v>
      </c>
      <c r="L67" s="190"/>
      <c r="M67" s="189"/>
      <c r="N67" s="854"/>
    </row>
    <row r="68" spans="1:14" ht="91.5" customHeight="1" thickBot="1">
      <c r="A68" s="638"/>
      <c r="B68" s="594"/>
      <c r="C68" s="851"/>
      <c r="D68" s="851"/>
      <c r="E68" s="864"/>
      <c r="F68" s="580" t="s">
        <v>121</v>
      </c>
      <c r="G68" s="189" t="s">
        <v>25</v>
      </c>
      <c r="H68" s="190">
        <v>100</v>
      </c>
      <c r="I68" s="190">
        <v>100</v>
      </c>
      <c r="J68" s="245">
        <f t="shared" si="3"/>
        <v>100</v>
      </c>
      <c r="K68" s="853"/>
      <c r="L68" s="190"/>
      <c r="M68" s="189"/>
      <c r="N68" s="854"/>
    </row>
    <row r="69" spans="1:14" ht="91.5" customHeight="1" thickBot="1">
      <c r="A69" s="638"/>
      <c r="B69" s="585"/>
      <c r="C69" s="852"/>
      <c r="D69" s="852"/>
      <c r="E69" s="575" t="s">
        <v>493</v>
      </c>
      <c r="F69" s="190" t="s">
        <v>123</v>
      </c>
      <c r="G69" s="189" t="s">
        <v>163</v>
      </c>
      <c r="H69" s="326">
        <v>18308</v>
      </c>
      <c r="I69" s="326">
        <v>16409</v>
      </c>
      <c r="J69" s="652">
        <f t="shared" si="3"/>
        <v>89.627485252348706</v>
      </c>
      <c r="K69" s="295">
        <f>J69</f>
        <v>89.627485252348706</v>
      </c>
      <c r="L69" s="190"/>
      <c r="M69" s="189"/>
      <c r="N69" s="854"/>
    </row>
    <row r="70" spans="1:14" ht="118.5" customHeight="1" thickBot="1">
      <c r="A70" s="638"/>
      <c r="B70" s="575"/>
      <c r="C70" s="850" t="s">
        <v>118</v>
      </c>
      <c r="D70" s="850" t="s">
        <v>23</v>
      </c>
      <c r="E70" s="863" t="s">
        <v>547</v>
      </c>
      <c r="F70" s="190" t="s">
        <v>120</v>
      </c>
      <c r="G70" s="189" t="s">
        <v>25</v>
      </c>
      <c r="H70" s="190">
        <v>100</v>
      </c>
      <c r="I70" s="190">
        <v>100</v>
      </c>
      <c r="J70" s="245">
        <f t="shared" ref="J70:J75" si="4">I70/H70*100</f>
        <v>100</v>
      </c>
      <c r="K70" s="853">
        <v>100</v>
      </c>
      <c r="L70" s="190"/>
      <c r="M70" s="189"/>
      <c r="N70" s="854"/>
    </row>
    <row r="71" spans="1:14" ht="91.5" customHeight="1" thickBot="1">
      <c r="A71" s="638"/>
      <c r="B71" s="594"/>
      <c r="C71" s="851"/>
      <c r="D71" s="851"/>
      <c r="E71" s="864"/>
      <c r="F71" s="580" t="s">
        <v>121</v>
      </c>
      <c r="G71" s="189" t="s">
        <v>25</v>
      </c>
      <c r="H71" s="190">
        <v>100</v>
      </c>
      <c r="I71" s="190">
        <v>100</v>
      </c>
      <c r="J71" s="245">
        <f t="shared" si="4"/>
        <v>100</v>
      </c>
      <c r="K71" s="853"/>
      <c r="L71" s="190"/>
      <c r="M71" s="189"/>
      <c r="N71" s="854"/>
    </row>
    <row r="72" spans="1:14" ht="91.5" customHeight="1" thickBot="1">
      <c r="A72" s="638"/>
      <c r="B72" s="585"/>
      <c r="C72" s="852"/>
      <c r="D72" s="852"/>
      <c r="E72" s="575" t="s">
        <v>494</v>
      </c>
      <c r="F72" s="190" t="s">
        <v>123</v>
      </c>
      <c r="G72" s="189" t="s">
        <v>163</v>
      </c>
      <c r="H72" s="326">
        <v>3112</v>
      </c>
      <c r="I72" s="326">
        <v>2988</v>
      </c>
      <c r="J72" s="652">
        <f t="shared" si="4"/>
        <v>96.015424164524418</v>
      </c>
      <c r="K72" s="295">
        <f>J72</f>
        <v>96.015424164524418</v>
      </c>
      <c r="L72" s="190"/>
      <c r="M72" s="189"/>
      <c r="N72" s="854"/>
    </row>
    <row r="73" spans="1:14" ht="118.5" customHeight="1" thickBot="1">
      <c r="A73" s="638"/>
      <c r="B73" s="575"/>
      <c r="C73" s="850" t="s">
        <v>118</v>
      </c>
      <c r="D73" s="850" t="s">
        <v>23</v>
      </c>
      <c r="E73" s="863" t="s">
        <v>546</v>
      </c>
      <c r="F73" s="190" t="s">
        <v>120</v>
      </c>
      <c r="G73" s="189" t="s">
        <v>25</v>
      </c>
      <c r="H73" s="190">
        <v>100</v>
      </c>
      <c r="I73" s="190">
        <v>100</v>
      </c>
      <c r="J73" s="245">
        <f t="shared" si="4"/>
        <v>100</v>
      </c>
      <c r="K73" s="853">
        <v>100</v>
      </c>
      <c r="L73" s="190"/>
      <c r="M73" s="189"/>
      <c r="N73" s="854"/>
    </row>
    <row r="74" spans="1:14" ht="91.5" customHeight="1" thickBot="1">
      <c r="A74" s="638"/>
      <c r="B74" s="594"/>
      <c r="C74" s="851"/>
      <c r="D74" s="851"/>
      <c r="E74" s="864"/>
      <c r="F74" s="580" t="s">
        <v>121</v>
      </c>
      <c r="G74" s="189" t="s">
        <v>25</v>
      </c>
      <c r="H74" s="190">
        <v>100</v>
      </c>
      <c r="I74" s="190">
        <v>100</v>
      </c>
      <c r="J74" s="245">
        <f t="shared" si="4"/>
        <v>100</v>
      </c>
      <c r="K74" s="853"/>
      <c r="L74" s="190"/>
      <c r="M74" s="189"/>
      <c r="N74" s="854"/>
    </row>
    <row r="75" spans="1:14" ht="91.5" customHeight="1" thickBot="1">
      <c r="A75" s="638"/>
      <c r="B75" s="585"/>
      <c r="C75" s="852"/>
      <c r="D75" s="852"/>
      <c r="E75" s="575" t="s">
        <v>496</v>
      </c>
      <c r="F75" s="190" t="s">
        <v>123</v>
      </c>
      <c r="G75" s="189" t="s">
        <v>163</v>
      </c>
      <c r="H75" s="326">
        <v>15272</v>
      </c>
      <c r="I75" s="326">
        <v>14145</v>
      </c>
      <c r="J75" s="652">
        <f t="shared" si="4"/>
        <v>92.620481927710841</v>
      </c>
      <c r="K75" s="295">
        <f>J75</f>
        <v>92.620481927710841</v>
      </c>
      <c r="L75" s="190"/>
      <c r="M75" s="189"/>
      <c r="N75" s="854"/>
    </row>
    <row r="76" spans="1:14" ht="118.5" customHeight="1" thickBot="1">
      <c r="A76" s="638"/>
      <c r="B76" s="575"/>
      <c r="C76" s="850" t="s">
        <v>118</v>
      </c>
      <c r="D76" s="850" t="s">
        <v>23</v>
      </c>
      <c r="E76" s="863" t="s">
        <v>545</v>
      </c>
      <c r="F76" s="190" t="s">
        <v>120</v>
      </c>
      <c r="G76" s="189" t="s">
        <v>25</v>
      </c>
      <c r="H76" s="190">
        <v>100</v>
      </c>
      <c r="I76" s="190">
        <v>100</v>
      </c>
      <c r="J76" s="245">
        <f t="shared" ref="J76:J78" si="5">I76/H76*100</f>
        <v>100</v>
      </c>
      <c r="K76" s="853">
        <v>100</v>
      </c>
      <c r="L76" s="190"/>
      <c r="M76" s="189"/>
      <c r="N76" s="854"/>
    </row>
    <row r="77" spans="1:14" ht="91.5" customHeight="1" thickBot="1">
      <c r="A77" s="638"/>
      <c r="B77" s="594"/>
      <c r="C77" s="851"/>
      <c r="D77" s="851"/>
      <c r="E77" s="864"/>
      <c r="F77" s="580" t="s">
        <v>121</v>
      </c>
      <c r="G77" s="189" t="s">
        <v>25</v>
      </c>
      <c r="H77" s="190">
        <v>100</v>
      </c>
      <c r="I77" s="190">
        <v>100</v>
      </c>
      <c r="J77" s="245">
        <f t="shared" si="5"/>
        <v>100</v>
      </c>
      <c r="K77" s="853"/>
      <c r="L77" s="190"/>
      <c r="M77" s="189"/>
      <c r="N77" s="854"/>
    </row>
    <row r="78" spans="1:14" ht="91.5" customHeight="1" thickBot="1">
      <c r="A78" s="638"/>
      <c r="B78" s="585"/>
      <c r="C78" s="852"/>
      <c r="D78" s="852"/>
      <c r="E78" s="681" t="s">
        <v>497</v>
      </c>
      <c r="F78" s="190" t="s">
        <v>123</v>
      </c>
      <c r="G78" s="189" t="s">
        <v>163</v>
      </c>
      <c r="H78" s="326">
        <v>10180</v>
      </c>
      <c r="I78" s="326">
        <v>9689</v>
      </c>
      <c r="J78" s="652">
        <f t="shared" si="5"/>
        <v>95.176817288801573</v>
      </c>
      <c r="K78" s="295">
        <f>J78</f>
        <v>95.176817288801573</v>
      </c>
      <c r="L78" s="190"/>
      <c r="M78" s="189"/>
      <c r="N78" s="854"/>
    </row>
    <row r="79" spans="1:14" ht="118.5" hidden="1" customHeight="1" thickBot="1">
      <c r="A79" s="861"/>
      <c r="B79" s="653"/>
      <c r="C79" s="861" t="s">
        <v>118</v>
      </c>
      <c r="D79" s="861" t="s">
        <v>23</v>
      </c>
      <c r="E79" s="190" t="s">
        <v>162</v>
      </c>
      <c r="F79" s="190" t="s">
        <v>120</v>
      </c>
      <c r="G79" s="189" t="s">
        <v>25</v>
      </c>
      <c r="H79" s="190">
        <v>100</v>
      </c>
      <c r="I79" s="190">
        <v>100</v>
      </c>
      <c r="J79" s="245">
        <f t="shared" ref="J79:J85" si="6">I79/H79*100</f>
        <v>100</v>
      </c>
      <c r="K79" s="855">
        <v>100</v>
      </c>
      <c r="L79" s="190"/>
      <c r="M79" s="189"/>
      <c r="N79" s="854"/>
    </row>
    <row r="80" spans="1:14" ht="91.5" hidden="1" customHeight="1" thickBot="1">
      <c r="A80" s="861"/>
      <c r="B80" s="653"/>
      <c r="C80" s="861"/>
      <c r="D80" s="861"/>
      <c r="E80" s="190"/>
      <c r="F80" s="638" t="s">
        <v>121</v>
      </c>
      <c r="G80" s="189" t="s">
        <v>25</v>
      </c>
      <c r="H80" s="190">
        <v>100</v>
      </c>
      <c r="I80" s="190">
        <v>100</v>
      </c>
      <c r="J80" s="245">
        <f t="shared" si="6"/>
        <v>100</v>
      </c>
      <c r="K80" s="855"/>
      <c r="L80" s="190"/>
      <c r="M80" s="189"/>
      <c r="N80" s="854"/>
    </row>
    <row r="81" spans="1:14" ht="91.5" hidden="1" customHeight="1" thickBot="1">
      <c r="A81" s="861"/>
      <c r="B81" s="653"/>
      <c r="C81" s="861"/>
      <c r="D81" s="861"/>
      <c r="E81" s="637" t="s">
        <v>122</v>
      </c>
      <c r="F81" s="190" t="s">
        <v>123</v>
      </c>
      <c r="G81" s="189" t="s">
        <v>163</v>
      </c>
      <c r="H81" s="326">
        <v>84720</v>
      </c>
      <c r="I81" s="326">
        <v>8396</v>
      </c>
      <c r="J81" s="643">
        <f t="shared" si="6"/>
        <v>9.9102927289896137</v>
      </c>
      <c r="K81" s="862">
        <f>J81</f>
        <v>9.9102927289896137</v>
      </c>
      <c r="L81" s="190"/>
      <c r="M81" s="189"/>
      <c r="N81" s="854"/>
    </row>
    <row r="82" spans="1:14" ht="132" hidden="1" customHeight="1" thickBot="1">
      <c r="A82" s="861"/>
      <c r="B82" s="653"/>
      <c r="C82" s="861"/>
      <c r="D82" s="861"/>
      <c r="E82" s="637" t="s">
        <v>164</v>
      </c>
      <c r="F82" s="189" t="s">
        <v>32</v>
      </c>
      <c r="G82" s="189" t="s">
        <v>163</v>
      </c>
      <c r="H82" s="189">
        <v>6510</v>
      </c>
      <c r="I82" s="189">
        <v>6510</v>
      </c>
      <c r="J82" s="258">
        <f t="shared" si="6"/>
        <v>100</v>
      </c>
      <c r="K82" s="862"/>
      <c r="L82" s="189"/>
      <c r="M82" s="189" t="s">
        <v>26</v>
      </c>
      <c r="N82" s="654"/>
    </row>
    <row r="83" spans="1:14" ht="58.5" hidden="1" customHeight="1" thickBot="1">
      <c r="A83" s="860" t="s">
        <v>125</v>
      </c>
      <c r="B83" s="654"/>
      <c r="C83" s="860" t="s">
        <v>118</v>
      </c>
      <c r="D83" s="860" t="s">
        <v>23</v>
      </c>
      <c r="E83" s="190" t="s">
        <v>126</v>
      </c>
      <c r="F83" s="190" t="s">
        <v>127</v>
      </c>
      <c r="G83" s="189" t="s">
        <v>25</v>
      </c>
      <c r="H83" s="190">
        <v>57</v>
      </c>
      <c r="I83" s="190">
        <v>57</v>
      </c>
      <c r="J83" s="245">
        <f t="shared" si="6"/>
        <v>100</v>
      </c>
      <c r="K83" s="729">
        <v>100</v>
      </c>
      <c r="L83" s="190"/>
      <c r="M83" s="189" t="s">
        <v>26</v>
      </c>
      <c r="N83" s="721">
        <v>97</v>
      </c>
    </row>
    <row r="84" spans="1:14" ht="15" hidden="1" customHeight="1" thickBot="1">
      <c r="A84" s="860"/>
      <c r="B84" s="654"/>
      <c r="C84" s="860"/>
      <c r="D84" s="860"/>
      <c r="E84" s="190"/>
      <c r="F84" s="190" t="s">
        <v>121</v>
      </c>
      <c r="G84" s="189" t="s">
        <v>25</v>
      </c>
      <c r="H84" s="190">
        <v>98</v>
      </c>
      <c r="I84" s="190">
        <v>98</v>
      </c>
      <c r="J84" s="245">
        <f t="shared" si="6"/>
        <v>100</v>
      </c>
      <c r="K84" s="729"/>
      <c r="L84" s="190"/>
      <c r="M84" s="189" t="s">
        <v>26</v>
      </c>
      <c r="N84" s="721"/>
    </row>
    <row r="85" spans="1:14" ht="15" hidden="1" customHeight="1" thickBot="1">
      <c r="A85" s="860"/>
      <c r="B85" s="654"/>
      <c r="C85" s="860"/>
      <c r="D85" s="860"/>
      <c r="E85" s="637" t="s">
        <v>66</v>
      </c>
      <c r="F85" s="189" t="s">
        <v>32</v>
      </c>
      <c r="G85" s="189" t="s">
        <v>33</v>
      </c>
      <c r="H85" s="189">
        <v>1708</v>
      </c>
      <c r="I85" s="189">
        <v>1664</v>
      </c>
      <c r="J85" s="258">
        <f t="shared" si="6"/>
        <v>97.423887587822009</v>
      </c>
      <c r="K85" s="636">
        <v>97.4</v>
      </c>
      <c r="L85" s="189"/>
      <c r="M85" s="189" t="s">
        <v>26</v>
      </c>
      <c r="N85" s="721"/>
    </row>
    <row r="86" spans="1:14" ht="15" customHeight="1">
      <c r="A86" s="202"/>
      <c r="B86" s="202"/>
      <c r="C86" s="655" t="s">
        <v>49</v>
      </c>
      <c r="D86" s="655"/>
      <c r="E86" s="655"/>
      <c r="F86" s="655"/>
      <c r="G86" s="655"/>
      <c r="H86" s="655"/>
      <c r="I86" s="655"/>
      <c r="J86" s="655"/>
      <c r="K86" s="655"/>
      <c r="L86" s="655"/>
      <c r="M86" s="656"/>
      <c r="N86" s="657">
        <f>(K64+K66+K67+K69+K70+K72+K73+K75+K76+K78)/10</f>
        <v>97.038852822755175</v>
      </c>
    </row>
    <row r="87" spans="1:14" ht="15" customHeight="1">
      <c r="A87" s="859" t="s">
        <v>39</v>
      </c>
      <c r="B87" s="859"/>
      <c r="C87" s="859"/>
      <c r="D87" s="859"/>
      <c r="E87" s="859"/>
      <c r="F87" s="859"/>
      <c r="G87" s="859"/>
      <c r="H87" s="859"/>
      <c r="I87" s="859"/>
      <c r="J87" s="859"/>
      <c r="K87" s="859"/>
      <c r="L87" s="859"/>
      <c r="M87" s="859"/>
      <c r="N87" s="274">
        <f>(N37+N55+N63+N86)/4</f>
        <v>101.09777467140984</v>
      </c>
    </row>
    <row r="88" spans="1:14" ht="21" customHeight="1">
      <c r="A88" s="208" t="s">
        <v>40</v>
      </c>
      <c r="B88" s="208"/>
      <c r="H88" s="202"/>
      <c r="I88" s="202"/>
      <c r="J88" s="298"/>
      <c r="K88" s="299"/>
      <c r="L88" s="202"/>
      <c r="M88" s="202"/>
      <c r="N88" s="298"/>
    </row>
    <row r="89" spans="1:14" ht="22.5" customHeight="1">
      <c r="A89" s="208" t="s">
        <v>41</v>
      </c>
      <c r="B89" s="208"/>
      <c r="H89" s="202"/>
      <c r="I89" s="202"/>
      <c r="J89" s="298"/>
      <c r="K89" s="299"/>
      <c r="L89" s="202"/>
      <c r="M89" s="202"/>
      <c r="N89" s="298"/>
    </row>
    <row r="90" spans="1:14">
      <c r="A90" s="208" t="s">
        <v>544</v>
      </c>
      <c r="B90" s="208"/>
    </row>
    <row r="92" spans="1:14" ht="18" customHeight="1">
      <c r="A92" s="208" t="s">
        <v>165</v>
      </c>
      <c r="B92" s="208"/>
      <c r="H92" s="208" t="s">
        <v>166</v>
      </c>
    </row>
  </sheetData>
  <mergeCells count="65">
    <mergeCell ref="E64:E65"/>
    <mergeCell ref="N67:N69"/>
    <mergeCell ref="N83:N85"/>
    <mergeCell ref="K70:K71"/>
    <mergeCell ref="N70:N72"/>
    <mergeCell ref="C73:C75"/>
    <mergeCell ref="D73:D75"/>
    <mergeCell ref="K73:K74"/>
    <mergeCell ref="E76:E77"/>
    <mergeCell ref="E73:E74"/>
    <mergeCell ref="E70:E71"/>
    <mergeCell ref="E67:E68"/>
    <mergeCell ref="A79:A82"/>
    <mergeCell ref="C79:C82"/>
    <mergeCell ref="D79:D82"/>
    <mergeCell ref="K79:K80"/>
    <mergeCell ref="N79:N81"/>
    <mergeCell ref="K81:K82"/>
    <mergeCell ref="A87:M87"/>
    <mergeCell ref="A83:A85"/>
    <mergeCell ref="C83:C85"/>
    <mergeCell ref="D83:D85"/>
    <mergeCell ref="K83:K84"/>
    <mergeCell ref="A56:A61"/>
    <mergeCell ref="C56:C61"/>
    <mergeCell ref="D56:D61"/>
    <mergeCell ref="K56:K60"/>
    <mergeCell ref="K61:K62"/>
    <mergeCell ref="B25:B35"/>
    <mergeCell ref="A38:A54"/>
    <mergeCell ref="C38:C54"/>
    <mergeCell ref="D38:D54"/>
    <mergeCell ref="K38:K48"/>
    <mergeCell ref="K49:K54"/>
    <mergeCell ref="C25:C36"/>
    <mergeCell ref="D25:D36"/>
    <mergeCell ref="K25:K32"/>
    <mergeCell ref="A25:A36"/>
    <mergeCell ref="N25:N36"/>
    <mergeCell ref="K33:K36"/>
    <mergeCell ref="C76:C78"/>
    <mergeCell ref="D76:D78"/>
    <mergeCell ref="K76:K77"/>
    <mergeCell ref="N76:N78"/>
    <mergeCell ref="C70:C72"/>
    <mergeCell ref="D70:D72"/>
    <mergeCell ref="N73:N75"/>
    <mergeCell ref="C64:C66"/>
    <mergeCell ref="D64:D66"/>
    <mergeCell ref="K64:K65"/>
    <mergeCell ref="N64:N66"/>
    <mergeCell ref="C67:C69"/>
    <mergeCell ref="D67:D69"/>
    <mergeCell ref="K67:K68"/>
    <mergeCell ref="A9:N9"/>
    <mergeCell ref="A10:N10"/>
    <mergeCell ref="A11:N11"/>
    <mergeCell ref="A14:A24"/>
    <mergeCell ref="C14:C21"/>
    <mergeCell ref="D14:D21"/>
    <mergeCell ref="K14:K21"/>
    <mergeCell ref="N14:N24"/>
    <mergeCell ref="C22:C23"/>
    <mergeCell ref="D22:D23"/>
    <mergeCell ref="K22:K23"/>
  </mergeCells>
  <pageMargins left="0" right="0" top="0.15748031496062992" bottom="0.15748031496062992" header="0.51181102362204722" footer="0.51181102362204722"/>
  <pageSetup paperSize="9" scale="75" firstPageNumber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K85"/>
  <sheetViews>
    <sheetView topLeftCell="A70" workbookViewId="0">
      <selection activeCell="I67" sqref="I67"/>
    </sheetView>
  </sheetViews>
  <sheetFormatPr defaultRowHeight="15"/>
  <cols>
    <col min="1" max="1" width="10.28515625"/>
    <col min="2" max="2" width="12.7109375"/>
    <col min="3" max="3" width="14.7109375" customWidth="1"/>
    <col min="4" max="4" width="10.7109375"/>
    <col min="5" max="5" width="20.42578125"/>
    <col min="6" max="6" width="7.7109375"/>
    <col min="7" max="7" width="14.28515625"/>
    <col min="8" max="8" width="11.140625"/>
    <col min="9" max="9" width="15.140625"/>
    <col min="10" max="10" width="11.42578125"/>
    <col min="11" max="11" width="12.28515625"/>
    <col min="12" max="12" width="13.7109375"/>
    <col min="13" max="13" width="10"/>
    <col min="14" max="15" width="0" hidden="1"/>
    <col min="16" max="16" width="0" style="17" hidden="1"/>
    <col min="17" max="1025" width="9.140625" style="17"/>
  </cols>
  <sheetData>
    <row r="1" spans="1:13">
      <c r="A1" s="14"/>
      <c r="C1" s="2"/>
      <c r="L1" s="14"/>
      <c r="M1" s="14" t="s">
        <v>0</v>
      </c>
    </row>
    <row r="2" spans="1:13">
      <c r="A2" s="14"/>
      <c r="C2" s="2"/>
      <c r="L2" s="14"/>
      <c r="M2" s="14" t="s">
        <v>1</v>
      </c>
    </row>
    <row r="3" spans="1:13">
      <c r="A3" s="14"/>
      <c r="C3" s="2"/>
      <c r="L3" s="14"/>
      <c r="M3" s="14" t="s">
        <v>2</v>
      </c>
    </row>
    <row r="4" spans="1:13">
      <c r="A4" s="14"/>
      <c r="C4" s="2"/>
      <c r="L4" s="14"/>
      <c r="M4" s="14" t="s">
        <v>3</v>
      </c>
    </row>
    <row r="5" spans="1:13">
      <c r="A5" s="14"/>
      <c r="C5" s="2"/>
      <c r="L5" s="14"/>
      <c r="M5" s="14" t="s">
        <v>4</v>
      </c>
    </row>
    <row r="6" spans="1:13">
      <c r="A6" s="14"/>
      <c r="C6" s="2"/>
      <c r="L6" s="14"/>
      <c r="M6" s="14" t="s">
        <v>5</v>
      </c>
    </row>
    <row r="7" spans="1:13">
      <c r="A7" s="14"/>
      <c r="C7" s="2"/>
      <c r="L7" s="14"/>
      <c r="M7" s="14" t="s">
        <v>6</v>
      </c>
    </row>
    <row r="8" spans="1:13">
      <c r="A8" s="15"/>
      <c r="C8" s="3"/>
    </row>
    <row r="9" spans="1:13">
      <c r="A9" s="757" t="s">
        <v>7</v>
      </c>
      <c r="B9" s="757"/>
      <c r="C9" s="757"/>
      <c r="D9" s="757"/>
      <c r="E9" s="757"/>
      <c r="F9" s="757"/>
      <c r="G9" s="757"/>
      <c r="H9" s="757"/>
      <c r="I9" s="757"/>
      <c r="J9" s="757"/>
      <c r="K9" s="757"/>
      <c r="L9" s="757"/>
      <c r="M9" s="757"/>
    </row>
    <row r="10" spans="1:13">
      <c r="A10" s="757" t="s">
        <v>518</v>
      </c>
      <c r="B10" s="757"/>
      <c r="C10" s="757"/>
      <c r="D10" s="757"/>
      <c r="E10" s="757"/>
      <c r="F10" s="757"/>
      <c r="G10" s="757"/>
      <c r="H10" s="757"/>
      <c r="I10" s="757"/>
      <c r="J10" s="757"/>
      <c r="K10" s="757"/>
      <c r="L10" s="757"/>
      <c r="M10" s="757"/>
    </row>
    <row r="11" spans="1:13">
      <c r="A11" s="757" t="s">
        <v>44</v>
      </c>
      <c r="B11" s="757"/>
      <c r="C11" s="757"/>
      <c r="D11" s="757"/>
      <c r="E11" s="757"/>
      <c r="F11" s="757"/>
      <c r="G11" s="757"/>
      <c r="H11" s="757"/>
      <c r="I11" s="757"/>
      <c r="J11" s="757"/>
      <c r="K11" s="757"/>
      <c r="L11" s="757"/>
      <c r="M11" s="757"/>
    </row>
    <row r="12" spans="1:13" ht="15.75" thickBot="1">
      <c r="A12" s="15"/>
      <c r="C12" s="3"/>
    </row>
    <row r="13" spans="1:13" ht="169.5" customHeight="1" thickBot="1">
      <c r="A13" s="52" t="s">
        <v>8</v>
      </c>
      <c r="B13" s="53" t="s">
        <v>9</v>
      </c>
      <c r="C13" s="405" t="s">
        <v>292</v>
      </c>
      <c r="D13" s="53" t="s">
        <v>11</v>
      </c>
      <c r="E13" s="53" t="s">
        <v>12</v>
      </c>
      <c r="F13" s="53" t="s">
        <v>13</v>
      </c>
      <c r="G13" s="53" t="s">
        <v>14</v>
      </c>
      <c r="H13" s="246" t="s">
        <v>15</v>
      </c>
      <c r="I13" s="53" t="s">
        <v>16</v>
      </c>
      <c r="J13" s="53" t="s">
        <v>17</v>
      </c>
      <c r="K13" s="53" t="s">
        <v>18</v>
      </c>
      <c r="L13" s="53" t="s">
        <v>19</v>
      </c>
      <c r="M13" s="53" t="s">
        <v>20</v>
      </c>
    </row>
    <row r="14" spans="1:13" ht="15" hidden="1" customHeight="1">
      <c r="A14" s="865" t="s">
        <v>131</v>
      </c>
      <c r="B14" s="866" t="s">
        <v>22</v>
      </c>
      <c r="C14" s="47">
        <v>2446004687</v>
      </c>
      <c r="D14" s="54" t="s">
        <v>45</v>
      </c>
      <c r="E14" s="54" t="s">
        <v>24</v>
      </c>
      <c r="F14" s="54" t="s">
        <v>25</v>
      </c>
      <c r="G14" s="54">
        <v>100</v>
      </c>
      <c r="H14" s="54">
        <v>100</v>
      </c>
      <c r="I14" s="55">
        <f t="shared" ref="I14:I42" si="0">H14/G14*100</f>
        <v>100</v>
      </c>
      <c r="J14" s="867">
        <v>100</v>
      </c>
      <c r="K14" s="54"/>
      <c r="L14" s="54" t="s">
        <v>26</v>
      </c>
      <c r="M14" s="865">
        <v>97.6</v>
      </c>
    </row>
    <row r="15" spans="1:13" ht="15" hidden="1" customHeight="1">
      <c r="A15" s="865"/>
      <c r="B15" s="866"/>
      <c r="C15" s="419"/>
      <c r="D15" s="57"/>
      <c r="E15" s="57" t="s">
        <v>27</v>
      </c>
      <c r="F15" s="57" t="s">
        <v>25</v>
      </c>
      <c r="G15" s="57">
        <v>99</v>
      </c>
      <c r="H15" s="57">
        <v>99</v>
      </c>
      <c r="I15" s="58">
        <f t="shared" si="0"/>
        <v>100</v>
      </c>
      <c r="J15" s="867"/>
      <c r="K15" s="57"/>
      <c r="L15" s="54" t="s">
        <v>26</v>
      </c>
      <c r="M15" s="865"/>
    </row>
    <row r="16" spans="1:13" ht="15" hidden="1" customHeight="1">
      <c r="A16" s="865"/>
      <c r="B16" s="866"/>
      <c r="C16" s="419"/>
      <c r="D16" s="57" t="s">
        <v>79</v>
      </c>
      <c r="E16" s="70" t="s">
        <v>24</v>
      </c>
      <c r="F16" s="57" t="s">
        <v>25</v>
      </c>
      <c r="G16" s="57">
        <v>100</v>
      </c>
      <c r="H16" s="57">
        <v>100</v>
      </c>
      <c r="I16" s="58">
        <f t="shared" si="0"/>
        <v>100</v>
      </c>
      <c r="J16" s="867"/>
      <c r="K16" s="57"/>
      <c r="L16" s="54" t="s">
        <v>26</v>
      </c>
      <c r="M16" s="865"/>
    </row>
    <row r="17" spans="1:15" ht="150" hidden="1" customHeight="1">
      <c r="A17" s="865"/>
      <c r="B17" s="866"/>
      <c r="C17" s="419"/>
      <c r="D17" s="57"/>
      <c r="E17" s="57" t="s">
        <v>27</v>
      </c>
      <c r="F17" s="57" t="s">
        <v>25</v>
      </c>
      <c r="G17" s="57">
        <v>99.5</v>
      </c>
      <c r="H17" s="57">
        <v>99.5</v>
      </c>
      <c r="I17" s="58">
        <f t="shared" si="0"/>
        <v>100</v>
      </c>
      <c r="J17" s="867"/>
      <c r="K17" s="57"/>
      <c r="L17" s="54" t="s">
        <v>26</v>
      </c>
      <c r="M17" s="865"/>
    </row>
    <row r="18" spans="1:15" ht="168" hidden="1" customHeight="1">
      <c r="A18" s="865"/>
      <c r="B18" s="866"/>
      <c r="C18" s="419"/>
      <c r="D18" s="57" t="s">
        <v>80</v>
      </c>
      <c r="E18" s="18" t="s">
        <v>24</v>
      </c>
      <c r="F18" s="57" t="s">
        <v>25</v>
      </c>
      <c r="G18" s="57">
        <v>100</v>
      </c>
      <c r="H18" s="57">
        <v>100</v>
      </c>
      <c r="I18" s="58">
        <f t="shared" si="0"/>
        <v>100</v>
      </c>
      <c r="J18" s="867"/>
      <c r="K18" s="57"/>
      <c r="L18" s="54" t="s">
        <v>26</v>
      </c>
      <c r="M18" s="865"/>
      <c r="O18" s="17" t="s">
        <v>29</v>
      </c>
    </row>
    <row r="19" spans="1:15" ht="150" hidden="1" customHeight="1">
      <c r="A19" s="865"/>
      <c r="B19" s="866"/>
      <c r="C19" s="419"/>
      <c r="D19" s="57"/>
      <c r="E19" s="57" t="s">
        <v>27</v>
      </c>
      <c r="F19" s="57" t="s">
        <v>25</v>
      </c>
      <c r="G19" s="57">
        <v>100</v>
      </c>
      <c r="H19" s="57">
        <v>100</v>
      </c>
      <c r="I19" s="58">
        <f t="shared" si="0"/>
        <v>100</v>
      </c>
      <c r="J19" s="867"/>
      <c r="K19" s="57"/>
      <c r="L19" s="54" t="s">
        <v>26</v>
      </c>
      <c r="M19" s="865"/>
    </row>
    <row r="20" spans="1:15" ht="185.25" hidden="1" customHeight="1">
      <c r="A20" s="865"/>
      <c r="B20" s="866"/>
      <c r="C20" s="419"/>
      <c r="D20" s="48" t="s">
        <v>30</v>
      </c>
      <c r="E20" s="18" t="s">
        <v>24</v>
      </c>
      <c r="F20" s="57" t="s">
        <v>25</v>
      </c>
      <c r="G20" s="48">
        <v>100</v>
      </c>
      <c r="H20" s="48">
        <v>100</v>
      </c>
      <c r="I20" s="58">
        <f t="shared" si="0"/>
        <v>100</v>
      </c>
      <c r="J20" s="867"/>
      <c r="K20" s="57"/>
      <c r="L20" s="54" t="s">
        <v>26</v>
      </c>
      <c r="M20" s="865"/>
      <c r="O20" s="17" t="s">
        <v>31</v>
      </c>
    </row>
    <row r="21" spans="1:15" ht="153" hidden="1" customHeight="1">
      <c r="A21" s="865"/>
      <c r="B21" s="866"/>
      <c r="C21" s="419"/>
      <c r="D21" s="54"/>
      <c r="E21" s="57" t="s">
        <v>27</v>
      </c>
      <c r="F21" s="57" t="s">
        <v>25</v>
      </c>
      <c r="G21" s="54">
        <v>99.3</v>
      </c>
      <c r="H21" s="54">
        <v>99.3</v>
      </c>
      <c r="I21" s="58">
        <f t="shared" si="0"/>
        <v>100</v>
      </c>
      <c r="J21" s="867"/>
      <c r="K21" s="57"/>
      <c r="L21" s="54" t="s">
        <v>26</v>
      </c>
      <c r="M21" s="865"/>
    </row>
    <row r="22" spans="1:15" ht="108" hidden="1" customHeight="1">
      <c r="A22" s="865"/>
      <c r="B22" s="866" t="s">
        <v>34</v>
      </c>
      <c r="C22" s="419"/>
      <c r="D22" s="54" t="s">
        <v>81</v>
      </c>
      <c r="E22" s="74" t="s">
        <v>36</v>
      </c>
      <c r="F22" s="57" t="s">
        <v>25</v>
      </c>
      <c r="G22" s="54">
        <v>99.5</v>
      </c>
      <c r="H22" s="54">
        <v>99.5</v>
      </c>
      <c r="I22" s="58">
        <f t="shared" si="0"/>
        <v>100</v>
      </c>
      <c r="J22" s="867">
        <v>100</v>
      </c>
      <c r="K22" s="57"/>
      <c r="L22" s="54" t="s">
        <v>26</v>
      </c>
      <c r="M22" s="865"/>
    </row>
    <row r="23" spans="1:15" ht="69.75" hidden="1" customHeight="1">
      <c r="A23" s="865"/>
      <c r="B23" s="866"/>
      <c r="C23" s="419"/>
      <c r="D23" s="147" t="s">
        <v>82</v>
      </c>
      <c r="E23" s="145" t="s">
        <v>36</v>
      </c>
      <c r="F23" s="57" t="s">
        <v>25</v>
      </c>
      <c r="G23" s="54">
        <v>99.6</v>
      </c>
      <c r="H23" s="54">
        <v>99.6</v>
      </c>
      <c r="I23" s="58">
        <f t="shared" si="0"/>
        <v>100</v>
      </c>
      <c r="J23" s="867"/>
      <c r="K23" s="57"/>
      <c r="L23" s="54" t="s">
        <v>26</v>
      </c>
      <c r="M23" s="865"/>
      <c r="N23" s="17" t="s">
        <v>83</v>
      </c>
    </row>
    <row r="24" spans="1:15" ht="27.75" hidden="1" customHeight="1">
      <c r="A24" s="865"/>
      <c r="B24" s="329"/>
      <c r="C24" s="419"/>
      <c r="D24" s="57" t="s">
        <v>66</v>
      </c>
      <c r="E24" s="57" t="s">
        <v>32</v>
      </c>
      <c r="F24" s="57" t="s">
        <v>33</v>
      </c>
      <c r="G24" s="57">
        <v>1719</v>
      </c>
      <c r="H24" s="57">
        <v>1636</v>
      </c>
      <c r="I24" s="58">
        <f t="shared" si="0"/>
        <v>95.171611401977898</v>
      </c>
      <c r="J24" s="79">
        <v>95.2</v>
      </c>
      <c r="K24" s="57"/>
      <c r="L24" s="54" t="s">
        <v>26</v>
      </c>
      <c r="M24" s="865"/>
    </row>
    <row r="25" spans="1:15" ht="64.5" customHeight="1" thickBot="1">
      <c r="A25" s="865" t="s">
        <v>167</v>
      </c>
      <c r="B25" s="866" t="s">
        <v>296</v>
      </c>
      <c r="C25" s="430">
        <v>2446004687</v>
      </c>
      <c r="D25" s="868" t="s">
        <v>85</v>
      </c>
      <c r="E25" s="57" t="s">
        <v>86</v>
      </c>
      <c r="F25" s="57" t="s">
        <v>25</v>
      </c>
      <c r="G25" s="57">
        <v>100</v>
      </c>
      <c r="H25" s="69">
        <v>100</v>
      </c>
      <c r="I25" s="58">
        <f t="shared" si="0"/>
        <v>100</v>
      </c>
      <c r="J25" s="869">
        <f>(I25+I26+I27+I28+I29+I30)/6</f>
        <v>100</v>
      </c>
      <c r="K25" s="758"/>
      <c r="L25" s="54" t="s">
        <v>26</v>
      </c>
      <c r="M25" s="758"/>
    </row>
    <row r="26" spans="1:15" ht="128.25" thickBot="1">
      <c r="A26" s="865"/>
      <c r="B26" s="866"/>
      <c r="C26" s="127"/>
      <c r="D26" s="868"/>
      <c r="E26" s="57" t="s">
        <v>87</v>
      </c>
      <c r="F26" s="57" t="s">
        <v>25</v>
      </c>
      <c r="G26" s="57">
        <v>100</v>
      </c>
      <c r="H26" s="57">
        <v>100</v>
      </c>
      <c r="I26" s="58">
        <f t="shared" si="0"/>
        <v>100</v>
      </c>
      <c r="J26" s="869"/>
      <c r="K26" s="758"/>
      <c r="L26" s="54" t="s">
        <v>26</v>
      </c>
      <c r="M26" s="758"/>
    </row>
    <row r="27" spans="1:15" ht="102.75" customHeight="1" thickBot="1">
      <c r="A27" s="865"/>
      <c r="B27" s="866"/>
      <c r="C27" s="403"/>
      <c r="D27" s="868" t="s">
        <v>100</v>
      </c>
      <c r="E27" s="57" t="s">
        <v>86</v>
      </c>
      <c r="F27" s="57" t="s">
        <v>25</v>
      </c>
      <c r="G27" s="57">
        <v>100</v>
      </c>
      <c r="H27" s="57">
        <v>100</v>
      </c>
      <c r="I27" s="58">
        <f t="shared" si="0"/>
        <v>100</v>
      </c>
      <c r="J27" s="869"/>
      <c r="K27" s="758"/>
      <c r="L27" s="54" t="s">
        <v>26</v>
      </c>
      <c r="M27" s="758"/>
      <c r="O27" s="17" t="s">
        <v>89</v>
      </c>
    </row>
    <row r="28" spans="1:15" ht="128.25" thickBot="1">
      <c r="A28" s="865"/>
      <c r="B28" s="866"/>
      <c r="C28" s="420"/>
      <c r="D28" s="868"/>
      <c r="E28" s="57" t="s">
        <v>87</v>
      </c>
      <c r="F28" s="57" t="s">
        <v>25</v>
      </c>
      <c r="G28" s="57">
        <v>100</v>
      </c>
      <c r="H28" s="57">
        <v>100</v>
      </c>
      <c r="I28" s="58">
        <f t="shared" si="0"/>
        <v>100</v>
      </c>
      <c r="J28" s="869"/>
      <c r="K28" s="758"/>
      <c r="L28" s="54" t="s">
        <v>26</v>
      </c>
      <c r="M28" s="758"/>
    </row>
    <row r="29" spans="1:15" ht="58.5" customHeight="1" thickBot="1">
      <c r="A29" s="865"/>
      <c r="B29" s="866"/>
      <c r="C29" s="404"/>
      <c r="D29" s="868" t="s">
        <v>134</v>
      </c>
      <c r="E29" s="57" t="s">
        <v>86</v>
      </c>
      <c r="F29" s="57" t="s">
        <v>25</v>
      </c>
      <c r="G29" s="57">
        <v>100</v>
      </c>
      <c r="H29" s="57">
        <v>100</v>
      </c>
      <c r="I29" s="58">
        <f t="shared" si="0"/>
        <v>100</v>
      </c>
      <c r="J29" s="869"/>
      <c r="K29" s="758"/>
      <c r="L29" s="54" t="s">
        <v>26</v>
      </c>
      <c r="M29" s="758"/>
      <c r="O29" s="17" t="s">
        <v>91</v>
      </c>
    </row>
    <row r="30" spans="1:15" ht="128.25" thickBot="1">
      <c r="A30" s="865"/>
      <c r="B30" s="866"/>
      <c r="C30" s="421"/>
      <c r="D30" s="868"/>
      <c r="E30" s="57" t="s">
        <v>87</v>
      </c>
      <c r="F30" s="57" t="s">
        <v>25</v>
      </c>
      <c r="G30" s="57">
        <v>100</v>
      </c>
      <c r="H30" s="57">
        <v>100</v>
      </c>
      <c r="I30" s="58">
        <f t="shared" si="0"/>
        <v>100</v>
      </c>
      <c r="J30" s="869"/>
      <c r="K30" s="758"/>
      <c r="L30" s="54" t="s">
        <v>26</v>
      </c>
      <c r="M30" s="758"/>
    </row>
    <row r="31" spans="1:15" ht="39" thickBot="1">
      <c r="A31" s="865"/>
      <c r="B31" s="866"/>
      <c r="C31" s="421"/>
      <c r="D31" s="57" t="s">
        <v>37</v>
      </c>
      <c r="E31" s="57" t="s">
        <v>32</v>
      </c>
      <c r="F31" s="57" t="s">
        <v>33</v>
      </c>
      <c r="G31" s="249">
        <v>166</v>
      </c>
      <c r="H31" s="57">
        <v>166</v>
      </c>
      <c r="I31" s="58">
        <f>H31/G31*100</f>
        <v>100</v>
      </c>
      <c r="J31" s="870">
        <f>(I31+I32+I33)/3</f>
        <v>103.33333333333333</v>
      </c>
      <c r="K31" s="122"/>
      <c r="L31" s="60" t="s">
        <v>26</v>
      </c>
      <c r="M31" s="66">
        <f>(J31+J25)/2</f>
        <v>101.66666666666666</v>
      </c>
    </row>
    <row r="32" spans="1:15" ht="208.15" customHeight="1" thickBot="1">
      <c r="A32" s="67"/>
      <c r="B32" s="413"/>
      <c r="C32" s="422"/>
      <c r="D32" s="416" t="s">
        <v>135</v>
      </c>
      <c r="E32" s="63" t="s">
        <v>32</v>
      </c>
      <c r="F32" s="64" t="s">
        <v>33</v>
      </c>
      <c r="G32" s="349">
        <v>36</v>
      </c>
      <c r="H32" s="122">
        <v>36</v>
      </c>
      <c r="I32" s="150">
        <f t="shared" si="0"/>
        <v>100</v>
      </c>
      <c r="J32" s="870"/>
      <c r="K32" s="59"/>
      <c r="L32" s="68" t="s">
        <v>26</v>
      </c>
      <c r="M32" s="75"/>
    </row>
    <row r="33" spans="1:15" ht="168" customHeight="1" thickBot="1">
      <c r="A33" s="67"/>
      <c r="B33" s="413"/>
      <c r="C33" s="423"/>
      <c r="D33" s="417" t="s">
        <v>136</v>
      </c>
      <c r="E33" s="122" t="s">
        <v>32</v>
      </c>
      <c r="F33" s="122" t="s">
        <v>33</v>
      </c>
      <c r="G33" s="349">
        <v>4</v>
      </c>
      <c r="H33" s="122">
        <v>4</v>
      </c>
      <c r="I33" s="151">
        <v>110</v>
      </c>
      <c r="J33" s="870"/>
      <c r="K33" s="73"/>
      <c r="L33" s="68" t="s">
        <v>26</v>
      </c>
      <c r="M33" s="152"/>
    </row>
    <row r="34" spans="1:15" ht="91.5" customHeight="1" thickBot="1">
      <c r="A34" s="865"/>
      <c r="B34" s="866" t="s">
        <v>360</v>
      </c>
      <c r="C34" s="423"/>
      <c r="D34" s="868" t="s">
        <v>126</v>
      </c>
      <c r="E34" s="57" t="s">
        <v>98</v>
      </c>
      <c r="F34" s="57" t="s">
        <v>25</v>
      </c>
      <c r="G34" s="57">
        <v>100</v>
      </c>
      <c r="H34" s="57">
        <v>100</v>
      </c>
      <c r="I34" s="69">
        <f t="shared" si="0"/>
        <v>100</v>
      </c>
      <c r="J34" s="871">
        <f>(I34+I35+I36+I37+I38+I39)/6</f>
        <v>100</v>
      </c>
      <c r="K34" s="872"/>
      <c r="L34" s="60" t="s">
        <v>26</v>
      </c>
      <c r="M34" s="153"/>
    </row>
    <row r="35" spans="1:15" ht="97.5" customHeight="1" thickBot="1">
      <c r="A35" s="865"/>
      <c r="B35" s="866"/>
      <c r="C35" s="421"/>
      <c r="D35" s="868"/>
      <c r="E35" s="57" t="s">
        <v>99</v>
      </c>
      <c r="F35" s="57" t="s">
        <v>25</v>
      </c>
      <c r="G35" s="57">
        <v>100</v>
      </c>
      <c r="H35" s="57">
        <v>100</v>
      </c>
      <c r="I35" s="69">
        <f t="shared" si="0"/>
        <v>100</v>
      </c>
      <c r="J35" s="871"/>
      <c r="K35" s="872"/>
      <c r="L35" s="60" t="s">
        <v>26</v>
      </c>
      <c r="M35" s="154"/>
    </row>
    <row r="36" spans="1:15" ht="57" customHeight="1" thickBot="1">
      <c r="A36" s="865"/>
      <c r="B36" s="866"/>
      <c r="C36" s="423"/>
      <c r="D36" s="868" t="s">
        <v>154</v>
      </c>
      <c r="E36" s="57" t="s">
        <v>98</v>
      </c>
      <c r="F36" s="57" t="s">
        <v>25</v>
      </c>
      <c r="G36" s="57">
        <v>100</v>
      </c>
      <c r="H36" s="57">
        <v>100</v>
      </c>
      <c r="I36" s="69">
        <f t="shared" si="0"/>
        <v>100</v>
      </c>
      <c r="J36" s="871"/>
      <c r="K36" s="872"/>
      <c r="L36" s="60" t="s">
        <v>26</v>
      </c>
      <c r="M36" s="154"/>
    </row>
    <row r="37" spans="1:15" ht="128.25" thickBot="1">
      <c r="A37" s="865"/>
      <c r="B37" s="866"/>
      <c r="C37" s="423"/>
      <c r="D37" s="868"/>
      <c r="E37" s="57" t="s">
        <v>99</v>
      </c>
      <c r="F37" s="57" t="s">
        <v>25</v>
      </c>
      <c r="G37" s="57">
        <v>100</v>
      </c>
      <c r="H37" s="57">
        <v>100</v>
      </c>
      <c r="I37" s="69">
        <f t="shared" si="0"/>
        <v>100</v>
      </c>
      <c r="J37" s="871"/>
      <c r="K37" s="872"/>
      <c r="L37" s="60" t="s">
        <v>26</v>
      </c>
      <c r="M37" s="154"/>
    </row>
    <row r="38" spans="1:15" ht="64.5" customHeight="1" thickBot="1">
      <c r="A38" s="865"/>
      <c r="B38" s="866"/>
      <c r="C38" s="423"/>
      <c r="D38" s="868" t="s">
        <v>155</v>
      </c>
      <c r="E38" s="57" t="s">
        <v>86</v>
      </c>
      <c r="F38" s="57" t="s">
        <v>25</v>
      </c>
      <c r="G38" s="57">
        <v>100</v>
      </c>
      <c r="H38" s="57">
        <v>100</v>
      </c>
      <c r="I38" s="69">
        <f t="shared" si="0"/>
        <v>100</v>
      </c>
      <c r="J38" s="871"/>
      <c r="K38" s="872"/>
      <c r="L38" s="60" t="s">
        <v>26</v>
      </c>
      <c r="M38" s="154"/>
      <c r="N38" s="17" t="s">
        <v>101</v>
      </c>
    </row>
    <row r="39" spans="1:15" ht="128.25" thickBot="1">
      <c r="A39" s="865"/>
      <c r="B39" s="866"/>
      <c r="C39" s="423"/>
      <c r="D39" s="868"/>
      <c r="E39" s="57" t="s">
        <v>87</v>
      </c>
      <c r="F39" s="57" t="s">
        <v>25</v>
      </c>
      <c r="G39" s="57">
        <v>100</v>
      </c>
      <c r="H39" s="57">
        <v>100</v>
      </c>
      <c r="I39" s="58">
        <f t="shared" si="0"/>
        <v>100</v>
      </c>
      <c r="J39" s="871"/>
      <c r="K39" s="872"/>
      <c r="L39" s="60" t="s">
        <v>26</v>
      </c>
      <c r="M39" s="154"/>
    </row>
    <row r="40" spans="1:15" ht="100.5" hidden="1" customHeight="1">
      <c r="A40" s="865"/>
      <c r="B40" s="866"/>
      <c r="C40" s="423"/>
      <c r="D40" s="868" t="s">
        <v>168</v>
      </c>
      <c r="E40" s="48" t="s">
        <v>104</v>
      </c>
      <c r="F40" s="54" t="s">
        <v>25</v>
      </c>
      <c r="G40" s="48">
        <v>100</v>
      </c>
      <c r="H40" s="48">
        <v>98</v>
      </c>
      <c r="I40" s="55">
        <f t="shared" si="0"/>
        <v>98</v>
      </c>
      <c r="J40" s="871"/>
      <c r="K40" s="872"/>
      <c r="L40" s="60" t="s">
        <v>26</v>
      </c>
      <c r="M40" s="154"/>
      <c r="N40" s="17" t="s">
        <v>105</v>
      </c>
    </row>
    <row r="41" spans="1:15" ht="81" hidden="1" customHeight="1">
      <c r="A41" s="865"/>
      <c r="B41" s="866"/>
      <c r="C41" s="423"/>
      <c r="D41" s="868"/>
      <c r="E41" s="122" t="s">
        <v>106</v>
      </c>
      <c r="F41" s="54" t="s">
        <v>25</v>
      </c>
      <c r="G41" s="54">
        <v>100</v>
      </c>
      <c r="H41" s="54">
        <v>0</v>
      </c>
      <c r="I41" s="55">
        <f t="shared" si="0"/>
        <v>0</v>
      </c>
      <c r="J41" s="871"/>
      <c r="K41" s="872"/>
      <c r="L41" s="60" t="s">
        <v>26</v>
      </c>
      <c r="M41" s="154"/>
    </row>
    <row r="42" spans="1:15" ht="53.25" hidden="1" customHeight="1">
      <c r="A42" s="865"/>
      <c r="B42" s="866"/>
      <c r="C42" s="423"/>
      <c r="D42" s="868"/>
      <c r="E42" s="48" t="s">
        <v>107</v>
      </c>
      <c r="F42" s="54" t="s">
        <v>25</v>
      </c>
      <c r="G42" s="48">
        <v>90</v>
      </c>
      <c r="H42" s="48">
        <v>83</v>
      </c>
      <c r="I42" s="55">
        <f t="shared" si="0"/>
        <v>92.222222222222229</v>
      </c>
      <c r="J42" s="871"/>
      <c r="K42" s="872"/>
      <c r="L42" s="60" t="s">
        <v>26</v>
      </c>
      <c r="M42" s="154"/>
    </row>
    <row r="43" spans="1:15" ht="39" thickBot="1">
      <c r="A43" s="865"/>
      <c r="B43" s="866"/>
      <c r="C43" s="423"/>
      <c r="D43" s="54" t="s">
        <v>37</v>
      </c>
      <c r="E43" s="54" t="s">
        <v>32</v>
      </c>
      <c r="F43" s="54" t="s">
        <v>33</v>
      </c>
      <c r="G43" s="350">
        <v>235</v>
      </c>
      <c r="H43" s="54">
        <v>234</v>
      </c>
      <c r="I43" s="55">
        <f>(H43/G43)*100</f>
        <v>99.574468085106389</v>
      </c>
      <c r="J43" s="870">
        <f>(I43+I44+I45)/3</f>
        <v>99.858156028368796</v>
      </c>
      <c r="K43" s="872"/>
      <c r="L43" s="60" t="s">
        <v>26</v>
      </c>
      <c r="M43" s="66">
        <f>(J34+J43)/2</f>
        <v>99.929078014184398</v>
      </c>
    </row>
    <row r="44" spans="1:15" ht="202.5" customHeight="1" thickBot="1">
      <c r="A44" s="52"/>
      <c r="B44" s="414"/>
      <c r="C44" s="423"/>
      <c r="D44" s="155" t="s">
        <v>135</v>
      </c>
      <c r="E44" s="122" t="s">
        <v>32</v>
      </c>
      <c r="F44" s="60" t="s">
        <v>33</v>
      </c>
      <c r="G44" s="349">
        <v>8</v>
      </c>
      <c r="H44" s="54">
        <v>8</v>
      </c>
      <c r="I44" s="55">
        <v>100</v>
      </c>
      <c r="J44" s="870"/>
      <c r="K44" s="872"/>
      <c r="L44" s="68" t="s">
        <v>26</v>
      </c>
      <c r="M44" s="156"/>
    </row>
    <row r="45" spans="1:15" ht="168" customHeight="1" thickBot="1">
      <c r="A45" s="157"/>
      <c r="B45" s="415"/>
      <c r="C45" s="423"/>
      <c r="D45" s="22" t="s">
        <v>136</v>
      </c>
      <c r="E45" s="56" t="s">
        <v>32</v>
      </c>
      <c r="F45" s="22" t="s">
        <v>33</v>
      </c>
      <c r="G45" s="349">
        <v>3</v>
      </c>
      <c r="H45" s="122">
        <v>3</v>
      </c>
      <c r="I45" s="151">
        <f>H45/G45*100</f>
        <v>100</v>
      </c>
      <c r="J45" s="870"/>
      <c r="K45" s="872"/>
      <c r="L45" s="56" t="s">
        <v>26</v>
      </c>
      <c r="M45" s="151"/>
    </row>
    <row r="46" spans="1:15" ht="90.75" customHeight="1" thickBot="1">
      <c r="A46" s="873"/>
      <c r="B46" s="874" t="s">
        <v>298</v>
      </c>
      <c r="C46" s="423"/>
      <c r="D46" s="868" t="s">
        <v>169</v>
      </c>
      <c r="E46" s="148" t="s">
        <v>110</v>
      </c>
      <c r="F46" s="54" t="s">
        <v>25</v>
      </c>
      <c r="G46" s="57">
        <v>100</v>
      </c>
      <c r="H46" s="57">
        <v>100</v>
      </c>
      <c r="I46" s="58">
        <f t="shared" ref="I46:I53" si="1">H46/G46*100</f>
        <v>100</v>
      </c>
      <c r="J46" s="875">
        <f>(I46+I47+I50+I51+I52+I53)/6</f>
        <v>100</v>
      </c>
      <c r="K46" s="872"/>
      <c r="L46" s="60" t="s">
        <v>26</v>
      </c>
      <c r="M46" s="154"/>
      <c r="N46" s="17">
        <f>(75+96+98+92+70+95)/6</f>
        <v>87.666666666666671</v>
      </c>
      <c r="O46" s="17">
        <f>(95+98+92+98+67+98)/6</f>
        <v>91.333333333333329</v>
      </c>
    </row>
    <row r="47" spans="1:15" ht="128.25" thickBot="1">
      <c r="A47" s="873"/>
      <c r="B47" s="874"/>
      <c r="C47" s="423"/>
      <c r="D47" s="868"/>
      <c r="E47" s="54" t="s">
        <v>111</v>
      </c>
      <c r="F47" s="54" t="s">
        <v>25</v>
      </c>
      <c r="G47" s="57">
        <v>100</v>
      </c>
      <c r="H47" s="57">
        <v>100</v>
      </c>
      <c r="I47" s="58">
        <f t="shared" si="1"/>
        <v>100</v>
      </c>
      <c r="J47" s="875"/>
      <c r="K47" s="872"/>
      <c r="L47" s="60" t="s">
        <v>26</v>
      </c>
      <c r="M47" s="154"/>
      <c r="N47" s="17">
        <f>(68+45+50+80+80+80)/6</f>
        <v>67.166666666666671</v>
      </c>
      <c r="O47" s="17">
        <f>(68+33+52+79+80+90)/6</f>
        <v>67</v>
      </c>
    </row>
    <row r="48" spans="1:15" ht="48.75" hidden="1" customHeight="1">
      <c r="A48" s="873"/>
      <c r="B48" s="874"/>
      <c r="C48" s="423"/>
      <c r="D48" s="868"/>
      <c r="E48" s="148" t="s">
        <v>170</v>
      </c>
      <c r="F48" s="54" t="s">
        <v>25</v>
      </c>
      <c r="G48" s="57">
        <v>100</v>
      </c>
      <c r="H48" s="57">
        <v>0</v>
      </c>
      <c r="I48" s="58">
        <f t="shared" si="1"/>
        <v>0</v>
      </c>
      <c r="J48" s="875"/>
      <c r="K48" s="872"/>
      <c r="L48" s="60"/>
      <c r="M48" s="154"/>
    </row>
    <row r="49" spans="1:15" ht="128.25" hidden="1" customHeight="1">
      <c r="A49" s="873"/>
      <c r="B49" s="874"/>
      <c r="C49" s="423"/>
      <c r="D49" s="868"/>
      <c r="E49" s="54" t="s">
        <v>87</v>
      </c>
      <c r="F49" s="54" t="s">
        <v>25</v>
      </c>
      <c r="G49" s="57">
        <v>100</v>
      </c>
      <c r="H49" s="57">
        <v>100</v>
      </c>
      <c r="I49" s="58">
        <f t="shared" si="1"/>
        <v>100</v>
      </c>
      <c r="J49" s="875"/>
      <c r="K49" s="872"/>
      <c r="L49" s="60" t="s">
        <v>26</v>
      </c>
      <c r="M49" s="154"/>
      <c r="N49" s="17">
        <f>(60+27+40+44+55+55)/6</f>
        <v>46.833333333333336</v>
      </c>
      <c r="O49" s="17">
        <f>(43+48+51+34+27+58)/6</f>
        <v>43.5</v>
      </c>
    </row>
    <row r="50" spans="1:15" ht="55.5" hidden="1" customHeight="1">
      <c r="A50" s="873"/>
      <c r="B50" s="874"/>
      <c r="C50" s="423"/>
      <c r="D50" s="868" t="s">
        <v>138</v>
      </c>
      <c r="E50" s="57" t="s">
        <v>110</v>
      </c>
      <c r="F50" s="54" t="s">
        <v>25</v>
      </c>
      <c r="G50" s="57">
        <v>100</v>
      </c>
      <c r="H50" s="57">
        <v>100</v>
      </c>
      <c r="I50" s="58">
        <f t="shared" si="1"/>
        <v>100</v>
      </c>
      <c r="J50" s="875"/>
      <c r="K50" s="872"/>
      <c r="L50" s="60" t="s">
        <v>26</v>
      </c>
      <c r="M50" s="154"/>
      <c r="N50" s="17" t="s">
        <v>112</v>
      </c>
    </row>
    <row r="51" spans="1:15" ht="141.75" hidden="1" customHeight="1">
      <c r="A51" s="873"/>
      <c r="B51" s="874"/>
      <c r="C51" s="423"/>
      <c r="D51" s="868"/>
      <c r="E51" s="57" t="s">
        <v>111</v>
      </c>
      <c r="F51" s="54" t="s">
        <v>25</v>
      </c>
      <c r="G51" s="57">
        <v>100</v>
      </c>
      <c r="H51" s="57">
        <v>100</v>
      </c>
      <c r="I51" s="58">
        <f t="shared" si="1"/>
        <v>100</v>
      </c>
      <c r="J51" s="875"/>
      <c r="K51" s="872"/>
      <c r="L51" s="60" t="s">
        <v>26</v>
      </c>
      <c r="M51" s="72"/>
    </row>
    <row r="52" spans="1:15" ht="55.5" hidden="1" customHeight="1">
      <c r="A52" s="873"/>
      <c r="B52" s="874"/>
      <c r="C52" s="423"/>
      <c r="D52" s="868" t="s">
        <v>155</v>
      </c>
      <c r="E52" s="57" t="s">
        <v>110</v>
      </c>
      <c r="F52" s="54" t="s">
        <v>25</v>
      </c>
      <c r="G52" s="57">
        <v>100</v>
      </c>
      <c r="H52" s="57">
        <v>100</v>
      </c>
      <c r="I52" s="58">
        <f t="shared" si="1"/>
        <v>100</v>
      </c>
      <c r="J52" s="875"/>
      <c r="K52" s="872"/>
      <c r="L52" s="60" t="s">
        <v>26</v>
      </c>
      <c r="M52" s="154"/>
      <c r="N52" s="17" t="s">
        <v>112</v>
      </c>
    </row>
    <row r="53" spans="1:15" ht="141.75" hidden="1" customHeight="1">
      <c r="A53" s="873"/>
      <c r="B53" s="874"/>
      <c r="C53" s="423"/>
      <c r="D53" s="868"/>
      <c r="E53" s="57" t="s">
        <v>111</v>
      </c>
      <c r="F53" s="54" t="s">
        <v>25</v>
      </c>
      <c r="G53" s="57">
        <v>100</v>
      </c>
      <c r="H53" s="57">
        <v>100</v>
      </c>
      <c r="I53" s="58">
        <f t="shared" si="1"/>
        <v>100</v>
      </c>
      <c r="J53" s="875"/>
      <c r="K53" s="872"/>
      <c r="L53" s="60" t="s">
        <v>26</v>
      </c>
      <c r="M53" s="72"/>
    </row>
    <row r="54" spans="1:15" ht="39" thickBot="1">
      <c r="A54" s="873"/>
      <c r="B54" s="874"/>
      <c r="C54" s="423"/>
      <c r="D54" s="54" t="s">
        <v>37</v>
      </c>
      <c r="E54" s="54" t="s">
        <v>32</v>
      </c>
      <c r="F54" s="54" t="s">
        <v>33</v>
      </c>
      <c r="G54" s="350">
        <v>34</v>
      </c>
      <c r="H54" s="350">
        <v>34</v>
      </c>
      <c r="I54" s="248">
        <f>H54/G54*100</f>
        <v>100</v>
      </c>
      <c r="J54" s="876">
        <v>100</v>
      </c>
      <c r="K54" s="54"/>
      <c r="L54" s="60" t="s">
        <v>26</v>
      </c>
      <c r="M54" s="66">
        <f>(J54+J46)/2</f>
        <v>100</v>
      </c>
    </row>
    <row r="55" spans="1:15" ht="189.75" hidden="1" customHeight="1">
      <c r="A55" s="158"/>
      <c r="B55" s="159"/>
      <c r="C55" s="423"/>
      <c r="D55" s="418" t="s">
        <v>135</v>
      </c>
      <c r="E55" s="146" t="s">
        <v>32</v>
      </c>
      <c r="F55" s="122" t="s">
        <v>33</v>
      </c>
      <c r="G55" s="122">
        <v>0</v>
      </c>
      <c r="H55" s="122">
        <v>1</v>
      </c>
      <c r="I55" s="160">
        <v>100</v>
      </c>
      <c r="J55" s="877"/>
      <c r="K55" s="122"/>
      <c r="L55" s="68" t="s">
        <v>26</v>
      </c>
      <c r="M55" s="156"/>
    </row>
    <row r="56" spans="1:15" ht="168" hidden="1" customHeight="1">
      <c r="A56" s="16"/>
      <c r="B56" s="159"/>
      <c r="C56" s="423"/>
      <c r="D56" s="62" t="s">
        <v>136</v>
      </c>
      <c r="E56" s="76" t="s">
        <v>32</v>
      </c>
      <c r="F56" s="56" t="s">
        <v>33</v>
      </c>
      <c r="G56" s="122">
        <v>0</v>
      </c>
      <c r="H56" s="122">
        <v>0</v>
      </c>
      <c r="I56" s="161">
        <v>100</v>
      </c>
      <c r="J56" s="877"/>
      <c r="K56" s="59"/>
      <c r="L56" s="56" t="s">
        <v>26</v>
      </c>
      <c r="M56" s="151"/>
    </row>
    <row r="57" spans="1:15" ht="202.5" hidden="1" customHeight="1" thickBot="1">
      <c r="A57" s="346"/>
      <c r="B57" s="414"/>
      <c r="C57" s="423"/>
      <c r="D57" s="155" t="s">
        <v>135</v>
      </c>
      <c r="E57" s="348" t="s">
        <v>32</v>
      </c>
      <c r="F57" s="60" t="s">
        <v>33</v>
      </c>
      <c r="G57" s="349">
        <v>0</v>
      </c>
      <c r="H57" s="54">
        <v>0</v>
      </c>
      <c r="I57" s="55">
        <v>0</v>
      </c>
      <c r="J57" s="878"/>
      <c r="K57" s="347"/>
      <c r="L57" s="68" t="s">
        <v>550</v>
      </c>
      <c r="M57" s="156"/>
    </row>
    <row r="58" spans="1:15" ht="100.5" customHeight="1" thickBot="1">
      <c r="A58" s="21"/>
      <c r="B58" s="887" t="s">
        <v>320</v>
      </c>
      <c r="C58" s="423"/>
      <c r="D58" s="879" t="s">
        <v>241</v>
      </c>
      <c r="E58" s="327" t="s">
        <v>127</v>
      </c>
      <c r="F58" s="54" t="s">
        <v>25</v>
      </c>
      <c r="G58" s="57">
        <v>100</v>
      </c>
      <c r="H58" s="69">
        <v>100</v>
      </c>
      <c r="I58" s="151">
        <f t="shared" ref="I58:I59" si="2">H58/G58*100</f>
        <v>100</v>
      </c>
      <c r="J58" s="867">
        <v>100</v>
      </c>
      <c r="K58" s="758"/>
      <c r="L58" s="54" t="s">
        <v>26</v>
      </c>
      <c r="M58" s="162"/>
    </row>
    <row r="59" spans="1:15" ht="77.25" thickBot="1">
      <c r="A59" s="21"/>
      <c r="B59" s="888"/>
      <c r="C59" s="423"/>
      <c r="D59" s="880"/>
      <c r="E59" s="65" t="s">
        <v>121</v>
      </c>
      <c r="F59" s="54" t="s">
        <v>25</v>
      </c>
      <c r="G59" s="57">
        <v>100</v>
      </c>
      <c r="H59" s="57">
        <v>100</v>
      </c>
      <c r="I59" s="58">
        <f t="shared" si="2"/>
        <v>100</v>
      </c>
      <c r="J59" s="867"/>
      <c r="K59" s="777"/>
      <c r="L59" s="54" t="s">
        <v>26</v>
      </c>
      <c r="M59" s="75"/>
    </row>
    <row r="60" spans="1:15" ht="79.5" customHeight="1" thickBot="1">
      <c r="A60" s="21"/>
      <c r="B60" s="889"/>
      <c r="C60" s="423"/>
      <c r="D60" s="337" t="s">
        <v>141</v>
      </c>
      <c r="E60" s="57" t="s">
        <v>123</v>
      </c>
      <c r="F60" s="57" t="s">
        <v>140</v>
      </c>
      <c r="G60" s="673">
        <v>15810</v>
      </c>
      <c r="H60" s="673">
        <v>15810</v>
      </c>
      <c r="I60" s="77">
        <f>H60/G60*100</f>
        <v>100</v>
      </c>
      <c r="J60" s="328">
        <v>100</v>
      </c>
      <c r="K60" s="57"/>
      <c r="L60" s="54" t="s">
        <v>26</v>
      </c>
      <c r="M60" s="75"/>
    </row>
    <row r="61" spans="1:15" ht="100.5" customHeight="1" thickBot="1">
      <c r="A61" s="21"/>
      <c r="B61" s="887" t="s">
        <v>321</v>
      </c>
      <c r="C61" s="423"/>
      <c r="D61" s="879" t="s">
        <v>241</v>
      </c>
      <c r="E61" s="327" t="s">
        <v>127</v>
      </c>
      <c r="F61" s="54" t="s">
        <v>25</v>
      </c>
      <c r="G61" s="57">
        <v>100</v>
      </c>
      <c r="H61" s="69">
        <v>100</v>
      </c>
      <c r="I61" s="151">
        <f t="shared" ref="I61:I62" si="3">H61/G61*100</f>
        <v>100</v>
      </c>
      <c r="J61" s="867">
        <f>(I61+I62)/2</f>
        <v>100</v>
      </c>
      <c r="K61" s="758"/>
      <c r="L61" s="54" t="s">
        <v>26</v>
      </c>
      <c r="M61" s="162"/>
    </row>
    <row r="62" spans="1:15" ht="77.25" thickBot="1">
      <c r="A62" s="21"/>
      <c r="B62" s="888"/>
      <c r="C62" s="423"/>
      <c r="D62" s="880"/>
      <c r="E62" s="65" t="s">
        <v>121</v>
      </c>
      <c r="F62" s="54" t="s">
        <v>25</v>
      </c>
      <c r="G62" s="57">
        <v>100</v>
      </c>
      <c r="H62" s="57">
        <v>100</v>
      </c>
      <c r="I62" s="58">
        <f t="shared" si="3"/>
        <v>100</v>
      </c>
      <c r="J62" s="867"/>
      <c r="K62" s="777"/>
      <c r="L62" s="54" t="s">
        <v>26</v>
      </c>
      <c r="M62" s="75"/>
    </row>
    <row r="63" spans="1:15" ht="79.5" customHeight="1" thickBot="1">
      <c r="A63" s="21"/>
      <c r="B63" s="889"/>
      <c r="C63" s="423"/>
      <c r="D63" s="337" t="s">
        <v>141</v>
      </c>
      <c r="E63" s="57" t="s">
        <v>123</v>
      </c>
      <c r="F63" s="57" t="s">
        <v>140</v>
      </c>
      <c r="G63" s="673">
        <v>6185</v>
      </c>
      <c r="H63" s="673">
        <v>6185</v>
      </c>
      <c r="I63" s="77">
        <f>H63/G63*100</f>
        <v>100</v>
      </c>
      <c r="J63" s="328">
        <v>100</v>
      </c>
      <c r="K63" s="57"/>
      <c r="L63" s="54" t="s">
        <v>26</v>
      </c>
      <c r="M63" s="75"/>
    </row>
    <row r="64" spans="1:15" ht="100.5" customHeight="1" thickBot="1">
      <c r="A64" s="21"/>
      <c r="B64" s="887" t="s">
        <v>322</v>
      </c>
      <c r="C64" s="423"/>
      <c r="D64" s="879" t="s">
        <v>241</v>
      </c>
      <c r="E64" s="327" t="s">
        <v>127</v>
      </c>
      <c r="F64" s="54" t="s">
        <v>25</v>
      </c>
      <c r="G64" s="57">
        <v>100</v>
      </c>
      <c r="H64" s="69">
        <v>100</v>
      </c>
      <c r="I64" s="151">
        <f t="shared" ref="I64:I65" si="4">H64/G64*100</f>
        <v>100</v>
      </c>
      <c r="J64" s="760">
        <f>(I64+I65)/2</f>
        <v>100</v>
      </c>
      <c r="K64" s="758"/>
      <c r="L64" s="54" t="s">
        <v>26</v>
      </c>
      <c r="M64" s="162"/>
    </row>
    <row r="65" spans="1:13" ht="77.25" thickBot="1">
      <c r="A65" s="21"/>
      <c r="B65" s="888"/>
      <c r="C65" s="423"/>
      <c r="D65" s="880"/>
      <c r="E65" s="65" t="s">
        <v>121</v>
      </c>
      <c r="F65" s="54" t="s">
        <v>25</v>
      </c>
      <c r="G65" s="57">
        <v>100</v>
      </c>
      <c r="H65" s="57">
        <v>100</v>
      </c>
      <c r="I65" s="58">
        <f t="shared" si="4"/>
        <v>100</v>
      </c>
      <c r="J65" s="881"/>
      <c r="K65" s="777"/>
      <c r="L65" s="54" t="s">
        <v>26</v>
      </c>
      <c r="M65" s="75"/>
    </row>
    <row r="66" spans="1:13" ht="79.5" customHeight="1" thickBot="1">
      <c r="A66" s="21"/>
      <c r="B66" s="889"/>
      <c r="C66" s="423"/>
      <c r="D66" s="337" t="s">
        <v>141</v>
      </c>
      <c r="E66" s="57" t="s">
        <v>123</v>
      </c>
      <c r="F66" s="57" t="s">
        <v>140</v>
      </c>
      <c r="G66" s="673">
        <v>27891</v>
      </c>
      <c r="H66" s="673">
        <v>27891</v>
      </c>
      <c r="I66" s="77">
        <f>H66/G66*100</f>
        <v>100</v>
      </c>
      <c r="J66" s="328">
        <f>(H66/G66)*100</f>
        <v>100</v>
      </c>
      <c r="K66" s="57"/>
      <c r="L66" s="54" t="s">
        <v>26</v>
      </c>
      <c r="M66" s="75"/>
    </row>
    <row r="67" spans="1:13" ht="100.5" customHeight="1" thickBot="1">
      <c r="A67" s="671"/>
      <c r="B67" s="887" t="s">
        <v>510</v>
      </c>
      <c r="C67" s="423"/>
      <c r="D67" s="879" t="s">
        <v>241</v>
      </c>
      <c r="E67" s="327" t="s">
        <v>127</v>
      </c>
      <c r="F67" s="54" t="s">
        <v>25</v>
      </c>
      <c r="G67" s="57">
        <v>100</v>
      </c>
      <c r="H67" s="69">
        <v>100</v>
      </c>
      <c r="I67" s="151">
        <f t="shared" ref="I67:I68" si="5">H67/G67*100</f>
        <v>100</v>
      </c>
      <c r="J67" s="867">
        <f>(I67+I68)/2</f>
        <v>100</v>
      </c>
      <c r="K67" s="758"/>
      <c r="L67" s="54" t="s">
        <v>26</v>
      </c>
      <c r="M67" s="162"/>
    </row>
    <row r="68" spans="1:13" ht="77.25" thickBot="1">
      <c r="A68" s="671"/>
      <c r="B68" s="888"/>
      <c r="C68" s="423"/>
      <c r="D68" s="880"/>
      <c r="E68" s="65" t="s">
        <v>121</v>
      </c>
      <c r="F68" s="54" t="s">
        <v>25</v>
      </c>
      <c r="G68" s="57">
        <v>100</v>
      </c>
      <c r="H68" s="57">
        <v>100</v>
      </c>
      <c r="I68" s="58">
        <f t="shared" si="5"/>
        <v>100</v>
      </c>
      <c r="J68" s="867"/>
      <c r="K68" s="777"/>
      <c r="L68" s="54" t="s">
        <v>26</v>
      </c>
      <c r="M68" s="75"/>
    </row>
    <row r="69" spans="1:13" ht="79.5" customHeight="1" thickBot="1">
      <c r="A69" s="671"/>
      <c r="B69" s="889"/>
      <c r="C69" s="424"/>
      <c r="D69" s="337" t="s">
        <v>141</v>
      </c>
      <c r="E69" s="57" t="s">
        <v>123</v>
      </c>
      <c r="F69" s="57" t="s">
        <v>140</v>
      </c>
      <c r="G69" s="673">
        <v>9286</v>
      </c>
      <c r="H69" s="673">
        <v>9286</v>
      </c>
      <c r="I69" s="77">
        <f>H69/G69*100</f>
        <v>100</v>
      </c>
      <c r="J69" s="672">
        <v>100</v>
      </c>
      <c r="K69" s="57"/>
      <c r="L69" s="54" t="s">
        <v>26</v>
      </c>
      <c r="M69" s="75"/>
    </row>
    <row r="70" spans="1:13" ht="100.5" customHeight="1" thickBot="1">
      <c r="A70" s="884"/>
      <c r="B70" s="885" t="s">
        <v>509</v>
      </c>
      <c r="C70" s="423"/>
      <c r="D70" s="879" t="s">
        <v>241</v>
      </c>
      <c r="E70" s="149" t="s">
        <v>127</v>
      </c>
      <c r="F70" s="54" t="s">
        <v>25</v>
      </c>
      <c r="G70" s="57">
        <v>100</v>
      </c>
      <c r="H70" s="69">
        <v>100</v>
      </c>
      <c r="I70" s="151">
        <f t="shared" ref="I70:I73" si="6">H70/G70*100</f>
        <v>100</v>
      </c>
      <c r="J70" s="867">
        <f>(I70+I71)/2</f>
        <v>100</v>
      </c>
      <c r="K70" s="758"/>
      <c r="L70" s="54" t="s">
        <v>26</v>
      </c>
      <c r="M70" s="162"/>
    </row>
    <row r="71" spans="1:13" ht="77.25" thickBot="1">
      <c r="A71" s="884"/>
      <c r="B71" s="886"/>
      <c r="C71" s="423"/>
      <c r="D71" s="880"/>
      <c r="E71" s="65" t="s">
        <v>121</v>
      </c>
      <c r="F71" s="54" t="s">
        <v>25</v>
      </c>
      <c r="G71" s="57">
        <v>100</v>
      </c>
      <c r="H71" s="57">
        <v>100</v>
      </c>
      <c r="I71" s="58">
        <f t="shared" si="6"/>
        <v>100</v>
      </c>
      <c r="J71" s="867"/>
      <c r="K71" s="777"/>
      <c r="L71" s="54" t="s">
        <v>26</v>
      </c>
      <c r="M71" s="75"/>
    </row>
    <row r="72" spans="1:13" ht="79.5" customHeight="1" thickBot="1">
      <c r="A72" s="884"/>
      <c r="B72" s="886"/>
      <c r="C72" s="424"/>
      <c r="D72" s="337" t="s">
        <v>141</v>
      </c>
      <c r="E72" s="57" t="s">
        <v>123</v>
      </c>
      <c r="F72" s="57" t="s">
        <v>140</v>
      </c>
      <c r="G72" s="673">
        <v>1280</v>
      </c>
      <c r="H72" s="673">
        <v>1280</v>
      </c>
      <c r="I72" s="77">
        <f>H72/G72*100</f>
        <v>100</v>
      </c>
      <c r="J72" s="882">
        <v>100</v>
      </c>
      <c r="K72" s="57"/>
      <c r="L72" s="54" t="s">
        <v>26</v>
      </c>
      <c r="M72" s="75"/>
    </row>
    <row r="73" spans="1:13" ht="135.75" hidden="1" customHeight="1">
      <c r="A73" s="884"/>
      <c r="B73" s="884"/>
      <c r="D73" s="163" t="s">
        <v>142</v>
      </c>
      <c r="E73" s="48" t="s">
        <v>123</v>
      </c>
      <c r="F73" s="48" t="s">
        <v>140</v>
      </c>
      <c r="G73" s="48">
        <v>16320</v>
      </c>
      <c r="H73" s="48">
        <f>G73</f>
        <v>16320</v>
      </c>
      <c r="I73" s="23">
        <f t="shared" si="6"/>
        <v>100</v>
      </c>
      <c r="J73" s="882"/>
      <c r="K73" s="48"/>
      <c r="L73" s="68" t="s">
        <v>26</v>
      </c>
      <c r="M73" s="75"/>
    </row>
    <row r="74" spans="1:13" ht="21" customHeight="1" thickBot="1">
      <c r="A74" s="865" t="s">
        <v>39</v>
      </c>
      <c r="B74" s="865"/>
      <c r="C74" s="865"/>
      <c r="D74" s="60"/>
      <c r="E74" s="60"/>
      <c r="F74" s="60"/>
      <c r="G74" s="60"/>
      <c r="H74" s="60"/>
      <c r="I74" s="164"/>
      <c r="J74" s="165"/>
      <c r="K74" s="60"/>
      <c r="L74" s="54"/>
      <c r="M74" s="672">
        <f>(J58+J60+J61+J63+J64+J66+J67+J69+J70+J72)/10</f>
        <v>100</v>
      </c>
    </row>
    <row r="75" spans="1:13" ht="15" customHeight="1">
      <c r="A75" s="883" t="s">
        <v>39</v>
      </c>
      <c r="B75" s="883"/>
      <c r="C75" s="883"/>
      <c r="D75" s="65"/>
      <c r="E75" s="65"/>
      <c r="F75" s="65"/>
      <c r="G75" s="65"/>
      <c r="H75" s="65"/>
      <c r="I75" s="166"/>
      <c r="J75" s="167"/>
      <c r="K75" s="65"/>
      <c r="L75" s="65"/>
      <c r="M75" s="168">
        <f>(M31+M43+M54+M74)/4</f>
        <v>100.39893617021276</v>
      </c>
    </row>
    <row r="76" spans="1:13" ht="21" customHeight="1">
      <c r="H76" s="22"/>
      <c r="I76" s="23"/>
      <c r="J76" s="24"/>
      <c r="K76" s="22"/>
      <c r="L76" s="22"/>
      <c r="M76" s="23"/>
    </row>
    <row r="77" spans="1:13" ht="22.5" customHeight="1">
      <c r="A77" s="17" t="s">
        <v>40</v>
      </c>
      <c r="G77" s="22"/>
      <c r="H77" s="22"/>
      <c r="I77" s="23"/>
      <c r="J77" s="24"/>
      <c r="K77" s="22"/>
      <c r="L77" s="22"/>
      <c r="M77" s="23"/>
    </row>
    <row r="78" spans="1:13">
      <c r="A78" s="17" t="s">
        <v>41</v>
      </c>
    </row>
    <row r="79" spans="1:13" ht="39" hidden="1" customHeight="1">
      <c r="A79" s="17" t="s">
        <v>171</v>
      </c>
    </row>
    <row r="80" spans="1:13" ht="19.5" customHeight="1">
      <c r="A80" s="17" t="s">
        <v>549</v>
      </c>
      <c r="B80" s="386"/>
      <c r="D80" s="386"/>
      <c r="E80" s="386"/>
    </row>
    <row r="81" spans="1:7" ht="31.5" customHeight="1">
      <c r="A81" s="17" t="s">
        <v>172</v>
      </c>
      <c r="G81" s="17" t="s">
        <v>258</v>
      </c>
    </row>
    <row r="83" spans="1:7" ht="22.5" customHeight="1"/>
    <row r="85" spans="1:7" ht="6" customHeight="1"/>
  </sheetData>
  <mergeCells count="58">
    <mergeCell ref="B64:B66"/>
    <mergeCell ref="B67:B69"/>
    <mergeCell ref="B58:B60"/>
    <mergeCell ref="B61:B63"/>
    <mergeCell ref="D64:D65"/>
    <mergeCell ref="D58:D59"/>
    <mergeCell ref="J72:J73"/>
    <mergeCell ref="A74:C74"/>
    <mergeCell ref="A75:C75"/>
    <mergeCell ref="A70:A73"/>
    <mergeCell ref="B70:B73"/>
    <mergeCell ref="D70:D71"/>
    <mergeCell ref="J70:J71"/>
    <mergeCell ref="J46:J53"/>
    <mergeCell ref="D50:D51"/>
    <mergeCell ref="D52:D53"/>
    <mergeCell ref="J54:J57"/>
    <mergeCell ref="K70:K71"/>
    <mergeCell ref="J58:J59"/>
    <mergeCell ref="K58:K59"/>
    <mergeCell ref="D67:D68"/>
    <mergeCell ref="J67:J68"/>
    <mergeCell ref="K67:K68"/>
    <mergeCell ref="K64:K65"/>
    <mergeCell ref="D61:D62"/>
    <mergeCell ref="J61:J62"/>
    <mergeCell ref="K61:K62"/>
    <mergeCell ref="J64:J65"/>
    <mergeCell ref="M25:M30"/>
    <mergeCell ref="D27:D28"/>
    <mergeCell ref="D29:D30"/>
    <mergeCell ref="J31:J33"/>
    <mergeCell ref="A34:A43"/>
    <mergeCell ref="B34:B43"/>
    <mergeCell ref="D34:D35"/>
    <mergeCell ref="J34:J42"/>
    <mergeCell ref="K34:K53"/>
    <mergeCell ref="D36:D37"/>
    <mergeCell ref="D38:D39"/>
    <mergeCell ref="D40:D42"/>
    <mergeCell ref="J43:J45"/>
    <mergeCell ref="A46:A54"/>
    <mergeCell ref="B46:B54"/>
    <mergeCell ref="D46:D49"/>
    <mergeCell ref="A25:A31"/>
    <mergeCell ref="B25:B31"/>
    <mergeCell ref="D25:D26"/>
    <mergeCell ref="J25:J30"/>
    <mergeCell ref="K25:K30"/>
    <mergeCell ref="A9:M9"/>
    <mergeCell ref="A10:M10"/>
    <mergeCell ref="A11:M11"/>
    <mergeCell ref="A14:A24"/>
    <mergeCell ref="B14:B21"/>
    <mergeCell ref="J14:J21"/>
    <mergeCell ref="M14:M24"/>
    <mergeCell ref="B22:B23"/>
    <mergeCell ref="J22:J23"/>
  </mergeCells>
  <pageMargins left="0.31496062992125984" right="0.31496062992125984" top="0.15748031496062992" bottom="0.15748031496062992" header="0.51181102362204722" footer="0.51181102362204722"/>
  <pageSetup paperSize="9" scale="80" firstPageNumber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100"/>
  <sheetViews>
    <sheetView topLeftCell="A35" zoomScale="85" zoomScaleNormal="85" workbookViewId="0">
      <selection activeCell="J43" sqref="J43"/>
    </sheetView>
  </sheetViews>
  <sheetFormatPr defaultColWidth="9.140625" defaultRowHeight="15"/>
  <cols>
    <col min="1" max="1" width="10.140625" style="229" customWidth="1"/>
    <col min="2" max="2" width="11.42578125" style="229" customWidth="1"/>
    <col min="3" max="3" width="13.7109375" style="229" customWidth="1"/>
    <col min="4" max="4" width="8.5703125" style="229" customWidth="1"/>
    <col min="5" max="5" width="18.7109375" style="229" customWidth="1"/>
    <col min="6" max="6" width="27.5703125" style="229" customWidth="1"/>
    <col min="7" max="7" width="7.7109375" style="229" customWidth="1"/>
    <col min="8" max="8" width="8.85546875" style="229" customWidth="1"/>
    <col min="9" max="9" width="10.140625" style="229" customWidth="1"/>
    <col min="10" max="10" width="9.85546875" style="229" customWidth="1"/>
    <col min="11" max="11" width="9.7109375" style="229" customWidth="1"/>
    <col min="12" max="12" width="12.28515625" style="229" customWidth="1"/>
    <col min="13" max="13" width="11.7109375" style="229" customWidth="1"/>
    <col min="14" max="14" width="10" style="229" bestFit="1" customWidth="1"/>
    <col min="15" max="17" width="0" style="229" hidden="1" customWidth="1"/>
    <col min="18" max="16384" width="9.140625" style="229"/>
  </cols>
  <sheetData>
    <row r="1" spans="1:14">
      <c r="A1" s="302"/>
      <c r="B1" s="604"/>
      <c r="M1" s="302"/>
      <c r="N1" s="302" t="s">
        <v>0</v>
      </c>
    </row>
    <row r="2" spans="1:14">
      <c r="A2" s="302"/>
      <c r="B2" s="604"/>
      <c r="J2" s="916" t="s">
        <v>173</v>
      </c>
      <c r="K2" s="916"/>
      <c r="L2" s="916"/>
      <c r="M2" s="916"/>
      <c r="N2" s="916"/>
    </row>
    <row r="3" spans="1:14">
      <c r="A3" s="302"/>
      <c r="B3" s="604"/>
      <c r="J3" s="916" t="s">
        <v>174</v>
      </c>
      <c r="K3" s="916"/>
      <c r="L3" s="916"/>
      <c r="M3" s="916"/>
      <c r="N3" s="916"/>
    </row>
    <row r="4" spans="1:14">
      <c r="A4" s="302"/>
      <c r="B4" s="604"/>
      <c r="M4" s="302"/>
      <c r="N4" s="302" t="s">
        <v>6</v>
      </c>
    </row>
    <row r="5" spans="1:14">
      <c r="A5" s="303"/>
      <c r="B5" s="303"/>
    </row>
    <row r="6" spans="1:14">
      <c r="A6" s="917" t="s">
        <v>175</v>
      </c>
      <c r="B6" s="917"/>
      <c r="C6" s="917"/>
      <c r="D6" s="917"/>
      <c r="E6" s="917"/>
      <c r="F6" s="917"/>
      <c r="G6" s="917"/>
      <c r="H6" s="917"/>
      <c r="I6" s="917"/>
      <c r="J6" s="917"/>
      <c r="K6" s="917"/>
      <c r="L6" s="917"/>
      <c r="M6" s="917"/>
      <c r="N6" s="917"/>
    </row>
    <row r="7" spans="1:14">
      <c r="A7" s="917" t="s">
        <v>176</v>
      </c>
      <c r="B7" s="917"/>
      <c r="C7" s="917"/>
      <c r="D7" s="917"/>
      <c r="E7" s="917"/>
      <c r="F7" s="917"/>
      <c r="G7" s="917"/>
      <c r="H7" s="917"/>
      <c r="I7" s="917"/>
      <c r="J7" s="917"/>
      <c r="K7" s="917"/>
      <c r="L7" s="917"/>
      <c r="M7" s="917"/>
      <c r="N7" s="917"/>
    </row>
    <row r="8" spans="1:14">
      <c r="A8" s="917" t="s">
        <v>538</v>
      </c>
      <c r="B8" s="917"/>
      <c r="C8" s="917"/>
      <c r="D8" s="917"/>
      <c r="E8" s="917"/>
      <c r="F8" s="917"/>
      <c r="G8" s="917"/>
      <c r="H8" s="917"/>
      <c r="I8" s="917"/>
      <c r="J8" s="917"/>
      <c r="K8" s="917"/>
      <c r="L8" s="917"/>
      <c r="M8" s="917"/>
      <c r="N8" s="917"/>
    </row>
    <row r="9" spans="1:14" ht="15.75" thickBot="1">
      <c r="A9" s="303"/>
      <c r="B9" s="303"/>
    </row>
    <row r="10" spans="1:14" ht="217.5" thickBot="1">
      <c r="A10" s="215" t="s">
        <v>8</v>
      </c>
      <c r="B10" s="215" t="s">
        <v>335</v>
      </c>
      <c r="C10" s="216" t="s">
        <v>9</v>
      </c>
      <c r="D10" s="216" t="s">
        <v>10</v>
      </c>
      <c r="E10" s="216" t="s">
        <v>11</v>
      </c>
      <c r="F10" s="216" t="s">
        <v>12</v>
      </c>
      <c r="G10" s="216" t="s">
        <v>13</v>
      </c>
      <c r="H10" s="216" t="s">
        <v>14</v>
      </c>
      <c r="I10" s="216" t="s">
        <v>15</v>
      </c>
      <c r="J10" s="216" t="s">
        <v>16</v>
      </c>
      <c r="K10" s="216" t="s">
        <v>17</v>
      </c>
      <c r="L10" s="216" t="s">
        <v>18</v>
      </c>
      <c r="M10" s="216" t="s">
        <v>19</v>
      </c>
      <c r="N10" s="216" t="s">
        <v>20</v>
      </c>
    </row>
    <row r="11" spans="1:14" s="304" customFormat="1" ht="11.25" customHeight="1" thickBot="1">
      <c r="A11" s="300">
        <v>1</v>
      </c>
      <c r="B11" s="603">
        <v>2</v>
      </c>
      <c r="C11" s="217">
        <v>3</v>
      </c>
      <c r="D11" s="217">
        <v>4</v>
      </c>
      <c r="E11" s="217">
        <v>5</v>
      </c>
      <c r="F11" s="177">
        <v>6</v>
      </c>
      <c r="G11" s="177">
        <v>7</v>
      </c>
      <c r="H11" s="177">
        <v>8</v>
      </c>
      <c r="I11" s="177">
        <v>9</v>
      </c>
      <c r="J11" s="177">
        <v>10</v>
      </c>
      <c r="K11" s="217">
        <v>11</v>
      </c>
      <c r="L11" s="177">
        <v>12</v>
      </c>
      <c r="M11" s="177">
        <v>13</v>
      </c>
      <c r="N11" s="217">
        <v>14</v>
      </c>
    </row>
    <row r="12" spans="1:14" ht="45.75" customHeight="1" thickBot="1">
      <c r="A12" s="918" t="s">
        <v>176</v>
      </c>
      <c r="B12" s="918">
        <v>2446004694</v>
      </c>
      <c r="C12" s="890" t="s">
        <v>227</v>
      </c>
      <c r="D12" s="890" t="s">
        <v>23</v>
      </c>
      <c r="E12" s="920" t="s">
        <v>228</v>
      </c>
      <c r="F12" s="305" t="s">
        <v>86</v>
      </c>
      <c r="G12" s="305" t="s">
        <v>25</v>
      </c>
      <c r="H12" s="618">
        <v>100</v>
      </c>
      <c r="I12" s="618">
        <v>100</v>
      </c>
      <c r="J12" s="619">
        <f>I12/H12*100</f>
        <v>100</v>
      </c>
      <c r="K12" s="906">
        <f>(J12+J13+J14+J15+J17+J18)/6</f>
        <v>100</v>
      </c>
      <c r="L12" s="305"/>
      <c r="M12" s="307" t="s">
        <v>26</v>
      </c>
      <c r="N12" s="925"/>
    </row>
    <row r="13" spans="1:14" ht="78.75" customHeight="1" thickBot="1">
      <c r="A13" s="919"/>
      <c r="B13" s="919"/>
      <c r="C13" s="902"/>
      <c r="D13" s="902"/>
      <c r="E13" s="921"/>
      <c r="F13" s="308" t="s">
        <v>229</v>
      </c>
      <c r="G13" s="308" t="s">
        <v>25</v>
      </c>
      <c r="H13" s="620">
        <v>100</v>
      </c>
      <c r="I13" s="620">
        <v>100</v>
      </c>
      <c r="J13" s="621">
        <f t="shared" ref="J13:J18" si="0">I13/H13*100</f>
        <v>100</v>
      </c>
      <c r="K13" s="907"/>
      <c r="L13" s="308"/>
      <c r="M13" s="307" t="s">
        <v>26</v>
      </c>
      <c r="N13" s="926"/>
    </row>
    <row r="14" spans="1:14" ht="43.5" customHeight="1" thickBot="1">
      <c r="A14" s="919"/>
      <c r="B14" s="919"/>
      <c r="C14" s="902"/>
      <c r="D14" s="902"/>
      <c r="E14" s="920" t="s">
        <v>177</v>
      </c>
      <c r="F14" s="305" t="s">
        <v>86</v>
      </c>
      <c r="G14" s="308" t="s">
        <v>25</v>
      </c>
      <c r="H14" s="620">
        <v>100</v>
      </c>
      <c r="I14" s="620">
        <v>100</v>
      </c>
      <c r="J14" s="621">
        <f t="shared" si="0"/>
        <v>100</v>
      </c>
      <c r="K14" s="907"/>
      <c r="L14" s="305"/>
      <c r="M14" s="307" t="s">
        <v>26</v>
      </c>
      <c r="N14" s="926"/>
    </row>
    <row r="15" spans="1:14" ht="87.75" customHeight="1" thickBot="1">
      <c r="A15" s="919"/>
      <c r="B15" s="919"/>
      <c r="C15" s="902"/>
      <c r="D15" s="902"/>
      <c r="E15" s="921"/>
      <c r="F15" s="308" t="s">
        <v>229</v>
      </c>
      <c r="G15" s="308" t="s">
        <v>25</v>
      </c>
      <c r="H15" s="620">
        <v>100</v>
      </c>
      <c r="I15" s="620">
        <v>100</v>
      </c>
      <c r="J15" s="621">
        <f t="shared" si="0"/>
        <v>100</v>
      </c>
      <c r="K15" s="907"/>
      <c r="L15" s="308"/>
      <c r="M15" s="307" t="s">
        <v>26</v>
      </c>
      <c r="N15" s="926"/>
    </row>
    <row r="16" spans="1:14" s="312" customFormat="1" ht="11.25" hidden="1" customHeight="1">
      <c r="A16" s="919"/>
      <c r="B16" s="919"/>
      <c r="C16" s="902"/>
      <c r="D16" s="902"/>
      <c r="E16" s="310">
        <v>4</v>
      </c>
      <c r="F16" s="310">
        <v>5</v>
      </c>
      <c r="G16" s="310">
        <v>6</v>
      </c>
      <c r="H16" s="622">
        <v>7</v>
      </c>
      <c r="I16" s="622">
        <v>8</v>
      </c>
      <c r="J16" s="623">
        <v>9</v>
      </c>
      <c r="K16" s="907"/>
      <c r="L16" s="310"/>
      <c r="M16" s="311">
        <v>12</v>
      </c>
      <c r="N16" s="926"/>
    </row>
    <row r="17" spans="1:16" ht="40.5" customHeight="1" thickBot="1">
      <c r="A17" s="919"/>
      <c r="B17" s="919"/>
      <c r="C17" s="902"/>
      <c r="D17" s="902"/>
      <c r="E17" s="920" t="s">
        <v>178</v>
      </c>
      <c r="F17" s="305" t="s">
        <v>86</v>
      </c>
      <c r="G17" s="305" t="s">
        <v>25</v>
      </c>
      <c r="H17" s="618">
        <v>100</v>
      </c>
      <c r="I17" s="618">
        <v>100</v>
      </c>
      <c r="J17" s="619">
        <f t="shared" si="0"/>
        <v>100</v>
      </c>
      <c r="K17" s="907"/>
      <c r="L17" s="305"/>
      <c r="M17" s="307" t="s">
        <v>26</v>
      </c>
      <c r="N17" s="926"/>
      <c r="P17" s="229" t="s">
        <v>29</v>
      </c>
    </row>
    <row r="18" spans="1:16" ht="79.5" customHeight="1" thickBot="1">
      <c r="A18" s="919"/>
      <c r="B18" s="919"/>
      <c r="C18" s="902"/>
      <c r="D18" s="902"/>
      <c r="E18" s="921"/>
      <c r="F18" s="308" t="s">
        <v>229</v>
      </c>
      <c r="G18" s="308" t="s">
        <v>25</v>
      </c>
      <c r="H18" s="620">
        <v>100</v>
      </c>
      <c r="I18" s="620">
        <v>100</v>
      </c>
      <c r="J18" s="621">
        <f t="shared" si="0"/>
        <v>100</v>
      </c>
      <c r="K18" s="907"/>
      <c r="L18" s="308"/>
      <c r="M18" s="307" t="s">
        <v>26</v>
      </c>
      <c r="N18" s="926"/>
    </row>
    <row r="19" spans="1:16" ht="41.25" customHeight="1" thickBot="1">
      <c r="A19" s="919"/>
      <c r="B19" s="919"/>
      <c r="C19" s="902"/>
      <c r="D19" s="902"/>
      <c r="E19" s="313" t="s">
        <v>179</v>
      </c>
      <c r="F19" s="314" t="s">
        <v>32</v>
      </c>
      <c r="G19" s="315" t="s">
        <v>33</v>
      </c>
      <c r="H19" s="624">
        <v>316</v>
      </c>
      <c r="I19" s="625">
        <v>312</v>
      </c>
      <c r="J19" s="619">
        <f>I19/H19*100</f>
        <v>98.734177215189874</v>
      </c>
      <c r="K19" s="910">
        <f>(J19+J20+J21)/3</f>
        <v>101.42991092358182</v>
      </c>
      <c r="L19" s="314"/>
      <c r="M19" s="316" t="s">
        <v>26</v>
      </c>
      <c r="N19" s="926"/>
    </row>
    <row r="20" spans="1:16" ht="105" customHeight="1" thickBot="1">
      <c r="A20" s="919"/>
      <c r="B20" s="919"/>
      <c r="C20" s="902"/>
      <c r="D20" s="902"/>
      <c r="E20" s="317" t="s">
        <v>135</v>
      </c>
      <c r="F20" s="318" t="s">
        <v>32</v>
      </c>
      <c r="G20" s="319" t="s">
        <v>33</v>
      </c>
      <c r="H20" s="626">
        <v>18</v>
      </c>
      <c r="I20" s="627">
        <v>19</v>
      </c>
      <c r="J20" s="619">
        <f>I20/H20*100</f>
        <v>105.55555555555556</v>
      </c>
      <c r="K20" s="911"/>
      <c r="L20" s="314"/>
      <c r="M20" s="316" t="s">
        <v>26</v>
      </c>
      <c r="N20" s="926"/>
    </row>
    <row r="21" spans="1:16" ht="101.25" customHeight="1" thickBot="1">
      <c r="A21" s="919"/>
      <c r="B21" s="919"/>
      <c r="C21" s="902"/>
      <c r="D21" s="902"/>
      <c r="E21" s="315" t="s">
        <v>136</v>
      </c>
      <c r="F21" s="316" t="s">
        <v>32</v>
      </c>
      <c r="G21" s="315" t="s">
        <v>33</v>
      </c>
      <c r="H21" s="628">
        <v>1</v>
      </c>
      <c r="I21" s="629">
        <v>1</v>
      </c>
      <c r="J21" s="619">
        <f t="shared" ref="J21" si="1">I21/H21*100</f>
        <v>100</v>
      </c>
      <c r="K21" s="911"/>
      <c r="L21" s="315"/>
      <c r="M21" s="316" t="s">
        <v>26</v>
      </c>
      <c r="N21" s="926"/>
    </row>
    <row r="22" spans="1:16" s="304" customFormat="1" ht="21.6" customHeight="1" thickBot="1">
      <c r="A22" s="218"/>
      <c r="B22" s="218"/>
      <c r="C22" s="927" t="s">
        <v>39</v>
      </c>
      <c r="D22" s="928"/>
      <c r="E22" s="928"/>
      <c r="F22" s="928"/>
      <c r="G22" s="928"/>
      <c r="H22" s="928"/>
      <c r="I22" s="928"/>
      <c r="J22" s="928"/>
      <c r="K22" s="928"/>
      <c r="L22" s="928"/>
      <c r="M22" s="929"/>
      <c r="N22" s="320">
        <f>(K12+K19)/2</f>
        <v>100.71495546179091</v>
      </c>
    </row>
    <row r="23" spans="1:16" ht="108.6" customHeight="1" thickBot="1">
      <c r="A23" s="930"/>
      <c r="B23" s="930"/>
      <c r="C23" s="890" t="s">
        <v>230</v>
      </c>
      <c r="D23" s="903"/>
      <c r="E23" s="890" t="s">
        <v>228</v>
      </c>
      <c r="F23" s="314" t="s">
        <v>98</v>
      </c>
      <c r="G23" s="314" t="s">
        <v>25</v>
      </c>
      <c r="H23" s="625">
        <v>100</v>
      </c>
      <c r="I23" s="625">
        <v>99.8</v>
      </c>
      <c r="J23" s="630">
        <f>I23/H23*100</f>
        <v>99.8</v>
      </c>
      <c r="K23" s="910">
        <v>100</v>
      </c>
      <c r="L23" s="314"/>
      <c r="M23" s="314" t="s">
        <v>26</v>
      </c>
      <c r="N23" s="892"/>
    </row>
    <row r="24" spans="1:16" ht="108" customHeight="1" thickBot="1">
      <c r="A24" s="901"/>
      <c r="B24" s="901"/>
      <c r="C24" s="902"/>
      <c r="D24" s="904"/>
      <c r="E24" s="891"/>
      <c r="F24" s="308" t="s">
        <v>231</v>
      </c>
      <c r="G24" s="308" t="s">
        <v>25</v>
      </c>
      <c r="H24" s="620">
        <v>100</v>
      </c>
      <c r="I24" s="620">
        <v>100</v>
      </c>
      <c r="J24" s="621">
        <f>I24/H24*100</f>
        <v>100</v>
      </c>
      <c r="K24" s="911"/>
      <c r="L24" s="308"/>
      <c r="M24" s="305" t="s">
        <v>26</v>
      </c>
      <c r="N24" s="893"/>
    </row>
    <row r="25" spans="1:16" ht="39" customHeight="1" thickBot="1">
      <c r="A25" s="901"/>
      <c r="B25" s="901"/>
      <c r="C25" s="902"/>
      <c r="D25" s="904"/>
      <c r="E25" s="890" t="s">
        <v>177</v>
      </c>
      <c r="F25" s="305" t="s">
        <v>98</v>
      </c>
      <c r="G25" s="308" t="s">
        <v>25</v>
      </c>
      <c r="H25" s="620">
        <v>100</v>
      </c>
      <c r="I25" s="620">
        <v>100</v>
      </c>
      <c r="J25" s="621">
        <f>I25/H25*100</f>
        <v>100</v>
      </c>
      <c r="K25" s="911"/>
      <c r="L25" s="305"/>
      <c r="M25" s="305" t="s">
        <v>26</v>
      </c>
      <c r="N25" s="893"/>
    </row>
    <row r="26" spans="1:16" ht="108" customHeight="1" thickBot="1">
      <c r="A26" s="901"/>
      <c r="B26" s="901"/>
      <c r="C26" s="902"/>
      <c r="D26" s="904"/>
      <c r="E26" s="891"/>
      <c r="F26" s="308" t="s">
        <v>231</v>
      </c>
      <c r="G26" s="308" t="s">
        <v>25</v>
      </c>
      <c r="H26" s="620">
        <v>100</v>
      </c>
      <c r="I26" s="620">
        <v>100</v>
      </c>
      <c r="J26" s="621">
        <f>I26/H26*100</f>
        <v>100</v>
      </c>
      <c r="K26" s="911"/>
      <c r="L26" s="308"/>
      <c r="M26" s="305" t="s">
        <v>26</v>
      </c>
      <c r="N26" s="893"/>
    </row>
    <row r="27" spans="1:16" ht="54.75" customHeight="1" thickBot="1">
      <c r="A27" s="901"/>
      <c r="B27" s="901"/>
      <c r="C27" s="902"/>
      <c r="D27" s="904"/>
      <c r="E27" s="890" t="s">
        <v>180</v>
      </c>
      <c r="F27" s="305" t="s">
        <v>104</v>
      </c>
      <c r="G27" s="308" t="s">
        <v>25</v>
      </c>
      <c r="H27" s="620">
        <v>100</v>
      </c>
      <c r="I27" s="620">
        <v>100</v>
      </c>
      <c r="J27" s="621">
        <f t="shared" ref="J27" si="2">I27/H27*100</f>
        <v>100</v>
      </c>
      <c r="K27" s="911"/>
      <c r="L27" s="308" t="s">
        <v>232</v>
      </c>
      <c r="M27" s="305" t="s">
        <v>26</v>
      </c>
      <c r="N27" s="893"/>
      <c r="P27" s="229" t="s">
        <v>29</v>
      </c>
    </row>
    <row r="28" spans="1:16" ht="43.5" customHeight="1" thickBot="1">
      <c r="A28" s="901"/>
      <c r="B28" s="901"/>
      <c r="C28" s="902"/>
      <c r="D28" s="904"/>
      <c r="E28" s="902"/>
      <c r="F28" s="308" t="s">
        <v>233</v>
      </c>
      <c r="G28" s="308" t="s">
        <v>25</v>
      </c>
      <c r="H28" s="620">
        <v>40</v>
      </c>
      <c r="I28" s="620">
        <v>66</v>
      </c>
      <c r="J28" s="621">
        <v>100</v>
      </c>
      <c r="K28" s="911"/>
      <c r="L28" s="308"/>
      <c r="M28" s="305" t="s">
        <v>26</v>
      </c>
      <c r="N28" s="893"/>
    </row>
    <row r="29" spans="1:16" ht="59.25" customHeight="1" thickBot="1">
      <c r="A29" s="901"/>
      <c r="B29" s="901"/>
      <c r="C29" s="902"/>
      <c r="D29" s="904"/>
      <c r="E29" s="891"/>
      <c r="F29" s="308" t="s">
        <v>234</v>
      </c>
      <c r="G29" s="308" t="s">
        <v>25</v>
      </c>
      <c r="H29" s="620">
        <v>75</v>
      </c>
      <c r="I29" s="620">
        <v>81</v>
      </c>
      <c r="J29" s="621">
        <v>100</v>
      </c>
      <c r="K29" s="911"/>
      <c r="L29" s="305"/>
      <c r="M29" s="305" t="s">
        <v>26</v>
      </c>
      <c r="N29" s="893"/>
    </row>
    <row r="30" spans="1:16" ht="39" hidden="1" customHeight="1" thickBot="1">
      <c r="A30" s="901"/>
      <c r="B30" s="901"/>
      <c r="C30" s="902"/>
      <c r="D30" s="904"/>
      <c r="E30" s="890" t="s">
        <v>460</v>
      </c>
      <c r="F30" s="305" t="s">
        <v>98</v>
      </c>
      <c r="G30" s="308" t="s">
        <v>25</v>
      </c>
      <c r="H30" s="308"/>
      <c r="I30" s="308"/>
      <c r="J30" s="309"/>
      <c r="K30" s="609"/>
      <c r="L30" s="305"/>
      <c r="M30" s="305" t="s">
        <v>26</v>
      </c>
      <c r="N30" s="893"/>
    </row>
    <row r="31" spans="1:16" ht="80.25" hidden="1" customHeight="1" thickBot="1">
      <c r="A31" s="901"/>
      <c r="B31" s="901"/>
      <c r="C31" s="902"/>
      <c r="D31" s="904"/>
      <c r="E31" s="891"/>
      <c r="F31" s="308" t="s">
        <v>231</v>
      </c>
      <c r="G31" s="308" t="s">
        <v>25</v>
      </c>
      <c r="H31" s="308"/>
      <c r="I31" s="308"/>
      <c r="J31" s="309"/>
      <c r="K31" s="609"/>
      <c r="L31" s="308"/>
      <c r="M31" s="305" t="s">
        <v>26</v>
      </c>
      <c r="N31" s="893"/>
    </row>
    <row r="32" spans="1:16" ht="39.75" customHeight="1" thickBot="1">
      <c r="A32" s="901"/>
      <c r="B32" s="901"/>
      <c r="C32" s="902"/>
      <c r="D32" s="904"/>
      <c r="E32" s="321" t="s">
        <v>179</v>
      </c>
      <c r="F32" s="308" t="s">
        <v>32</v>
      </c>
      <c r="G32" s="308" t="s">
        <v>33</v>
      </c>
      <c r="H32" s="620">
        <v>234</v>
      </c>
      <c r="I32" s="620">
        <v>222</v>
      </c>
      <c r="J32" s="619">
        <f>I32/H32*100</f>
        <v>94.871794871794862</v>
      </c>
      <c r="K32" s="910">
        <f>(J32+J33+J34+J35)/4</f>
        <v>103.10474117077891</v>
      </c>
      <c r="L32" s="308"/>
      <c r="M32" s="305" t="s">
        <v>26</v>
      </c>
      <c r="N32" s="893"/>
    </row>
    <row r="33" spans="1:16" ht="73.5" customHeight="1" thickBot="1">
      <c r="A33" s="901"/>
      <c r="B33" s="901"/>
      <c r="C33" s="902"/>
      <c r="D33" s="904"/>
      <c r="E33" s="314" t="s">
        <v>145</v>
      </c>
      <c r="F33" s="308" t="s">
        <v>32</v>
      </c>
      <c r="G33" s="308" t="s">
        <v>33</v>
      </c>
      <c r="H33" s="620">
        <v>2</v>
      </c>
      <c r="I33" s="620">
        <v>2</v>
      </c>
      <c r="J33" s="619">
        <f>I33/H33*100</f>
        <v>100</v>
      </c>
      <c r="K33" s="911"/>
      <c r="L33" s="308"/>
      <c r="M33" s="305" t="s">
        <v>26</v>
      </c>
      <c r="N33" s="893"/>
    </row>
    <row r="34" spans="1:16" ht="168.75" customHeight="1" thickBot="1">
      <c r="A34" s="901"/>
      <c r="B34" s="901"/>
      <c r="C34" s="902"/>
      <c r="D34" s="904"/>
      <c r="E34" s="314" t="s">
        <v>461</v>
      </c>
      <c r="F34" s="307" t="s">
        <v>32</v>
      </c>
      <c r="G34" s="314" t="s">
        <v>33</v>
      </c>
      <c r="H34" s="632">
        <v>159</v>
      </c>
      <c r="I34" s="625">
        <v>171</v>
      </c>
      <c r="J34" s="619">
        <f>I34/H34*100</f>
        <v>107.54716981132076</v>
      </c>
      <c r="K34" s="911"/>
      <c r="L34" s="314"/>
      <c r="M34" s="316" t="s">
        <v>26</v>
      </c>
      <c r="N34" s="893"/>
    </row>
    <row r="35" spans="1:16" s="304" customFormat="1" ht="168.75" customHeight="1" thickBot="1">
      <c r="A35" s="901"/>
      <c r="B35" s="901"/>
      <c r="C35" s="902"/>
      <c r="D35" s="904"/>
      <c r="E35" s="610" t="s">
        <v>462</v>
      </c>
      <c r="F35" s="308" t="s">
        <v>32</v>
      </c>
      <c r="G35" s="308" t="s">
        <v>33</v>
      </c>
      <c r="H35" s="620">
        <v>1</v>
      </c>
      <c r="I35" s="620">
        <v>4</v>
      </c>
      <c r="J35" s="619">
        <v>110</v>
      </c>
      <c r="K35" s="911"/>
      <c r="L35" s="308"/>
      <c r="M35" s="305" t="s">
        <v>26</v>
      </c>
      <c r="N35" s="893"/>
    </row>
    <row r="36" spans="1:16" ht="24" customHeight="1" thickBot="1">
      <c r="A36" s="219"/>
      <c r="B36" s="219"/>
      <c r="C36" s="923" t="s">
        <v>39</v>
      </c>
      <c r="D36" s="924"/>
      <c r="E36" s="923"/>
      <c r="F36" s="923"/>
      <c r="G36" s="923"/>
      <c r="H36" s="923"/>
      <c r="I36" s="923"/>
      <c r="J36" s="923"/>
      <c r="K36" s="923"/>
      <c r="L36" s="923"/>
      <c r="M36" s="923"/>
      <c r="N36" s="320">
        <f>(K23+K32)/2</f>
        <v>101.55237058538945</v>
      </c>
    </row>
    <row r="37" spans="1:16" ht="123" customHeight="1" thickBot="1">
      <c r="A37" s="913"/>
      <c r="B37" s="913"/>
      <c r="C37" s="890" t="s">
        <v>235</v>
      </c>
      <c r="D37" s="903"/>
      <c r="E37" s="890" t="s">
        <v>236</v>
      </c>
      <c r="F37" s="314" t="s">
        <v>104</v>
      </c>
      <c r="G37" s="314" t="s">
        <v>25</v>
      </c>
      <c r="H37" s="625">
        <v>96</v>
      </c>
      <c r="I37" s="625">
        <v>100</v>
      </c>
      <c r="J37" s="633">
        <v>100</v>
      </c>
      <c r="K37" s="910">
        <f>(J37+J38+J40+J41+J42+J43)/6-0.5</f>
        <v>99.5</v>
      </c>
      <c r="L37" s="314" t="s">
        <v>181</v>
      </c>
      <c r="M37" s="314" t="s">
        <v>26</v>
      </c>
      <c r="N37" s="913"/>
    </row>
    <row r="38" spans="1:16" ht="75" customHeight="1" thickBot="1">
      <c r="A38" s="914"/>
      <c r="B38" s="914"/>
      <c r="C38" s="902"/>
      <c r="D38" s="904"/>
      <c r="E38" s="902"/>
      <c r="F38" s="308" t="s">
        <v>237</v>
      </c>
      <c r="G38" s="308" t="s">
        <v>25</v>
      </c>
      <c r="H38" s="620">
        <v>30</v>
      </c>
      <c r="I38" s="620">
        <v>52</v>
      </c>
      <c r="J38" s="621">
        <v>100</v>
      </c>
      <c r="K38" s="911"/>
      <c r="L38" s="308"/>
      <c r="M38" s="305" t="s">
        <v>26</v>
      </c>
      <c r="N38" s="914"/>
    </row>
    <row r="39" spans="1:16" s="304" customFormat="1" ht="18.75" hidden="1" customHeight="1" thickBot="1">
      <c r="A39" s="914"/>
      <c r="B39" s="914"/>
      <c r="C39" s="902"/>
      <c r="D39" s="904"/>
      <c r="E39" s="902"/>
      <c r="F39" s="322">
        <v>5</v>
      </c>
      <c r="G39" s="322">
        <v>6</v>
      </c>
      <c r="H39" s="617">
        <v>7</v>
      </c>
      <c r="I39" s="617">
        <v>8</v>
      </c>
      <c r="J39" s="616">
        <f t="shared" ref="J39:J40" si="3">I39/H39*100</f>
        <v>114.28571428571428</v>
      </c>
      <c r="K39" s="911"/>
      <c r="L39" s="322">
        <v>11</v>
      </c>
      <c r="M39" s="322">
        <v>12</v>
      </c>
      <c r="N39" s="914"/>
    </row>
    <row r="40" spans="1:16" ht="50.25" customHeight="1" thickBot="1">
      <c r="A40" s="914"/>
      <c r="B40" s="914"/>
      <c r="C40" s="902"/>
      <c r="D40" s="904"/>
      <c r="E40" s="891"/>
      <c r="F40" s="305" t="s">
        <v>234</v>
      </c>
      <c r="G40" s="305" t="s">
        <v>25</v>
      </c>
      <c r="H40" s="618">
        <v>50</v>
      </c>
      <c r="I40" s="618">
        <v>50</v>
      </c>
      <c r="J40" s="621">
        <f t="shared" si="3"/>
        <v>100</v>
      </c>
      <c r="K40" s="911"/>
      <c r="L40" s="305"/>
      <c r="M40" s="305" t="s">
        <v>26</v>
      </c>
      <c r="N40" s="914"/>
    </row>
    <row r="41" spans="1:16" ht="53.25" customHeight="1" thickBot="1">
      <c r="A41" s="914"/>
      <c r="B41" s="914"/>
      <c r="C41" s="902"/>
      <c r="D41" s="904"/>
      <c r="E41" s="890" t="s">
        <v>183</v>
      </c>
      <c r="F41" s="305" t="s">
        <v>104</v>
      </c>
      <c r="G41" s="308" t="s">
        <v>25</v>
      </c>
      <c r="H41" s="620">
        <v>100</v>
      </c>
      <c r="I41" s="620">
        <v>100</v>
      </c>
      <c r="J41" s="621">
        <f t="shared" ref="J41:J46" si="4">I41/H41*100</f>
        <v>100</v>
      </c>
      <c r="K41" s="911"/>
      <c r="L41" s="308" t="s">
        <v>181</v>
      </c>
      <c r="M41" s="305" t="s">
        <v>26</v>
      </c>
      <c r="N41" s="914"/>
      <c r="P41" s="229" t="s">
        <v>29</v>
      </c>
    </row>
    <row r="42" spans="1:16" ht="53.25" customHeight="1" thickBot="1">
      <c r="A42" s="914"/>
      <c r="B42" s="914"/>
      <c r="C42" s="902"/>
      <c r="D42" s="904"/>
      <c r="E42" s="902"/>
      <c r="F42" s="308" t="s">
        <v>233</v>
      </c>
      <c r="G42" s="308" t="s">
        <v>25</v>
      </c>
      <c r="H42" s="620">
        <v>65</v>
      </c>
      <c r="I42" s="620">
        <v>67</v>
      </c>
      <c r="J42" s="621">
        <v>100</v>
      </c>
      <c r="K42" s="911"/>
      <c r="L42" s="308"/>
      <c r="M42" s="305" t="s">
        <v>26</v>
      </c>
      <c r="N42" s="914"/>
    </row>
    <row r="43" spans="1:16" ht="50.25" customHeight="1" thickBot="1">
      <c r="A43" s="914"/>
      <c r="B43" s="914"/>
      <c r="C43" s="902"/>
      <c r="D43" s="904"/>
      <c r="E43" s="891"/>
      <c r="F43" s="308" t="s">
        <v>234</v>
      </c>
      <c r="G43" s="308" t="s">
        <v>25</v>
      </c>
      <c r="H43" s="620">
        <v>65</v>
      </c>
      <c r="I43" s="620">
        <v>77</v>
      </c>
      <c r="J43" s="621">
        <v>100</v>
      </c>
      <c r="K43" s="912"/>
      <c r="L43" s="305"/>
      <c r="M43" s="305" t="s">
        <v>26</v>
      </c>
      <c r="N43" s="914"/>
    </row>
    <row r="44" spans="1:16" ht="39" customHeight="1" thickBot="1">
      <c r="A44" s="914"/>
      <c r="B44" s="914"/>
      <c r="C44" s="902"/>
      <c r="D44" s="904"/>
      <c r="E44" s="321" t="s">
        <v>179</v>
      </c>
      <c r="F44" s="308" t="s">
        <v>32</v>
      </c>
      <c r="G44" s="308" t="s">
        <v>33</v>
      </c>
      <c r="H44" s="620">
        <v>44</v>
      </c>
      <c r="I44" s="620">
        <v>43</v>
      </c>
      <c r="J44" s="621">
        <f t="shared" si="4"/>
        <v>97.727272727272734</v>
      </c>
      <c r="K44" s="910">
        <f>(J44+J46+J45)/2</f>
        <v>97.920240137221271</v>
      </c>
      <c r="L44" s="308"/>
      <c r="M44" s="305" t="s">
        <v>26</v>
      </c>
      <c r="N44" s="914"/>
    </row>
    <row r="45" spans="1:16" ht="106.15" hidden="1" customHeight="1" thickBot="1">
      <c r="A45" s="914"/>
      <c r="B45" s="914"/>
      <c r="C45" s="902"/>
      <c r="D45" s="904"/>
      <c r="E45" s="314" t="s">
        <v>145</v>
      </c>
      <c r="F45" s="307" t="s">
        <v>32</v>
      </c>
      <c r="G45" s="314" t="s">
        <v>33</v>
      </c>
      <c r="H45" s="307"/>
      <c r="I45" s="314"/>
      <c r="J45" s="306"/>
      <c r="K45" s="911"/>
      <c r="L45" s="314"/>
      <c r="M45" s="316" t="s">
        <v>26</v>
      </c>
      <c r="N45" s="914"/>
    </row>
    <row r="46" spans="1:16" s="304" customFormat="1" ht="130.5" customHeight="1" thickBot="1">
      <c r="A46" s="915"/>
      <c r="B46" s="915"/>
      <c r="C46" s="891"/>
      <c r="D46" s="922"/>
      <c r="E46" s="361" t="s">
        <v>259</v>
      </c>
      <c r="F46" s="308" t="s">
        <v>32</v>
      </c>
      <c r="G46" s="308" t="s">
        <v>33</v>
      </c>
      <c r="H46" s="620">
        <v>53</v>
      </c>
      <c r="I46" s="620">
        <v>52</v>
      </c>
      <c r="J46" s="631">
        <f t="shared" si="4"/>
        <v>98.113207547169807</v>
      </c>
      <c r="K46" s="912"/>
      <c r="L46" s="308"/>
      <c r="M46" s="305" t="s">
        <v>26</v>
      </c>
      <c r="N46" s="915"/>
    </row>
    <row r="47" spans="1:16" ht="19.5" customHeight="1" thickBot="1">
      <c r="A47" s="176"/>
      <c r="B47" s="176"/>
      <c r="C47" s="908" t="s">
        <v>39</v>
      </c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220">
        <f>(K37+K44)/2</f>
        <v>98.710120068610635</v>
      </c>
    </row>
    <row r="48" spans="1:16" ht="57.75" customHeight="1" thickBot="1">
      <c r="A48" s="900"/>
      <c r="B48" s="900"/>
      <c r="C48" s="890" t="s">
        <v>260</v>
      </c>
      <c r="D48" s="903"/>
      <c r="E48" s="890" t="s">
        <v>238</v>
      </c>
      <c r="F48" s="305" t="s">
        <v>239</v>
      </c>
      <c r="G48" s="305" t="s">
        <v>25</v>
      </c>
      <c r="H48" s="305">
        <v>100</v>
      </c>
      <c r="I48" s="305">
        <v>100</v>
      </c>
      <c r="J48" s="306">
        <f t="shared" ref="J48:J62" si="5">I48/H48*100</f>
        <v>100</v>
      </c>
      <c r="K48" s="906">
        <f>SUM(J48:J49)/2</f>
        <v>100</v>
      </c>
      <c r="L48" s="305"/>
      <c r="M48" s="305" t="s">
        <v>26</v>
      </c>
      <c r="N48" s="892"/>
    </row>
    <row r="49" spans="1:14" ht="41.25" customHeight="1" thickBot="1">
      <c r="A49" s="901"/>
      <c r="B49" s="901"/>
      <c r="C49" s="902"/>
      <c r="D49" s="904"/>
      <c r="E49" s="891"/>
      <c r="F49" s="308" t="s">
        <v>120</v>
      </c>
      <c r="G49" s="308" t="s">
        <v>25</v>
      </c>
      <c r="H49" s="308">
        <v>100</v>
      </c>
      <c r="I49" s="308">
        <v>100</v>
      </c>
      <c r="J49" s="306">
        <f t="shared" si="5"/>
        <v>100</v>
      </c>
      <c r="K49" s="907"/>
      <c r="L49" s="305"/>
      <c r="M49" s="305" t="s">
        <v>26</v>
      </c>
      <c r="N49" s="893"/>
    </row>
    <row r="50" spans="1:14" ht="56.25" customHeight="1" thickBot="1">
      <c r="A50" s="901"/>
      <c r="B50" s="901"/>
      <c r="C50" s="902"/>
      <c r="D50" s="905"/>
      <c r="E50" s="321" t="s">
        <v>141</v>
      </c>
      <c r="F50" s="308" t="s">
        <v>123</v>
      </c>
      <c r="G50" s="308" t="s">
        <v>140</v>
      </c>
      <c r="H50" s="611">
        <v>7412</v>
      </c>
      <c r="I50" s="611">
        <v>7512</v>
      </c>
      <c r="J50" s="612">
        <f t="shared" si="5"/>
        <v>101.34916351861844</v>
      </c>
      <c r="K50" s="323">
        <f>J50</f>
        <v>101.34916351861844</v>
      </c>
      <c r="L50" s="308"/>
      <c r="M50" s="305" t="s">
        <v>26</v>
      </c>
      <c r="N50" s="894"/>
    </row>
    <row r="51" spans="1:14" ht="41.25" customHeight="1" thickBot="1">
      <c r="A51" s="900"/>
      <c r="B51" s="900"/>
      <c r="C51" s="890" t="s">
        <v>261</v>
      </c>
      <c r="D51" s="903"/>
      <c r="E51" s="890" t="s">
        <v>238</v>
      </c>
      <c r="F51" s="305" t="s">
        <v>239</v>
      </c>
      <c r="G51" s="305" t="s">
        <v>25</v>
      </c>
      <c r="H51" s="305">
        <v>100</v>
      </c>
      <c r="I51" s="305">
        <v>100</v>
      </c>
      <c r="J51" s="306">
        <f t="shared" si="5"/>
        <v>100</v>
      </c>
      <c r="K51" s="906">
        <f>SUM(J51:J52)/2</f>
        <v>100</v>
      </c>
      <c r="L51" s="305"/>
      <c r="M51" s="305" t="s">
        <v>26</v>
      </c>
      <c r="N51" s="892"/>
    </row>
    <row r="52" spans="1:14" ht="42" customHeight="1" thickBot="1">
      <c r="A52" s="901"/>
      <c r="B52" s="901"/>
      <c r="C52" s="902"/>
      <c r="D52" s="904"/>
      <c r="E52" s="891"/>
      <c r="F52" s="308" t="s">
        <v>120</v>
      </c>
      <c r="G52" s="308" t="s">
        <v>25</v>
      </c>
      <c r="H52" s="308">
        <v>100</v>
      </c>
      <c r="I52" s="308">
        <v>100</v>
      </c>
      <c r="J52" s="306">
        <f t="shared" si="5"/>
        <v>100</v>
      </c>
      <c r="K52" s="907"/>
      <c r="L52" s="305"/>
      <c r="M52" s="305" t="s">
        <v>26</v>
      </c>
      <c r="N52" s="893"/>
    </row>
    <row r="53" spans="1:14" ht="51.75" customHeight="1" thickBot="1">
      <c r="A53" s="901"/>
      <c r="B53" s="901"/>
      <c r="C53" s="902"/>
      <c r="D53" s="905"/>
      <c r="E53" s="321" t="s">
        <v>141</v>
      </c>
      <c r="F53" s="308" t="s">
        <v>123</v>
      </c>
      <c r="G53" s="308" t="s">
        <v>140</v>
      </c>
      <c r="H53" s="611">
        <v>31461</v>
      </c>
      <c r="I53" s="611">
        <v>31511</v>
      </c>
      <c r="J53" s="612">
        <f t="shared" si="5"/>
        <v>100.1589269253997</v>
      </c>
      <c r="K53" s="323">
        <f>J53</f>
        <v>100.1589269253997</v>
      </c>
      <c r="L53" s="308"/>
      <c r="M53" s="305" t="s">
        <v>26</v>
      </c>
      <c r="N53" s="894"/>
    </row>
    <row r="54" spans="1:14" ht="29.25" customHeight="1" thickBot="1">
      <c r="A54" s="900"/>
      <c r="B54" s="900"/>
      <c r="C54" s="890" t="s">
        <v>262</v>
      </c>
      <c r="D54" s="903"/>
      <c r="E54" s="890" t="s">
        <v>238</v>
      </c>
      <c r="F54" s="305" t="s">
        <v>239</v>
      </c>
      <c r="G54" s="305" t="s">
        <v>25</v>
      </c>
      <c r="H54" s="305">
        <v>100</v>
      </c>
      <c r="I54" s="305">
        <v>100</v>
      </c>
      <c r="J54" s="306">
        <f t="shared" si="5"/>
        <v>100</v>
      </c>
      <c r="K54" s="906">
        <f>SUM(J54:J55)/2</f>
        <v>100</v>
      </c>
      <c r="L54" s="305"/>
      <c r="M54" s="305" t="s">
        <v>26</v>
      </c>
      <c r="N54" s="892"/>
    </row>
    <row r="55" spans="1:14" ht="28.5" customHeight="1" thickBot="1">
      <c r="A55" s="901"/>
      <c r="B55" s="901"/>
      <c r="C55" s="902"/>
      <c r="D55" s="904"/>
      <c r="E55" s="891"/>
      <c r="F55" s="308" t="s">
        <v>120</v>
      </c>
      <c r="G55" s="308" t="s">
        <v>25</v>
      </c>
      <c r="H55" s="308">
        <v>100</v>
      </c>
      <c r="I55" s="308">
        <v>100</v>
      </c>
      <c r="J55" s="306">
        <f t="shared" si="5"/>
        <v>100</v>
      </c>
      <c r="K55" s="907"/>
      <c r="L55" s="305"/>
      <c r="M55" s="305" t="s">
        <v>26</v>
      </c>
      <c r="N55" s="893"/>
    </row>
    <row r="56" spans="1:14" ht="57" customHeight="1" thickBot="1">
      <c r="A56" s="901"/>
      <c r="B56" s="901"/>
      <c r="C56" s="902"/>
      <c r="D56" s="905"/>
      <c r="E56" s="321" t="s">
        <v>141</v>
      </c>
      <c r="F56" s="308" t="s">
        <v>123</v>
      </c>
      <c r="G56" s="308" t="s">
        <v>140</v>
      </c>
      <c r="H56" s="611">
        <v>180241</v>
      </c>
      <c r="I56" s="611">
        <v>180423</v>
      </c>
      <c r="J56" s="612">
        <f t="shared" si="5"/>
        <v>100.1009759155797</v>
      </c>
      <c r="K56" s="323">
        <f>J56</f>
        <v>100.1009759155797</v>
      </c>
      <c r="L56" s="308"/>
      <c r="M56" s="305" t="s">
        <v>26</v>
      </c>
      <c r="N56" s="894"/>
    </row>
    <row r="57" spans="1:14" ht="41.25" customHeight="1" thickBot="1">
      <c r="A57" s="900"/>
      <c r="B57" s="900"/>
      <c r="C57" s="890" t="s">
        <v>263</v>
      </c>
      <c r="D57" s="903"/>
      <c r="E57" s="890" t="s">
        <v>238</v>
      </c>
      <c r="F57" s="305" t="s">
        <v>239</v>
      </c>
      <c r="G57" s="305" t="s">
        <v>25</v>
      </c>
      <c r="H57" s="305">
        <v>100</v>
      </c>
      <c r="I57" s="305">
        <v>100</v>
      </c>
      <c r="J57" s="306">
        <f t="shared" si="5"/>
        <v>100</v>
      </c>
      <c r="K57" s="906">
        <f>SUM(J57:J58)/2</f>
        <v>100</v>
      </c>
      <c r="L57" s="305"/>
      <c r="M57" s="305" t="s">
        <v>26</v>
      </c>
      <c r="N57" s="892"/>
    </row>
    <row r="58" spans="1:14" ht="63" customHeight="1" thickBot="1">
      <c r="A58" s="901"/>
      <c r="B58" s="901"/>
      <c r="C58" s="902"/>
      <c r="D58" s="904"/>
      <c r="E58" s="891"/>
      <c r="F58" s="308" t="s">
        <v>120</v>
      </c>
      <c r="G58" s="308" t="s">
        <v>25</v>
      </c>
      <c r="H58" s="308">
        <v>100</v>
      </c>
      <c r="I58" s="308">
        <v>100</v>
      </c>
      <c r="J58" s="306">
        <f t="shared" si="5"/>
        <v>100</v>
      </c>
      <c r="K58" s="907"/>
      <c r="L58" s="305"/>
      <c r="M58" s="305" t="s">
        <v>26</v>
      </c>
      <c r="N58" s="893"/>
    </row>
    <row r="59" spans="1:14" ht="54" customHeight="1" thickBot="1">
      <c r="A59" s="901"/>
      <c r="B59" s="901"/>
      <c r="C59" s="902"/>
      <c r="D59" s="905"/>
      <c r="E59" s="321" t="s">
        <v>141</v>
      </c>
      <c r="F59" s="308" t="s">
        <v>123</v>
      </c>
      <c r="G59" s="308" t="s">
        <v>140</v>
      </c>
      <c r="H59" s="611">
        <v>6653</v>
      </c>
      <c r="I59" s="611">
        <v>6746</v>
      </c>
      <c r="J59" s="612">
        <f t="shared" si="5"/>
        <v>101.39786562453028</v>
      </c>
      <c r="K59" s="323">
        <f>J59</f>
        <v>101.39786562453028</v>
      </c>
      <c r="L59" s="308"/>
      <c r="M59" s="305" t="s">
        <v>26</v>
      </c>
      <c r="N59" s="894"/>
    </row>
    <row r="60" spans="1:14" ht="43.5" customHeight="1" thickBot="1">
      <c r="A60" s="900"/>
      <c r="B60" s="900"/>
      <c r="C60" s="890" t="s">
        <v>264</v>
      </c>
      <c r="D60" s="903"/>
      <c r="E60" s="890" t="s">
        <v>238</v>
      </c>
      <c r="F60" s="305" t="s">
        <v>239</v>
      </c>
      <c r="G60" s="305" t="s">
        <v>25</v>
      </c>
      <c r="H60" s="305">
        <v>100</v>
      </c>
      <c r="I60" s="305">
        <v>100</v>
      </c>
      <c r="J60" s="306">
        <f t="shared" si="5"/>
        <v>100</v>
      </c>
      <c r="K60" s="906">
        <f>SUM(J60:J61)/2</f>
        <v>100</v>
      </c>
      <c r="L60" s="305"/>
      <c r="M60" s="305" t="s">
        <v>26</v>
      </c>
      <c r="N60" s="892"/>
    </row>
    <row r="61" spans="1:14" ht="39.75" customHeight="1" thickBot="1">
      <c r="A61" s="901"/>
      <c r="B61" s="901"/>
      <c r="C61" s="902"/>
      <c r="D61" s="904"/>
      <c r="E61" s="891"/>
      <c r="F61" s="308" t="s">
        <v>120</v>
      </c>
      <c r="G61" s="308" t="s">
        <v>25</v>
      </c>
      <c r="H61" s="308">
        <v>100</v>
      </c>
      <c r="I61" s="308">
        <v>100</v>
      </c>
      <c r="J61" s="306">
        <f t="shared" si="5"/>
        <v>100</v>
      </c>
      <c r="K61" s="907"/>
      <c r="L61" s="305"/>
      <c r="M61" s="305" t="s">
        <v>26</v>
      </c>
      <c r="N61" s="893"/>
    </row>
    <row r="62" spans="1:14" ht="41.25" customHeight="1" thickBot="1">
      <c r="A62" s="901"/>
      <c r="B62" s="901"/>
      <c r="C62" s="902"/>
      <c r="D62" s="905"/>
      <c r="E62" s="321" t="s">
        <v>141</v>
      </c>
      <c r="F62" s="308" t="s">
        <v>123</v>
      </c>
      <c r="G62" s="308" t="s">
        <v>140</v>
      </c>
      <c r="H62" s="611">
        <v>10574</v>
      </c>
      <c r="I62" s="611">
        <v>10633</v>
      </c>
      <c r="J62" s="612">
        <f t="shared" si="5"/>
        <v>100.55797238509552</v>
      </c>
      <c r="K62" s="323">
        <f>J62</f>
        <v>100.55797238509552</v>
      </c>
      <c r="L62" s="308"/>
      <c r="M62" s="305" t="s">
        <v>26</v>
      </c>
      <c r="N62" s="894"/>
    </row>
    <row r="63" spans="1:14" ht="22.5" customHeight="1">
      <c r="A63" s="221"/>
      <c r="B63" s="221"/>
      <c r="C63" s="895" t="s">
        <v>39</v>
      </c>
      <c r="D63" s="896"/>
      <c r="E63" s="896"/>
      <c r="F63" s="896"/>
      <c r="G63" s="896"/>
      <c r="H63" s="896"/>
      <c r="I63" s="896"/>
      <c r="J63" s="896"/>
      <c r="K63" s="896"/>
      <c r="L63" s="896"/>
      <c r="M63" s="895"/>
      <c r="N63" s="324">
        <f>(K48+K50+K51+K53+K54+K56+K57+K59+K60+K62)/10</f>
        <v>100.35649043692236</v>
      </c>
    </row>
    <row r="64" spans="1:14">
      <c r="A64" s="897" t="s">
        <v>39</v>
      </c>
      <c r="B64" s="898"/>
      <c r="C64" s="898"/>
      <c r="D64" s="899"/>
      <c r="E64" s="222"/>
      <c r="F64" s="222"/>
      <c r="G64" s="222"/>
      <c r="H64" s="222"/>
      <c r="I64" s="222"/>
      <c r="J64" s="223"/>
      <c r="K64" s="224"/>
      <c r="L64" s="222"/>
      <c r="M64" s="222"/>
      <c r="N64" s="253">
        <f>(N22+N36+N47+N63)/4</f>
        <v>100.33348413817833</v>
      </c>
    </row>
    <row r="65" spans="1:14">
      <c r="A65" s="301"/>
      <c r="B65" s="301"/>
      <c r="C65" s="301"/>
      <c r="D65" s="301"/>
      <c r="E65" s="225"/>
      <c r="F65" s="226"/>
      <c r="G65" s="226"/>
      <c r="H65" s="226"/>
      <c r="I65" s="226"/>
      <c r="J65" s="227"/>
      <c r="K65" s="228"/>
      <c r="L65" s="226"/>
      <c r="M65" s="226"/>
      <c r="N65" s="227"/>
    </row>
    <row r="66" spans="1:14" ht="30" customHeight="1">
      <c r="A66" s="229" t="s">
        <v>40</v>
      </c>
      <c r="B66" s="229" t="s">
        <v>40</v>
      </c>
      <c r="H66" s="226"/>
      <c r="I66" s="226"/>
      <c r="J66" s="227"/>
      <c r="K66" s="228"/>
      <c r="L66" s="226"/>
      <c r="M66" s="226"/>
      <c r="N66" s="227"/>
    </row>
    <row r="67" spans="1:14" ht="13.5" customHeight="1">
      <c r="A67" s="229" t="s">
        <v>41</v>
      </c>
      <c r="B67" s="229" t="s">
        <v>41</v>
      </c>
      <c r="H67" s="226"/>
      <c r="I67" s="226"/>
      <c r="J67" s="227"/>
      <c r="K67" s="228"/>
      <c r="L67" s="226"/>
      <c r="M67" s="226"/>
      <c r="N67" s="227"/>
    </row>
    <row r="68" spans="1:14" ht="0.6" customHeight="1">
      <c r="A68" s="229" t="s">
        <v>265</v>
      </c>
      <c r="B68" s="229" t="s">
        <v>265</v>
      </c>
      <c r="I68" s="226"/>
    </row>
    <row r="69" spans="1:14" ht="13.5" customHeight="1">
      <c r="A69" s="229" t="s">
        <v>539</v>
      </c>
      <c r="H69" s="226"/>
      <c r="I69" s="226"/>
      <c r="J69" s="227"/>
      <c r="K69" s="228"/>
      <c r="L69" s="226"/>
      <c r="M69" s="226"/>
      <c r="N69" s="227"/>
    </row>
    <row r="70" spans="1:14" ht="15.75" customHeight="1">
      <c r="A70" s="229" t="s">
        <v>184</v>
      </c>
      <c r="B70" s="229" t="s">
        <v>184</v>
      </c>
      <c r="H70" s="229" t="s">
        <v>240</v>
      </c>
    </row>
    <row r="71" spans="1:14">
      <c r="A71" s="229" t="s">
        <v>185</v>
      </c>
      <c r="B71" s="229" t="s">
        <v>185</v>
      </c>
      <c r="H71" s="229" t="s">
        <v>186</v>
      </c>
    </row>
    <row r="88" ht="17.45" customHeight="1"/>
    <row r="89" ht="17.45" customHeight="1"/>
    <row r="90" ht="15.75" customHeight="1"/>
    <row r="93" ht="16.149999999999999" customHeight="1"/>
    <row r="98" ht="16.149999999999999" customHeight="1"/>
    <row r="99" ht="16.899999999999999" customHeight="1"/>
    <row r="100" ht="15.75" customHeight="1"/>
  </sheetData>
  <mergeCells count="75">
    <mergeCell ref="B23:B35"/>
    <mergeCell ref="B37:B46"/>
    <mergeCell ref="B48:B50"/>
    <mergeCell ref="B51:B53"/>
    <mergeCell ref="B54:B56"/>
    <mergeCell ref="A37:A46"/>
    <mergeCell ref="C37:C46"/>
    <mergeCell ref="D37:D46"/>
    <mergeCell ref="C36:M36"/>
    <mergeCell ref="N12:N21"/>
    <mergeCell ref="K19:K21"/>
    <mergeCell ref="C22:M22"/>
    <mergeCell ref="E23:E24"/>
    <mergeCell ref="E25:E26"/>
    <mergeCell ref="E27:E29"/>
    <mergeCell ref="N23:N35"/>
    <mergeCell ref="A23:A35"/>
    <mergeCell ref="C23:C35"/>
    <mergeCell ref="D23:D35"/>
    <mergeCell ref="K23:K29"/>
    <mergeCell ref="K32:K35"/>
    <mergeCell ref="A12:A21"/>
    <mergeCell ref="C12:C21"/>
    <mergeCell ref="K12:K18"/>
    <mergeCell ref="D12:D21"/>
    <mergeCell ref="E12:E13"/>
    <mergeCell ref="E14:E15"/>
    <mergeCell ref="E17:E18"/>
    <mergeCell ref="B12:B21"/>
    <mergeCell ref="J2:N2"/>
    <mergeCell ref="J3:N3"/>
    <mergeCell ref="A6:N6"/>
    <mergeCell ref="A7:N7"/>
    <mergeCell ref="A8:N8"/>
    <mergeCell ref="E37:E40"/>
    <mergeCell ref="K37:K43"/>
    <mergeCell ref="N37:N46"/>
    <mergeCell ref="E41:E43"/>
    <mergeCell ref="K44:K46"/>
    <mergeCell ref="C47:M47"/>
    <mergeCell ref="A48:A50"/>
    <mergeCell ref="C48:C50"/>
    <mergeCell ref="D48:D50"/>
    <mergeCell ref="E48:E49"/>
    <mergeCell ref="K48:K49"/>
    <mergeCell ref="N48:N50"/>
    <mergeCell ref="A51:A53"/>
    <mergeCell ref="C51:C53"/>
    <mergeCell ref="D51:D53"/>
    <mergeCell ref="E51:E52"/>
    <mergeCell ref="K51:K52"/>
    <mergeCell ref="N51:N53"/>
    <mergeCell ref="N57:N59"/>
    <mergeCell ref="A54:A56"/>
    <mergeCell ref="C54:C56"/>
    <mergeCell ref="D54:D56"/>
    <mergeCell ref="E54:E55"/>
    <mergeCell ref="K54:K55"/>
    <mergeCell ref="B57:B59"/>
    <mergeCell ref="E30:E31"/>
    <mergeCell ref="N60:N62"/>
    <mergeCell ref="C63:M63"/>
    <mergeCell ref="A64:D64"/>
    <mergeCell ref="A60:A62"/>
    <mergeCell ref="C60:C62"/>
    <mergeCell ref="D60:D62"/>
    <mergeCell ref="E60:E61"/>
    <mergeCell ref="K60:K61"/>
    <mergeCell ref="B60:B62"/>
    <mergeCell ref="N54:N56"/>
    <mergeCell ref="A57:A59"/>
    <mergeCell ref="C57:C59"/>
    <mergeCell ref="D57:D59"/>
    <mergeCell ref="E57:E58"/>
    <mergeCell ref="K57:K58"/>
  </mergeCells>
  <pageMargins left="0.70866141732283472" right="0.70866141732283472" top="0.74803149606299213" bottom="0.74803149606299213" header="0.51181102362204722" footer="0.51181102362204722"/>
  <pageSetup paperSize="9" scale="80" firstPageNumber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L108"/>
  <sheetViews>
    <sheetView view="pageBreakPreview" topLeftCell="A45" zoomScaleSheetLayoutView="100" workbookViewId="0">
      <selection activeCell="K28" sqref="K28:K33"/>
    </sheetView>
  </sheetViews>
  <sheetFormatPr defaultColWidth="9.140625" defaultRowHeight="15"/>
  <cols>
    <col min="1" max="1" width="10.85546875" style="180" customWidth="1"/>
    <col min="2" max="3" width="12.5703125" style="180" customWidth="1"/>
    <col min="4" max="4" width="9.140625" style="180"/>
    <col min="5" max="5" width="11.42578125" style="180"/>
    <col min="6" max="6" width="13.140625" style="180" customWidth="1"/>
    <col min="7" max="7" width="8.5703125" style="180"/>
    <col min="8" max="8" width="11.5703125" style="180"/>
    <col min="9" max="9" width="11.140625" style="180"/>
    <col min="10" max="10" width="15.140625" style="180"/>
    <col min="11" max="11" width="11.42578125" style="180"/>
    <col min="12" max="12" width="10.28515625" style="180" customWidth="1"/>
    <col min="13" max="13" width="13.7109375" style="180"/>
    <col min="14" max="14" width="10.140625" style="180" bestFit="1" customWidth="1"/>
    <col min="15" max="17" width="0" style="208" hidden="1"/>
    <col min="18" max="1026" width="9.140625" style="208"/>
    <col min="1027" max="16384" width="9.140625" style="180"/>
  </cols>
  <sheetData>
    <row r="1" spans="1:14">
      <c r="A1" s="186"/>
      <c r="M1" s="186"/>
      <c r="N1" s="186" t="s">
        <v>0</v>
      </c>
    </row>
    <row r="2" spans="1:14">
      <c r="A2" s="186"/>
      <c r="M2" s="186"/>
      <c r="N2" s="186" t="s">
        <v>1</v>
      </c>
    </row>
    <row r="3" spans="1:14">
      <c r="A3" s="186"/>
      <c r="M3" s="186"/>
      <c r="N3" s="186" t="s">
        <v>2</v>
      </c>
    </row>
    <row r="4" spans="1:14">
      <c r="A4" s="186"/>
      <c r="M4" s="186"/>
      <c r="N4" s="186" t="s">
        <v>3</v>
      </c>
    </row>
    <row r="5" spans="1:14">
      <c r="A5" s="186"/>
      <c r="M5" s="186"/>
      <c r="N5" s="186" t="s">
        <v>4</v>
      </c>
    </row>
    <row r="6" spans="1:14">
      <c r="A6" s="186"/>
      <c r="M6" s="186"/>
      <c r="N6" s="186" t="s">
        <v>5</v>
      </c>
    </row>
    <row r="7" spans="1:14">
      <c r="A7" s="186"/>
      <c r="M7" s="186"/>
      <c r="N7" s="186" t="s">
        <v>6</v>
      </c>
    </row>
    <row r="8" spans="1:14" ht="15.75" hidden="1" customHeight="1">
      <c r="A8" s="727" t="s">
        <v>187</v>
      </c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</row>
    <row r="9" spans="1:14">
      <c r="A9" s="727" t="s">
        <v>7</v>
      </c>
      <c r="B9" s="727"/>
      <c r="C9" s="727"/>
      <c r="D9" s="727"/>
      <c r="E9" s="727"/>
      <c r="F9" s="727"/>
      <c r="G9" s="727"/>
      <c r="H9" s="727"/>
      <c r="I9" s="727"/>
      <c r="J9" s="727"/>
      <c r="K9" s="727"/>
      <c r="L9" s="727"/>
      <c r="M9" s="727"/>
      <c r="N9" s="727"/>
    </row>
    <row r="10" spans="1:14">
      <c r="A10" s="727" t="s">
        <v>540</v>
      </c>
      <c r="B10" s="727"/>
      <c r="C10" s="727"/>
      <c r="D10" s="727"/>
      <c r="E10" s="727"/>
      <c r="F10" s="727"/>
      <c r="G10" s="727"/>
      <c r="H10" s="727"/>
      <c r="I10" s="727"/>
      <c r="J10" s="727"/>
      <c r="K10" s="727"/>
      <c r="L10" s="727"/>
      <c r="M10" s="727"/>
      <c r="N10" s="727"/>
    </row>
    <row r="11" spans="1:14" ht="15.75" thickBot="1">
      <c r="A11" s="727" t="s">
        <v>44</v>
      </c>
      <c r="B11" s="727"/>
      <c r="C11" s="727"/>
      <c r="D11" s="727"/>
      <c r="E11" s="727"/>
      <c r="F11" s="727"/>
      <c r="G11" s="727"/>
      <c r="H11" s="727"/>
      <c r="I11" s="727"/>
      <c r="J11" s="727"/>
      <c r="K11" s="727"/>
      <c r="L11" s="727"/>
      <c r="M11" s="727"/>
      <c r="N11" s="727"/>
    </row>
    <row r="12" spans="1:14" ht="166.5" thickBot="1">
      <c r="A12" s="379" t="s">
        <v>8</v>
      </c>
      <c r="B12" s="188" t="s">
        <v>9</v>
      </c>
      <c r="C12" s="425" t="s">
        <v>292</v>
      </c>
      <c r="D12" s="188" t="s">
        <v>10</v>
      </c>
      <c r="E12" s="188" t="s">
        <v>11</v>
      </c>
      <c r="F12" s="188" t="s">
        <v>12</v>
      </c>
      <c r="G12" s="188" t="s">
        <v>13</v>
      </c>
      <c r="H12" s="188" t="s">
        <v>14</v>
      </c>
      <c r="I12" s="188" t="s">
        <v>15</v>
      </c>
      <c r="J12" s="188" t="s">
        <v>16</v>
      </c>
      <c r="K12" s="188" t="s">
        <v>17</v>
      </c>
      <c r="L12" s="188" t="s">
        <v>18</v>
      </c>
      <c r="M12" s="188" t="s">
        <v>19</v>
      </c>
      <c r="N12" s="188" t="s">
        <v>20</v>
      </c>
    </row>
    <row r="13" spans="1:14" ht="16.5" hidden="1" customHeight="1">
      <c r="A13" s="257" t="s">
        <v>131</v>
      </c>
      <c r="B13" s="257" t="s">
        <v>22</v>
      </c>
      <c r="C13" s="429"/>
      <c r="D13" s="257" t="s">
        <v>23</v>
      </c>
      <c r="E13" s="189" t="s">
        <v>45</v>
      </c>
      <c r="F13" s="189" t="s">
        <v>24</v>
      </c>
      <c r="G13" s="189" t="s">
        <v>25</v>
      </c>
      <c r="H13" s="189">
        <v>100</v>
      </c>
      <c r="I13" s="189">
        <v>100</v>
      </c>
      <c r="J13" s="258">
        <f t="shared" ref="J13:J20" si="0">I13/H13*100</f>
        <v>100</v>
      </c>
      <c r="K13" s="259">
        <v>100</v>
      </c>
      <c r="L13" s="189"/>
      <c r="M13" s="189" t="s">
        <v>26</v>
      </c>
      <c r="N13" s="257">
        <v>97.6</v>
      </c>
    </row>
    <row r="14" spans="1:14" ht="129" hidden="1" customHeight="1">
      <c r="A14" s="935" t="s">
        <v>125</v>
      </c>
      <c r="B14" s="935" t="s">
        <v>118</v>
      </c>
      <c r="C14" s="426"/>
      <c r="D14" s="935" t="s">
        <v>23</v>
      </c>
      <c r="E14" s="190" t="s">
        <v>126</v>
      </c>
      <c r="F14" s="190" t="s">
        <v>127</v>
      </c>
      <c r="G14" s="189" t="s">
        <v>25</v>
      </c>
      <c r="H14" s="190">
        <v>57</v>
      </c>
      <c r="I14" s="190">
        <v>57</v>
      </c>
      <c r="J14" s="245">
        <f t="shared" si="0"/>
        <v>100</v>
      </c>
      <c r="K14" s="729">
        <v>100</v>
      </c>
      <c r="L14" s="190"/>
      <c r="M14" s="189" t="s">
        <v>26</v>
      </c>
      <c r="N14" s="728">
        <v>97</v>
      </c>
    </row>
    <row r="15" spans="1:14" ht="96.75" hidden="1" customHeight="1">
      <c r="A15" s="935"/>
      <c r="B15" s="935"/>
      <c r="C15" s="426"/>
      <c r="D15" s="935"/>
      <c r="E15" s="190"/>
      <c r="F15" s="190" t="s">
        <v>121</v>
      </c>
      <c r="G15" s="189" t="s">
        <v>25</v>
      </c>
      <c r="H15" s="190">
        <v>98</v>
      </c>
      <c r="I15" s="190">
        <v>98</v>
      </c>
      <c r="J15" s="245">
        <f t="shared" si="0"/>
        <v>100</v>
      </c>
      <c r="K15" s="729"/>
      <c r="L15" s="190"/>
      <c r="M15" s="189" t="s">
        <v>26</v>
      </c>
      <c r="N15" s="728"/>
    </row>
    <row r="16" spans="1:14" ht="38.25" hidden="1" customHeight="1">
      <c r="A16" s="935"/>
      <c r="B16" s="935"/>
      <c r="C16" s="426"/>
      <c r="D16" s="935"/>
      <c r="E16" s="378" t="s">
        <v>66</v>
      </c>
      <c r="F16" s="189" t="s">
        <v>32</v>
      </c>
      <c r="G16" s="189" t="s">
        <v>33</v>
      </c>
      <c r="H16" s="189">
        <v>1708</v>
      </c>
      <c r="I16" s="189">
        <v>1664</v>
      </c>
      <c r="J16" s="258">
        <f t="shared" si="0"/>
        <v>97.423887587822009</v>
      </c>
      <c r="K16" s="377">
        <v>97.4</v>
      </c>
      <c r="L16" s="189"/>
      <c r="M16" s="189" t="s">
        <v>26</v>
      </c>
      <c r="N16" s="728"/>
    </row>
    <row r="17" spans="1:14" ht="117" customHeight="1" thickBot="1">
      <c r="A17" s="728" t="s">
        <v>188</v>
      </c>
      <c r="B17" s="728" t="s">
        <v>361</v>
      </c>
      <c r="C17" s="945">
        <v>2446005553</v>
      </c>
      <c r="D17" s="728" t="s">
        <v>23</v>
      </c>
      <c r="E17" s="434" t="s">
        <v>189</v>
      </c>
      <c r="F17" s="435" t="s">
        <v>121</v>
      </c>
      <c r="G17" s="436" t="s">
        <v>25</v>
      </c>
      <c r="H17" s="435">
        <v>100</v>
      </c>
      <c r="I17" s="435">
        <v>100</v>
      </c>
      <c r="J17" s="437">
        <f t="shared" si="0"/>
        <v>100</v>
      </c>
      <c r="K17" s="951">
        <v>100</v>
      </c>
      <c r="L17" s="721"/>
      <c r="M17" s="189" t="s">
        <v>26</v>
      </c>
      <c r="N17" s="269">
        <f>(K17+K28)/2</f>
        <v>100.43906114977901</v>
      </c>
    </row>
    <row r="18" spans="1:14" ht="38.25" hidden="1" customHeight="1">
      <c r="A18" s="728"/>
      <c r="B18" s="728"/>
      <c r="C18" s="946"/>
      <c r="D18" s="728"/>
      <c r="E18" s="438" t="s">
        <v>37</v>
      </c>
      <c r="F18" s="436" t="s">
        <v>32</v>
      </c>
      <c r="G18" s="436" t="s">
        <v>190</v>
      </c>
      <c r="H18" s="436">
        <v>19440</v>
      </c>
      <c r="I18" s="436">
        <v>6480</v>
      </c>
      <c r="J18" s="439">
        <f t="shared" si="0"/>
        <v>33.333333333333329</v>
      </c>
      <c r="K18" s="951"/>
      <c r="L18" s="721"/>
      <c r="M18" s="189" t="s">
        <v>26</v>
      </c>
      <c r="N18" s="383"/>
    </row>
    <row r="19" spans="1:14" ht="122.25" customHeight="1" thickBot="1">
      <c r="A19" s="728"/>
      <c r="B19" s="728"/>
      <c r="C19" s="946"/>
      <c r="D19" s="728"/>
      <c r="E19" s="440" t="s">
        <v>191</v>
      </c>
      <c r="F19" s="435" t="s">
        <v>121</v>
      </c>
      <c r="G19" s="436" t="s">
        <v>25</v>
      </c>
      <c r="H19" s="435">
        <v>95</v>
      </c>
      <c r="I19" s="435">
        <v>95</v>
      </c>
      <c r="J19" s="437">
        <f t="shared" si="0"/>
        <v>100</v>
      </c>
      <c r="K19" s="951"/>
      <c r="L19" s="721"/>
      <c r="M19" s="189" t="s">
        <v>26</v>
      </c>
      <c r="N19" s="383"/>
    </row>
    <row r="20" spans="1:14" ht="38.25" hidden="1" customHeight="1">
      <c r="A20" s="728"/>
      <c r="B20" s="728"/>
      <c r="C20" s="946"/>
      <c r="D20" s="728"/>
      <c r="E20" s="438" t="s">
        <v>37</v>
      </c>
      <c r="F20" s="436" t="s">
        <v>32</v>
      </c>
      <c r="G20" s="436" t="s">
        <v>190</v>
      </c>
      <c r="H20" s="436">
        <v>7956</v>
      </c>
      <c r="I20" s="436">
        <v>2652</v>
      </c>
      <c r="J20" s="439">
        <f t="shared" si="0"/>
        <v>33.333333333333329</v>
      </c>
      <c r="K20" s="951"/>
      <c r="L20" s="721"/>
      <c r="M20" s="189" t="s">
        <v>26</v>
      </c>
      <c r="N20" s="383"/>
    </row>
    <row r="21" spans="1:14" ht="38.25" hidden="1" customHeight="1">
      <c r="A21" s="728"/>
      <c r="B21" s="728"/>
      <c r="C21" s="946"/>
      <c r="D21" s="728"/>
      <c r="E21" s="435"/>
      <c r="F21" s="435"/>
      <c r="G21" s="436"/>
      <c r="H21" s="435"/>
      <c r="I21" s="435"/>
      <c r="J21" s="437"/>
      <c r="K21" s="951"/>
      <c r="L21" s="721"/>
      <c r="M21" s="189"/>
      <c r="N21" s="383"/>
    </row>
    <row r="22" spans="1:14" ht="114.75" customHeight="1" thickBot="1">
      <c r="A22" s="728"/>
      <c r="B22" s="728"/>
      <c r="C22" s="946"/>
      <c r="D22" s="728"/>
      <c r="E22" s="440" t="s">
        <v>192</v>
      </c>
      <c r="F22" s="435" t="s">
        <v>121</v>
      </c>
      <c r="G22" s="436" t="s">
        <v>25</v>
      </c>
      <c r="H22" s="435">
        <v>100</v>
      </c>
      <c r="I22" s="435">
        <v>100</v>
      </c>
      <c r="J22" s="437">
        <f t="shared" ref="J22:J101" si="1">I22/H22*100</f>
        <v>100</v>
      </c>
      <c r="K22" s="951"/>
      <c r="L22" s="721"/>
      <c r="M22" s="189" t="s">
        <v>26</v>
      </c>
      <c r="N22" s="383"/>
    </row>
    <row r="23" spans="1:14" ht="38.25" hidden="1" customHeight="1">
      <c r="A23" s="728"/>
      <c r="B23" s="728"/>
      <c r="C23" s="946"/>
      <c r="D23" s="728"/>
      <c r="E23" s="438" t="s">
        <v>37</v>
      </c>
      <c r="F23" s="436" t="s">
        <v>32</v>
      </c>
      <c r="G23" s="436" t="s">
        <v>190</v>
      </c>
      <c r="H23" s="436">
        <v>38016</v>
      </c>
      <c r="I23" s="436">
        <v>12672</v>
      </c>
      <c r="J23" s="439">
        <f t="shared" si="1"/>
        <v>33.333333333333329</v>
      </c>
      <c r="K23" s="951"/>
      <c r="L23" s="721"/>
      <c r="M23" s="189" t="s">
        <v>26</v>
      </c>
      <c r="N23" s="383"/>
    </row>
    <row r="24" spans="1:14" ht="129" customHeight="1" thickBot="1">
      <c r="A24" s="728"/>
      <c r="B24" s="728"/>
      <c r="C24" s="946"/>
      <c r="D24" s="728"/>
      <c r="E24" s="440" t="s">
        <v>193</v>
      </c>
      <c r="F24" s="435" t="s">
        <v>121</v>
      </c>
      <c r="G24" s="436" t="s">
        <v>25</v>
      </c>
      <c r="H24" s="435">
        <v>100</v>
      </c>
      <c r="I24" s="435">
        <v>100</v>
      </c>
      <c r="J24" s="437">
        <f t="shared" si="1"/>
        <v>100</v>
      </c>
      <c r="K24" s="951"/>
      <c r="L24" s="721"/>
      <c r="M24" s="189" t="s">
        <v>26</v>
      </c>
      <c r="N24" s="383"/>
    </row>
    <row r="25" spans="1:14" ht="38.25" hidden="1" customHeight="1">
      <c r="A25" s="728"/>
      <c r="B25" s="728"/>
      <c r="C25" s="946"/>
      <c r="D25" s="728"/>
      <c r="E25" s="438" t="s">
        <v>37</v>
      </c>
      <c r="F25" s="436" t="s">
        <v>32</v>
      </c>
      <c r="G25" s="436" t="s">
        <v>190</v>
      </c>
      <c r="H25" s="436">
        <v>105336</v>
      </c>
      <c r="I25" s="436">
        <v>34328</v>
      </c>
      <c r="J25" s="439">
        <f t="shared" si="1"/>
        <v>32.589048378522065</v>
      </c>
      <c r="K25" s="951"/>
      <c r="L25" s="721"/>
      <c r="M25" s="189" t="s">
        <v>26</v>
      </c>
      <c r="N25" s="383"/>
    </row>
    <row r="26" spans="1:14" ht="114" customHeight="1" thickBot="1">
      <c r="A26" s="728"/>
      <c r="B26" s="728"/>
      <c r="C26" s="946"/>
      <c r="D26" s="728"/>
      <c r="E26" s="440" t="s">
        <v>368</v>
      </c>
      <c r="F26" s="435" t="s">
        <v>121</v>
      </c>
      <c r="G26" s="436" t="s">
        <v>25</v>
      </c>
      <c r="H26" s="435">
        <v>100</v>
      </c>
      <c r="I26" s="435">
        <v>100</v>
      </c>
      <c r="J26" s="437">
        <f t="shared" si="1"/>
        <v>100</v>
      </c>
      <c r="K26" s="951"/>
      <c r="L26" s="721"/>
      <c r="M26" s="189" t="s">
        <v>26</v>
      </c>
      <c r="N26" s="383"/>
    </row>
    <row r="27" spans="1:14" ht="114" customHeight="1" thickBot="1">
      <c r="A27" s="728"/>
      <c r="B27" s="728"/>
      <c r="C27" s="946"/>
      <c r="D27" s="728"/>
      <c r="E27" s="440" t="s">
        <v>225</v>
      </c>
      <c r="F27" s="435" t="s">
        <v>121</v>
      </c>
      <c r="G27" s="436" t="s">
        <v>25</v>
      </c>
      <c r="H27" s="435">
        <v>95</v>
      </c>
      <c r="I27" s="435">
        <v>95</v>
      </c>
      <c r="J27" s="437">
        <f t="shared" ref="J27:J33" si="2">I27/H27*100</f>
        <v>100</v>
      </c>
      <c r="K27" s="441"/>
      <c r="L27" s="257"/>
      <c r="M27" s="189" t="s">
        <v>26</v>
      </c>
      <c r="N27" s="383"/>
    </row>
    <row r="28" spans="1:14" ht="100.9" customHeight="1" thickBot="1">
      <c r="A28" s="728"/>
      <c r="B28" s="728"/>
      <c r="C28" s="946"/>
      <c r="D28" s="728"/>
      <c r="E28" s="438" t="s">
        <v>363</v>
      </c>
      <c r="F28" s="436" t="s">
        <v>195</v>
      </c>
      <c r="G28" s="436" t="s">
        <v>190</v>
      </c>
      <c r="H28" s="442">
        <v>9664</v>
      </c>
      <c r="I28" s="443">
        <v>9664</v>
      </c>
      <c r="J28" s="444">
        <f t="shared" ref="J28:J29" si="3">I28/H28*100</f>
        <v>100</v>
      </c>
      <c r="K28" s="936">
        <f>(J28+J29+J30+J31+J32+J33)/6</f>
        <v>100.878122299558</v>
      </c>
      <c r="L28" s="266"/>
      <c r="M28" s="266" t="s">
        <v>26</v>
      </c>
      <c r="N28" s="384"/>
    </row>
    <row r="29" spans="1:14" ht="100.9" customHeight="1" thickBot="1">
      <c r="A29" s="728"/>
      <c r="B29" s="728"/>
      <c r="C29" s="946"/>
      <c r="D29" s="728"/>
      <c r="E29" s="438" t="s">
        <v>364</v>
      </c>
      <c r="F29" s="436" t="s">
        <v>195</v>
      </c>
      <c r="G29" s="436" t="s">
        <v>190</v>
      </c>
      <c r="H29" s="442">
        <v>8084</v>
      </c>
      <c r="I29" s="443">
        <v>8096</v>
      </c>
      <c r="J29" s="444">
        <f t="shared" si="3"/>
        <v>100.14844136566057</v>
      </c>
      <c r="K29" s="937"/>
      <c r="L29" s="266"/>
      <c r="M29" s="266" t="s">
        <v>26</v>
      </c>
      <c r="N29" s="384"/>
    </row>
    <row r="30" spans="1:14" ht="100.9" customHeight="1" thickBot="1">
      <c r="A30" s="728"/>
      <c r="B30" s="728"/>
      <c r="C30" s="946"/>
      <c r="D30" s="728"/>
      <c r="E30" s="438" t="s">
        <v>365</v>
      </c>
      <c r="F30" s="436" t="s">
        <v>195</v>
      </c>
      <c r="G30" s="436" t="s">
        <v>190</v>
      </c>
      <c r="H30" s="442">
        <v>2944</v>
      </c>
      <c r="I30" s="443">
        <v>2908</v>
      </c>
      <c r="J30" s="444">
        <f t="shared" si="2"/>
        <v>98.777173913043484</v>
      </c>
      <c r="K30" s="937"/>
      <c r="L30" s="266"/>
      <c r="M30" s="266" t="s">
        <v>26</v>
      </c>
      <c r="N30" s="384"/>
    </row>
    <row r="31" spans="1:14" ht="100.9" customHeight="1" thickBot="1">
      <c r="A31" s="728"/>
      <c r="B31" s="728"/>
      <c r="C31" s="946"/>
      <c r="D31" s="728"/>
      <c r="E31" s="438" t="s">
        <v>366</v>
      </c>
      <c r="F31" s="436" t="s">
        <v>195</v>
      </c>
      <c r="G31" s="436" t="s">
        <v>190</v>
      </c>
      <c r="H31" s="442">
        <v>21292</v>
      </c>
      <c r="I31" s="443">
        <v>23092</v>
      </c>
      <c r="J31" s="444">
        <f t="shared" ref="J31:J32" si="4">I31/H31*100</f>
        <v>108.45387939132067</v>
      </c>
      <c r="K31" s="937"/>
      <c r="L31" s="266"/>
      <c r="M31" s="266" t="s">
        <v>26</v>
      </c>
      <c r="N31" s="384"/>
    </row>
    <row r="32" spans="1:14" ht="100.9" customHeight="1" thickBot="1">
      <c r="A32" s="728"/>
      <c r="B32" s="728"/>
      <c r="C32" s="946"/>
      <c r="D32" s="728"/>
      <c r="E32" s="438" t="s">
        <v>369</v>
      </c>
      <c r="F32" s="436" t="s">
        <v>195</v>
      </c>
      <c r="G32" s="436" t="s">
        <v>190</v>
      </c>
      <c r="H32" s="442">
        <v>12876</v>
      </c>
      <c r="I32" s="443">
        <v>12780</v>
      </c>
      <c r="J32" s="444">
        <f t="shared" si="4"/>
        <v>99.254426840633741</v>
      </c>
      <c r="K32" s="937"/>
      <c r="L32" s="266"/>
      <c r="M32" s="266" t="s">
        <v>26</v>
      </c>
      <c r="N32" s="384"/>
    </row>
    <row r="33" spans="1:14" ht="100.9" customHeight="1" thickBot="1">
      <c r="A33" s="728"/>
      <c r="B33" s="728"/>
      <c r="C33" s="947"/>
      <c r="D33" s="728"/>
      <c r="E33" s="438" t="s">
        <v>367</v>
      </c>
      <c r="F33" s="436" t="s">
        <v>195</v>
      </c>
      <c r="G33" s="436" t="s">
        <v>190</v>
      </c>
      <c r="H33" s="442">
        <v>15236</v>
      </c>
      <c r="I33" s="443">
        <v>15028</v>
      </c>
      <c r="J33" s="444">
        <f t="shared" si="2"/>
        <v>98.634812286689424</v>
      </c>
      <c r="K33" s="938"/>
      <c r="L33" s="266"/>
      <c r="M33" s="266" t="s">
        <v>26</v>
      </c>
      <c r="N33" s="384"/>
    </row>
    <row r="34" spans="1:14" ht="100.9" hidden="1" customHeight="1" thickBot="1">
      <c r="A34" s="728"/>
      <c r="B34" s="728"/>
      <c r="C34" s="427"/>
      <c r="D34" s="728"/>
      <c r="E34" s="378" t="s">
        <v>37</v>
      </c>
      <c r="F34" s="189" t="s">
        <v>195</v>
      </c>
      <c r="G34" s="189" t="s">
        <v>190</v>
      </c>
      <c r="H34" s="263"/>
      <c r="I34" s="264"/>
      <c r="J34" s="265" t="e">
        <f t="shared" si="1"/>
        <v>#DIV/0!</v>
      </c>
      <c r="K34" s="265" t="e">
        <f>J34</f>
        <v>#DIV/0!</v>
      </c>
      <c r="L34" s="266"/>
      <c r="M34" s="266" t="s">
        <v>26</v>
      </c>
      <c r="N34" s="384"/>
    </row>
    <row r="35" spans="1:14" s="208" customFormat="1" ht="117" customHeight="1" thickBot="1">
      <c r="A35" s="728" t="s">
        <v>188</v>
      </c>
      <c r="B35" s="728" t="s">
        <v>244</v>
      </c>
      <c r="C35" s="948"/>
      <c r="D35" s="728" t="s">
        <v>23</v>
      </c>
      <c r="E35" s="445" t="s">
        <v>189</v>
      </c>
      <c r="F35" s="446" t="s">
        <v>121</v>
      </c>
      <c r="G35" s="447" t="s">
        <v>25</v>
      </c>
      <c r="H35" s="446">
        <v>100</v>
      </c>
      <c r="I35" s="446">
        <v>100</v>
      </c>
      <c r="J35" s="448">
        <f t="shared" si="1"/>
        <v>100</v>
      </c>
      <c r="K35" s="449">
        <v>100</v>
      </c>
      <c r="L35" s="721"/>
      <c r="M35" s="189" t="s">
        <v>26</v>
      </c>
      <c r="N35" s="260"/>
    </row>
    <row r="36" spans="1:14" s="208" customFormat="1" ht="38.25" hidden="1" customHeight="1" thickBot="1">
      <c r="A36" s="728"/>
      <c r="B36" s="728"/>
      <c r="C36" s="949"/>
      <c r="D36" s="728"/>
      <c r="E36" s="450" t="s">
        <v>37</v>
      </c>
      <c r="F36" s="447" t="s">
        <v>32</v>
      </c>
      <c r="G36" s="447" t="s">
        <v>190</v>
      </c>
      <c r="H36" s="447"/>
      <c r="I36" s="447"/>
      <c r="J36" s="451" t="e">
        <f t="shared" si="1"/>
        <v>#DIV/0!</v>
      </c>
      <c r="K36" s="452"/>
      <c r="L36" s="721"/>
      <c r="M36" s="189" t="s">
        <v>26</v>
      </c>
      <c r="N36" s="262"/>
    </row>
    <row r="37" spans="1:14" s="208" customFormat="1" ht="122.25" customHeight="1" thickBot="1">
      <c r="A37" s="728"/>
      <c r="B37" s="728"/>
      <c r="C37" s="949"/>
      <c r="D37" s="728"/>
      <c r="E37" s="453" t="s">
        <v>191</v>
      </c>
      <c r="F37" s="446" t="s">
        <v>121</v>
      </c>
      <c r="G37" s="447" t="s">
        <v>25</v>
      </c>
      <c r="H37" s="446">
        <v>95</v>
      </c>
      <c r="I37" s="446">
        <v>95</v>
      </c>
      <c r="J37" s="448">
        <f t="shared" si="1"/>
        <v>100</v>
      </c>
      <c r="K37" s="452"/>
      <c r="L37" s="721"/>
      <c r="M37" s="189" t="s">
        <v>26</v>
      </c>
      <c r="N37" s="262"/>
    </row>
    <row r="38" spans="1:14" s="208" customFormat="1" ht="38.25" hidden="1" customHeight="1" thickBot="1">
      <c r="A38" s="728"/>
      <c r="B38" s="728"/>
      <c r="C38" s="949"/>
      <c r="D38" s="728"/>
      <c r="E38" s="450" t="s">
        <v>37</v>
      </c>
      <c r="F38" s="447" t="s">
        <v>32</v>
      </c>
      <c r="G38" s="447" t="s">
        <v>190</v>
      </c>
      <c r="H38" s="447"/>
      <c r="I38" s="447"/>
      <c r="J38" s="451" t="e">
        <f t="shared" si="1"/>
        <v>#DIV/0!</v>
      </c>
      <c r="K38" s="452"/>
      <c r="L38" s="721"/>
      <c r="M38" s="189" t="s">
        <v>26</v>
      </c>
      <c r="N38" s="262"/>
    </row>
    <row r="39" spans="1:14" s="208" customFormat="1" ht="38.25" customHeight="1" thickBot="1">
      <c r="A39" s="728"/>
      <c r="B39" s="728"/>
      <c r="C39" s="949"/>
      <c r="D39" s="728"/>
      <c r="E39" s="446"/>
      <c r="F39" s="446"/>
      <c r="G39" s="447"/>
      <c r="H39" s="446"/>
      <c r="I39" s="446"/>
      <c r="J39" s="448"/>
      <c r="K39" s="452"/>
      <c r="L39" s="721"/>
      <c r="M39" s="189"/>
      <c r="N39" s="262"/>
    </row>
    <row r="40" spans="1:14" s="208" customFormat="1" ht="114.75" customHeight="1" thickBot="1">
      <c r="A40" s="728"/>
      <c r="B40" s="728"/>
      <c r="C40" s="949"/>
      <c r="D40" s="728"/>
      <c r="E40" s="453" t="s">
        <v>192</v>
      </c>
      <c r="F40" s="446" t="s">
        <v>121</v>
      </c>
      <c r="G40" s="447" t="s">
        <v>25</v>
      </c>
      <c r="H40" s="446">
        <v>100</v>
      </c>
      <c r="I40" s="446">
        <v>100</v>
      </c>
      <c r="J40" s="448">
        <f t="shared" ref="J40:J51" si="5">I40/H40*100</f>
        <v>100</v>
      </c>
      <c r="K40" s="952"/>
      <c r="L40" s="721"/>
      <c r="M40" s="189" t="s">
        <v>26</v>
      </c>
      <c r="N40" s="262"/>
    </row>
    <row r="41" spans="1:14" s="208" customFormat="1" ht="38.25" hidden="1" customHeight="1" thickBot="1">
      <c r="A41" s="728"/>
      <c r="B41" s="728"/>
      <c r="C41" s="949"/>
      <c r="D41" s="728"/>
      <c r="E41" s="450" t="s">
        <v>37</v>
      </c>
      <c r="F41" s="447" t="s">
        <v>32</v>
      </c>
      <c r="G41" s="447" t="s">
        <v>190</v>
      </c>
      <c r="H41" s="447"/>
      <c r="I41" s="447"/>
      <c r="J41" s="451" t="e">
        <f t="shared" si="5"/>
        <v>#DIV/0!</v>
      </c>
      <c r="K41" s="952"/>
      <c r="L41" s="721"/>
      <c r="M41" s="189" t="s">
        <v>26</v>
      </c>
      <c r="N41" s="262"/>
    </row>
    <row r="42" spans="1:14" s="208" customFormat="1" ht="129" customHeight="1" thickBot="1">
      <c r="A42" s="728"/>
      <c r="B42" s="728"/>
      <c r="C42" s="949"/>
      <c r="D42" s="728"/>
      <c r="E42" s="453" t="s">
        <v>193</v>
      </c>
      <c r="F42" s="446" t="s">
        <v>121</v>
      </c>
      <c r="G42" s="447" t="s">
        <v>25</v>
      </c>
      <c r="H42" s="446">
        <v>100</v>
      </c>
      <c r="I42" s="446">
        <v>100</v>
      </c>
      <c r="J42" s="448">
        <f t="shared" si="5"/>
        <v>100</v>
      </c>
      <c r="K42" s="952"/>
      <c r="L42" s="721"/>
      <c r="M42" s="189" t="s">
        <v>26</v>
      </c>
      <c r="N42" s="262"/>
    </row>
    <row r="43" spans="1:14" s="208" customFormat="1" ht="38.25" hidden="1" customHeight="1" thickBot="1">
      <c r="A43" s="728"/>
      <c r="B43" s="728"/>
      <c r="C43" s="949"/>
      <c r="D43" s="728"/>
      <c r="E43" s="450" t="s">
        <v>37</v>
      </c>
      <c r="F43" s="447" t="s">
        <v>32</v>
      </c>
      <c r="G43" s="447" t="s">
        <v>190</v>
      </c>
      <c r="H43" s="447"/>
      <c r="I43" s="447"/>
      <c r="J43" s="451" t="e">
        <f t="shared" si="5"/>
        <v>#DIV/0!</v>
      </c>
      <c r="K43" s="952"/>
      <c r="L43" s="721"/>
      <c r="M43" s="189" t="s">
        <v>26</v>
      </c>
      <c r="N43" s="262"/>
    </row>
    <row r="44" spans="1:14" s="208" customFormat="1" ht="114" customHeight="1" thickBot="1">
      <c r="A44" s="728"/>
      <c r="B44" s="728"/>
      <c r="C44" s="949"/>
      <c r="D44" s="728"/>
      <c r="E44" s="453" t="s">
        <v>249</v>
      </c>
      <c r="F44" s="446" t="s">
        <v>121</v>
      </c>
      <c r="G44" s="447" t="s">
        <v>25</v>
      </c>
      <c r="H44" s="446">
        <v>100</v>
      </c>
      <c r="I44" s="446">
        <v>100</v>
      </c>
      <c r="J44" s="448">
        <f t="shared" si="5"/>
        <v>100</v>
      </c>
      <c r="K44" s="952"/>
      <c r="L44" s="721"/>
      <c r="M44" s="189" t="s">
        <v>26</v>
      </c>
      <c r="N44" s="262"/>
    </row>
    <row r="45" spans="1:14" s="208" customFormat="1" ht="114" customHeight="1" thickBot="1">
      <c r="A45" s="728"/>
      <c r="B45" s="728"/>
      <c r="C45" s="949"/>
      <c r="D45" s="728"/>
      <c r="E45" s="453" t="s">
        <v>225</v>
      </c>
      <c r="F45" s="446" t="s">
        <v>121</v>
      </c>
      <c r="G45" s="447" t="s">
        <v>25</v>
      </c>
      <c r="H45" s="446">
        <v>95</v>
      </c>
      <c r="I45" s="446">
        <v>95</v>
      </c>
      <c r="J45" s="448">
        <f t="shared" si="5"/>
        <v>100</v>
      </c>
      <c r="K45" s="953"/>
      <c r="L45" s="257"/>
      <c r="M45" s="189" t="s">
        <v>26</v>
      </c>
      <c r="N45" s="262"/>
    </row>
    <row r="46" spans="1:14" s="208" customFormat="1" ht="100.9" customHeight="1" thickBot="1">
      <c r="A46" s="728"/>
      <c r="B46" s="728"/>
      <c r="C46" s="949"/>
      <c r="D46" s="728"/>
      <c r="E46" s="450" t="s">
        <v>370</v>
      </c>
      <c r="F46" s="447" t="s">
        <v>195</v>
      </c>
      <c r="G46" s="447" t="s">
        <v>190</v>
      </c>
      <c r="H46" s="454">
        <v>1860</v>
      </c>
      <c r="I46" s="455">
        <v>2844</v>
      </c>
      <c r="J46" s="456">
        <v>110</v>
      </c>
      <c r="K46" s="939">
        <f>(J46+J47+J48+J49+J50+J51)/6</f>
        <v>95.667968984819296</v>
      </c>
      <c r="L46" s="266"/>
      <c r="M46" s="266" t="s">
        <v>26</v>
      </c>
      <c r="N46" s="942">
        <f>(K46+K35)/2</f>
        <v>97.833984492409655</v>
      </c>
    </row>
    <row r="47" spans="1:14" s="208" customFormat="1" ht="100.9" customHeight="1" thickBot="1">
      <c r="A47" s="728"/>
      <c r="B47" s="728"/>
      <c r="C47" s="949"/>
      <c r="D47" s="728"/>
      <c r="E47" s="450" t="s">
        <v>371</v>
      </c>
      <c r="F47" s="447" t="s">
        <v>195</v>
      </c>
      <c r="G47" s="447" t="s">
        <v>190</v>
      </c>
      <c r="H47" s="454">
        <v>12556</v>
      </c>
      <c r="I47" s="455">
        <v>12316</v>
      </c>
      <c r="J47" s="456">
        <f t="shared" ref="J47:J49" si="6">I47/H47*100</f>
        <v>98.088563236699585</v>
      </c>
      <c r="K47" s="940"/>
      <c r="L47" s="266"/>
      <c r="M47" s="266" t="s">
        <v>26</v>
      </c>
      <c r="N47" s="943"/>
    </row>
    <row r="48" spans="1:14" s="208" customFormat="1" ht="100.9" customHeight="1" thickBot="1">
      <c r="A48" s="728"/>
      <c r="B48" s="728"/>
      <c r="C48" s="949"/>
      <c r="D48" s="728"/>
      <c r="E48" s="450" t="s">
        <v>372</v>
      </c>
      <c r="F48" s="447" t="s">
        <v>195</v>
      </c>
      <c r="G48" s="447" t="s">
        <v>190</v>
      </c>
      <c r="H48" s="454">
        <v>25224</v>
      </c>
      <c r="I48" s="455">
        <v>26688</v>
      </c>
      <c r="J48" s="456">
        <f t="shared" si="6"/>
        <v>105.80399619410086</v>
      </c>
      <c r="K48" s="940"/>
      <c r="L48" s="266"/>
      <c r="M48" s="266" t="s">
        <v>26</v>
      </c>
      <c r="N48" s="943"/>
    </row>
    <row r="49" spans="1:14" s="208" customFormat="1" ht="100.9" customHeight="1" thickBot="1">
      <c r="A49" s="728"/>
      <c r="B49" s="728"/>
      <c r="C49" s="949"/>
      <c r="D49" s="728"/>
      <c r="E49" s="450" t="s">
        <v>373</v>
      </c>
      <c r="F49" s="447" t="s">
        <v>195</v>
      </c>
      <c r="G49" s="447" t="s">
        <v>190</v>
      </c>
      <c r="H49" s="454">
        <v>26496</v>
      </c>
      <c r="I49" s="455">
        <v>26916</v>
      </c>
      <c r="J49" s="456">
        <f t="shared" si="6"/>
        <v>101.58514492753623</v>
      </c>
      <c r="K49" s="940"/>
      <c r="L49" s="266"/>
      <c r="M49" s="266" t="s">
        <v>26</v>
      </c>
      <c r="N49" s="943"/>
    </row>
    <row r="50" spans="1:14" s="208" customFormat="1" ht="100.9" customHeight="1" thickBot="1">
      <c r="A50" s="728"/>
      <c r="B50" s="728"/>
      <c r="C50" s="949"/>
      <c r="D50" s="728"/>
      <c r="E50" s="450" t="s">
        <v>374</v>
      </c>
      <c r="F50" s="447" t="s">
        <v>195</v>
      </c>
      <c r="G50" s="447" t="s">
        <v>190</v>
      </c>
      <c r="H50" s="454">
        <v>14700</v>
      </c>
      <c r="I50" s="455">
        <v>11430</v>
      </c>
      <c r="J50" s="456">
        <f t="shared" ref="J50" si="7">I50/H50*100</f>
        <v>77.755102040816325</v>
      </c>
      <c r="K50" s="940"/>
      <c r="L50" s="266"/>
      <c r="M50" s="266" t="s">
        <v>26</v>
      </c>
      <c r="N50" s="943"/>
    </row>
    <row r="51" spans="1:14" s="208" customFormat="1" ht="100.9" customHeight="1" thickBot="1">
      <c r="A51" s="728"/>
      <c r="B51" s="728"/>
      <c r="C51" s="949"/>
      <c r="D51" s="728"/>
      <c r="E51" s="450" t="s">
        <v>375</v>
      </c>
      <c r="F51" s="447" t="s">
        <v>195</v>
      </c>
      <c r="G51" s="447" t="s">
        <v>190</v>
      </c>
      <c r="H51" s="454">
        <v>13316</v>
      </c>
      <c r="I51" s="455">
        <v>10756</v>
      </c>
      <c r="J51" s="456">
        <f t="shared" si="5"/>
        <v>80.775007509762688</v>
      </c>
      <c r="K51" s="941"/>
      <c r="L51" s="266"/>
      <c r="M51" s="266" t="s">
        <v>26</v>
      </c>
      <c r="N51" s="944"/>
    </row>
    <row r="52" spans="1:14" ht="100.9" hidden="1" customHeight="1" thickBot="1">
      <c r="A52" s="257"/>
      <c r="B52" s="257"/>
      <c r="C52" s="949"/>
      <c r="D52" s="257"/>
      <c r="E52" s="378"/>
      <c r="F52" s="190"/>
      <c r="G52" s="189"/>
      <c r="H52" s="267"/>
      <c r="I52" s="268"/>
      <c r="J52" s="265"/>
      <c r="K52" s="269"/>
      <c r="L52" s="270"/>
      <c r="M52" s="271"/>
      <c r="N52" s="269"/>
    </row>
    <row r="53" spans="1:14" ht="100.9" hidden="1" customHeight="1" thickBot="1">
      <c r="A53" s="257"/>
      <c r="B53" s="257"/>
      <c r="C53" s="949"/>
      <c r="D53" s="257"/>
      <c r="E53" s="378"/>
      <c r="F53" s="190"/>
      <c r="G53" s="189"/>
      <c r="H53" s="267"/>
      <c r="I53" s="268"/>
      <c r="J53" s="265"/>
      <c r="K53" s="269"/>
      <c r="L53" s="270"/>
      <c r="M53" s="271"/>
      <c r="N53" s="269"/>
    </row>
    <row r="54" spans="1:14" ht="100.9" hidden="1" customHeight="1" thickBot="1">
      <c r="A54" s="257"/>
      <c r="B54" s="257"/>
      <c r="C54" s="949"/>
      <c r="D54" s="257"/>
      <c r="E54" s="378"/>
      <c r="F54" s="190"/>
      <c r="G54" s="189"/>
      <c r="H54" s="267"/>
      <c r="I54" s="268"/>
      <c r="J54" s="265"/>
      <c r="K54" s="269"/>
      <c r="L54" s="270"/>
      <c r="M54" s="271"/>
      <c r="N54" s="269"/>
    </row>
    <row r="55" spans="1:14" ht="100.9" hidden="1" customHeight="1" thickBot="1">
      <c r="A55" s="257"/>
      <c r="B55" s="257"/>
      <c r="C55" s="949"/>
      <c r="D55" s="257"/>
      <c r="E55" s="378"/>
      <c r="F55" s="190"/>
      <c r="G55" s="189"/>
      <c r="H55" s="267"/>
      <c r="I55" s="268"/>
      <c r="J55" s="265"/>
      <c r="K55" s="269"/>
      <c r="L55" s="270"/>
      <c r="M55" s="271"/>
      <c r="N55" s="269"/>
    </row>
    <row r="56" spans="1:14" ht="100.9" hidden="1" customHeight="1" thickBot="1">
      <c r="A56" s="257"/>
      <c r="B56" s="257"/>
      <c r="C56" s="949"/>
      <c r="D56" s="257"/>
      <c r="E56" s="378"/>
      <c r="F56" s="190"/>
      <c r="G56" s="189"/>
      <c r="H56" s="267"/>
      <c r="I56" s="268"/>
      <c r="J56" s="265"/>
      <c r="K56" s="269"/>
      <c r="L56" s="270"/>
      <c r="M56" s="271"/>
      <c r="N56" s="269"/>
    </row>
    <row r="57" spans="1:14" ht="100.9" hidden="1" customHeight="1" thickBot="1">
      <c r="A57" s="257"/>
      <c r="B57" s="257"/>
      <c r="C57" s="949"/>
      <c r="D57" s="257"/>
      <c r="E57" s="378"/>
      <c r="F57" s="190"/>
      <c r="G57" s="189"/>
      <c r="H57" s="267"/>
      <c r="I57" s="268"/>
      <c r="J57" s="265"/>
      <c r="K57" s="269"/>
      <c r="L57" s="270"/>
      <c r="M57" s="271"/>
      <c r="N57" s="269"/>
    </row>
    <row r="58" spans="1:14" ht="100.9" hidden="1" customHeight="1" thickBot="1">
      <c r="A58" s="257"/>
      <c r="B58" s="257"/>
      <c r="C58" s="949"/>
      <c r="D58" s="257"/>
      <c r="E58" s="378"/>
      <c r="F58" s="190"/>
      <c r="G58" s="189"/>
      <c r="H58" s="267"/>
      <c r="I58" s="268"/>
      <c r="J58" s="265"/>
      <c r="K58" s="269"/>
      <c r="L58" s="270"/>
      <c r="M58" s="271"/>
      <c r="N58" s="269"/>
    </row>
    <row r="59" spans="1:14" ht="62.25" customHeight="1" thickBot="1">
      <c r="A59" s="257" t="s">
        <v>188</v>
      </c>
      <c r="B59" s="257" t="s">
        <v>196</v>
      </c>
      <c r="C59" s="949"/>
      <c r="D59" s="257" t="s">
        <v>197</v>
      </c>
      <c r="E59" s="457" t="s">
        <v>286</v>
      </c>
      <c r="F59" s="458" t="s">
        <v>247</v>
      </c>
      <c r="G59" s="459" t="s">
        <v>25</v>
      </c>
      <c r="H59" s="458">
        <v>0</v>
      </c>
      <c r="I59" s="458">
        <v>0</v>
      </c>
      <c r="J59" s="460">
        <v>0</v>
      </c>
      <c r="K59" s="461">
        <v>100</v>
      </c>
      <c r="L59" s="257"/>
      <c r="M59" s="189" t="s">
        <v>26</v>
      </c>
      <c r="N59" s="934">
        <f>(K59+J62)/2</f>
        <v>100</v>
      </c>
    </row>
    <row r="60" spans="1:14" ht="118.9" customHeight="1" thickBot="1">
      <c r="A60" s="195"/>
      <c r="B60" s="195" t="s">
        <v>362</v>
      </c>
      <c r="C60" s="949"/>
      <c r="D60" s="195"/>
      <c r="E60" s="462"/>
      <c r="F60" s="458" t="s">
        <v>199</v>
      </c>
      <c r="G60" s="459" t="s">
        <v>25</v>
      </c>
      <c r="H60" s="458">
        <v>100</v>
      </c>
      <c r="I60" s="458">
        <v>100</v>
      </c>
      <c r="J60" s="463">
        <f t="shared" si="1"/>
        <v>100</v>
      </c>
      <c r="K60" s="464"/>
      <c r="L60" s="195"/>
      <c r="M60" s="189" t="s">
        <v>26</v>
      </c>
      <c r="N60" s="932"/>
    </row>
    <row r="61" spans="1:14" ht="124.15" customHeight="1" thickBot="1">
      <c r="A61" s="195"/>
      <c r="B61" s="195"/>
      <c r="C61" s="949"/>
      <c r="D61" s="195"/>
      <c r="E61" s="465"/>
      <c r="F61" s="458" t="s">
        <v>200</v>
      </c>
      <c r="G61" s="459" t="s">
        <v>25</v>
      </c>
      <c r="H61" s="458">
        <v>100</v>
      </c>
      <c r="I61" s="458">
        <v>100</v>
      </c>
      <c r="J61" s="463">
        <f t="shared" si="1"/>
        <v>100</v>
      </c>
      <c r="K61" s="464"/>
      <c r="L61" s="195"/>
      <c r="M61" s="189" t="s">
        <v>26</v>
      </c>
      <c r="N61" s="932"/>
    </row>
    <row r="62" spans="1:14" ht="38.25" customHeight="1" thickBot="1">
      <c r="A62" s="195"/>
      <c r="B62" s="195"/>
      <c r="C62" s="949"/>
      <c r="D62" s="195"/>
      <c r="E62" s="466" t="s">
        <v>37</v>
      </c>
      <c r="F62" s="459" t="s">
        <v>201</v>
      </c>
      <c r="G62" s="459" t="s">
        <v>202</v>
      </c>
      <c r="H62" s="459">
        <v>4</v>
      </c>
      <c r="I62" s="459">
        <v>4</v>
      </c>
      <c r="J62" s="467">
        <f t="shared" si="1"/>
        <v>100</v>
      </c>
      <c r="K62" s="468">
        <f>J62</f>
        <v>100</v>
      </c>
      <c r="L62" s="195"/>
      <c r="M62" s="197" t="s">
        <v>26</v>
      </c>
      <c r="N62" s="933"/>
    </row>
    <row r="63" spans="1:14" ht="93" hidden="1" customHeight="1" thickBot="1">
      <c r="A63" s="195"/>
      <c r="B63" s="195"/>
      <c r="C63" s="949"/>
      <c r="D63" s="195"/>
      <c r="E63" s="257" t="s">
        <v>203</v>
      </c>
      <c r="F63" s="190" t="s">
        <v>284</v>
      </c>
      <c r="G63" s="189" t="s">
        <v>25</v>
      </c>
      <c r="H63" s="190"/>
      <c r="I63" s="385"/>
      <c r="J63" s="274">
        <v>0</v>
      </c>
      <c r="K63" s="954">
        <v>100</v>
      </c>
      <c r="L63" s="195"/>
      <c r="M63" s="189" t="s">
        <v>26</v>
      </c>
      <c r="N63" s="262"/>
    </row>
    <row r="64" spans="1:14" ht="148.15" hidden="1" customHeight="1" thickBot="1">
      <c r="A64" s="195"/>
      <c r="B64" s="195"/>
      <c r="C64" s="949"/>
      <c r="D64" s="195"/>
      <c r="E64" s="195"/>
      <c r="F64" s="190" t="s">
        <v>285</v>
      </c>
      <c r="G64" s="189" t="s">
        <v>25</v>
      </c>
      <c r="H64" s="190"/>
      <c r="I64" s="190"/>
      <c r="J64" s="245" t="e">
        <f t="shared" ref="J64:J77" si="8">I64/H64*100</f>
        <v>#DIV/0!</v>
      </c>
      <c r="K64" s="955"/>
      <c r="L64" s="195"/>
      <c r="M64" s="189" t="s">
        <v>26</v>
      </c>
      <c r="N64" s="262"/>
    </row>
    <row r="65" spans="1:1026" s="208" customFormat="1" ht="117" hidden="1" customHeight="1" thickBot="1">
      <c r="A65" s="195"/>
      <c r="B65" s="195"/>
      <c r="C65" s="949"/>
      <c r="D65" s="195"/>
      <c r="E65" s="195"/>
      <c r="F65" s="190" t="s">
        <v>121</v>
      </c>
      <c r="G65" s="189" t="s">
        <v>25</v>
      </c>
      <c r="H65" s="190">
        <v>95</v>
      </c>
      <c r="I65" s="190">
        <v>95</v>
      </c>
      <c r="J65" s="245">
        <f t="shared" si="8"/>
        <v>100</v>
      </c>
      <c r="K65" s="955"/>
      <c r="L65" s="195"/>
      <c r="M65" s="189" t="s">
        <v>26</v>
      </c>
      <c r="N65" s="260"/>
    </row>
    <row r="66" spans="1:1026" s="208" customFormat="1" ht="38.25" hidden="1" customHeight="1" thickBot="1">
      <c r="A66" s="195"/>
      <c r="B66" s="195"/>
      <c r="C66" s="949"/>
      <c r="D66" s="195"/>
      <c r="E66" s="195"/>
      <c r="F66" s="189" t="s">
        <v>32</v>
      </c>
      <c r="G66" s="189" t="s">
        <v>190</v>
      </c>
      <c r="H66" s="189">
        <v>19440</v>
      </c>
      <c r="I66" s="189">
        <v>6480</v>
      </c>
      <c r="J66" s="261">
        <f t="shared" si="8"/>
        <v>33.333333333333329</v>
      </c>
      <c r="K66" s="955"/>
      <c r="L66" s="195"/>
      <c r="M66" s="189" t="s">
        <v>26</v>
      </c>
      <c r="N66" s="262"/>
    </row>
    <row r="67" spans="1:1026" s="208" customFormat="1" ht="122.25" hidden="1" customHeight="1" thickBot="1">
      <c r="A67" s="195"/>
      <c r="B67" s="195"/>
      <c r="C67" s="949"/>
      <c r="D67" s="195"/>
      <c r="E67" s="195"/>
      <c r="F67" s="190" t="s">
        <v>121</v>
      </c>
      <c r="G67" s="189" t="s">
        <v>25</v>
      </c>
      <c r="H67" s="190">
        <v>95</v>
      </c>
      <c r="I67" s="190">
        <v>95</v>
      </c>
      <c r="J67" s="245">
        <f t="shared" si="8"/>
        <v>100</v>
      </c>
      <c r="K67" s="955"/>
      <c r="L67" s="195"/>
      <c r="M67" s="189" t="s">
        <v>26</v>
      </c>
      <c r="N67" s="262"/>
    </row>
    <row r="68" spans="1:1026" s="208" customFormat="1" ht="38.25" hidden="1" customHeight="1" thickBot="1">
      <c r="A68" s="195"/>
      <c r="B68" s="195"/>
      <c r="C68" s="949"/>
      <c r="D68" s="195"/>
      <c r="E68" s="195"/>
      <c r="F68" s="189" t="s">
        <v>32</v>
      </c>
      <c r="G68" s="189" t="s">
        <v>190</v>
      </c>
      <c r="H68" s="189">
        <v>7956</v>
      </c>
      <c r="I68" s="189">
        <v>2652</v>
      </c>
      <c r="J68" s="261">
        <f t="shared" si="8"/>
        <v>33.333333333333329</v>
      </c>
      <c r="K68" s="955"/>
      <c r="L68" s="195"/>
      <c r="M68" s="189" t="s">
        <v>26</v>
      </c>
      <c r="N68" s="262"/>
    </row>
    <row r="69" spans="1:1026" s="208" customFormat="1" ht="38.25" hidden="1" customHeight="1" thickBot="1">
      <c r="A69" s="195"/>
      <c r="B69" s="195"/>
      <c r="C69" s="949"/>
      <c r="D69" s="195"/>
      <c r="E69" s="195"/>
      <c r="F69" s="190"/>
      <c r="G69" s="189"/>
      <c r="H69" s="190"/>
      <c r="I69" s="190"/>
      <c r="J69" s="245"/>
      <c r="K69" s="955"/>
      <c r="L69" s="195"/>
      <c r="M69" s="189"/>
      <c r="N69" s="262"/>
    </row>
    <row r="70" spans="1:1026" s="208" customFormat="1" ht="114.75" hidden="1" customHeight="1" thickBot="1">
      <c r="A70" s="195"/>
      <c r="B70" s="195"/>
      <c r="C70" s="949"/>
      <c r="D70" s="195"/>
      <c r="E70" s="195"/>
      <c r="F70" s="190" t="s">
        <v>121</v>
      </c>
      <c r="G70" s="189" t="s">
        <v>25</v>
      </c>
      <c r="H70" s="190">
        <v>100</v>
      </c>
      <c r="I70" s="190">
        <v>100</v>
      </c>
      <c r="J70" s="245">
        <f t="shared" ref="J70:J76" si="9">I70/H70*100</f>
        <v>100</v>
      </c>
      <c r="K70" s="955"/>
      <c r="L70" s="195"/>
      <c r="M70" s="189" t="s">
        <v>26</v>
      </c>
      <c r="N70" s="262"/>
    </row>
    <row r="71" spans="1:1026" s="208" customFormat="1" ht="38.25" hidden="1" customHeight="1" thickBot="1">
      <c r="A71" s="195"/>
      <c r="B71" s="195"/>
      <c r="C71" s="949"/>
      <c r="D71" s="195"/>
      <c r="E71" s="195"/>
      <c r="F71" s="189" t="s">
        <v>32</v>
      </c>
      <c r="G71" s="189" t="s">
        <v>190</v>
      </c>
      <c r="H71" s="189">
        <v>38016</v>
      </c>
      <c r="I71" s="189">
        <v>12672</v>
      </c>
      <c r="J71" s="261">
        <f t="shared" si="9"/>
        <v>33.333333333333329</v>
      </c>
      <c r="K71" s="955"/>
      <c r="L71" s="195"/>
      <c r="M71" s="189" t="s">
        <v>26</v>
      </c>
      <c r="N71" s="262"/>
    </row>
    <row r="72" spans="1:1026" s="208" customFormat="1" ht="129" hidden="1" customHeight="1" thickBot="1">
      <c r="A72" s="195"/>
      <c r="B72" s="195"/>
      <c r="C72" s="949"/>
      <c r="D72" s="195"/>
      <c r="E72" s="195"/>
      <c r="F72" s="190" t="s">
        <v>121</v>
      </c>
      <c r="G72" s="189" t="s">
        <v>25</v>
      </c>
      <c r="H72" s="190">
        <v>100</v>
      </c>
      <c r="I72" s="190">
        <v>100</v>
      </c>
      <c r="J72" s="245">
        <f t="shared" si="9"/>
        <v>100</v>
      </c>
      <c r="K72" s="955"/>
      <c r="L72" s="195"/>
      <c r="M72" s="189" t="s">
        <v>26</v>
      </c>
      <c r="N72" s="262"/>
    </row>
    <row r="73" spans="1:1026" s="208" customFormat="1" ht="38.25" hidden="1" customHeight="1" thickBot="1">
      <c r="A73" s="195"/>
      <c r="B73" s="195"/>
      <c r="C73" s="949"/>
      <c r="D73" s="195"/>
      <c r="E73" s="195"/>
      <c r="F73" s="189" t="s">
        <v>32</v>
      </c>
      <c r="G73" s="189" t="s">
        <v>190</v>
      </c>
      <c r="H73" s="189">
        <v>105336</v>
      </c>
      <c r="I73" s="189">
        <v>34328</v>
      </c>
      <c r="J73" s="261">
        <f t="shared" si="9"/>
        <v>32.589048378522065</v>
      </c>
      <c r="K73" s="955"/>
      <c r="L73" s="195"/>
      <c r="M73" s="189" t="s">
        <v>26</v>
      </c>
      <c r="N73" s="262"/>
    </row>
    <row r="74" spans="1:1026" s="208" customFormat="1" ht="114" hidden="1" customHeight="1" thickBot="1">
      <c r="A74" s="195"/>
      <c r="B74" s="195"/>
      <c r="C74" s="949"/>
      <c r="D74" s="195"/>
      <c r="E74" s="195"/>
      <c r="F74" s="190" t="s">
        <v>121</v>
      </c>
      <c r="G74" s="189" t="s">
        <v>25</v>
      </c>
      <c r="H74" s="190">
        <v>100</v>
      </c>
      <c r="I74" s="190">
        <v>100</v>
      </c>
      <c r="J74" s="245">
        <f t="shared" si="9"/>
        <v>100</v>
      </c>
      <c r="K74" s="955"/>
      <c r="L74" s="195"/>
      <c r="M74" s="189" t="s">
        <v>26</v>
      </c>
      <c r="N74" s="262"/>
    </row>
    <row r="75" spans="1:1026" s="208" customFormat="1" ht="114" hidden="1" customHeight="1" thickBot="1">
      <c r="A75" s="195"/>
      <c r="B75" s="195"/>
      <c r="C75" s="949"/>
      <c r="D75" s="195"/>
      <c r="E75" s="195"/>
      <c r="F75" s="190" t="s">
        <v>200</v>
      </c>
      <c r="G75" s="189" t="s">
        <v>25</v>
      </c>
      <c r="H75" s="190">
        <v>100</v>
      </c>
      <c r="I75" s="190">
        <v>0</v>
      </c>
      <c r="J75" s="245">
        <v>0</v>
      </c>
      <c r="K75" s="956"/>
      <c r="L75" s="380"/>
      <c r="M75" s="189" t="s">
        <v>26</v>
      </c>
      <c r="N75" s="262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  <c r="AY75" s="275"/>
      <c r="AZ75" s="275"/>
      <c r="BA75" s="275"/>
      <c r="BB75" s="275"/>
      <c r="BC75" s="275"/>
      <c r="BD75" s="275"/>
      <c r="BE75" s="275"/>
      <c r="BF75" s="275"/>
      <c r="BG75" s="275"/>
      <c r="BH75" s="275"/>
      <c r="BI75" s="275"/>
      <c r="BJ75" s="275"/>
      <c r="BK75" s="275"/>
      <c r="BL75" s="275"/>
      <c r="BM75" s="275"/>
      <c r="BN75" s="275"/>
      <c r="BO75" s="275"/>
      <c r="BP75" s="275"/>
      <c r="BQ75" s="275"/>
      <c r="BR75" s="275"/>
      <c r="BS75" s="275"/>
      <c r="BT75" s="275"/>
      <c r="BU75" s="275"/>
      <c r="BV75" s="275"/>
      <c r="BW75" s="275"/>
      <c r="BX75" s="275"/>
      <c r="BY75" s="275"/>
      <c r="BZ75" s="275"/>
      <c r="CA75" s="275"/>
      <c r="CB75" s="275"/>
      <c r="CC75" s="275"/>
      <c r="CD75" s="275"/>
      <c r="CE75" s="275"/>
      <c r="CF75" s="275"/>
      <c r="CG75" s="275"/>
      <c r="CH75" s="275"/>
      <c r="CI75" s="275"/>
      <c r="CJ75" s="275"/>
      <c r="CK75" s="275"/>
      <c r="CL75" s="275"/>
      <c r="CM75" s="275"/>
      <c r="CN75" s="275"/>
      <c r="CO75" s="275"/>
      <c r="CP75" s="275"/>
      <c r="CQ75" s="275"/>
      <c r="CR75" s="275"/>
      <c r="CS75" s="275"/>
      <c r="CT75" s="275"/>
      <c r="CU75" s="275"/>
      <c r="CV75" s="275"/>
      <c r="CW75" s="275"/>
      <c r="CX75" s="275"/>
      <c r="CY75" s="275"/>
      <c r="CZ75" s="275"/>
      <c r="DA75" s="275"/>
      <c r="DB75" s="275"/>
      <c r="DC75" s="275"/>
      <c r="DD75" s="275"/>
      <c r="DE75" s="275"/>
      <c r="DF75" s="275"/>
      <c r="DG75" s="275"/>
      <c r="DH75" s="275"/>
      <c r="DI75" s="275"/>
      <c r="DJ75" s="275"/>
      <c r="DK75" s="275"/>
      <c r="DL75" s="275"/>
      <c r="DM75" s="275"/>
    </row>
    <row r="76" spans="1:1026" s="208" customFormat="1" ht="48.75" hidden="1" customHeight="1" thickBot="1">
      <c r="A76" s="195"/>
      <c r="B76" s="195"/>
      <c r="C76" s="949"/>
      <c r="D76" s="195"/>
      <c r="E76" s="195"/>
      <c r="F76" s="189" t="s">
        <v>201</v>
      </c>
      <c r="G76" s="189" t="s">
        <v>202</v>
      </c>
      <c r="H76" s="263"/>
      <c r="I76" s="264"/>
      <c r="J76" s="265" t="e">
        <f t="shared" si="9"/>
        <v>#DIV/0!</v>
      </c>
      <c r="K76" s="265" t="e">
        <f>J76</f>
        <v>#DIV/0!</v>
      </c>
      <c r="L76" s="195"/>
      <c r="M76" s="266" t="s">
        <v>26</v>
      </c>
      <c r="N76" s="265" t="e">
        <f>(100+K76)/2</f>
        <v>#DIV/0!</v>
      </c>
      <c r="R76" s="275"/>
      <c r="S76" s="275"/>
      <c r="T76" s="275"/>
      <c r="U76" s="275"/>
      <c r="V76" s="275"/>
      <c r="W76" s="275"/>
      <c r="X76" s="275"/>
      <c r="Y76" s="275"/>
      <c r="Z76" s="275"/>
      <c r="AA76" s="275"/>
      <c r="AB76" s="275"/>
      <c r="AC76" s="275"/>
      <c r="AD76" s="275"/>
      <c r="AE76" s="275"/>
      <c r="AF76" s="275"/>
      <c r="AG76" s="275"/>
      <c r="AH76" s="275"/>
      <c r="AI76" s="275"/>
      <c r="AJ76" s="275"/>
      <c r="AK76" s="275"/>
      <c r="AL76" s="275"/>
      <c r="AM76" s="275"/>
      <c r="AN76" s="275"/>
      <c r="AO76" s="275"/>
      <c r="AP76" s="275"/>
      <c r="AQ76" s="275"/>
      <c r="AR76" s="275"/>
      <c r="AS76" s="275"/>
      <c r="AT76" s="275"/>
      <c r="AU76" s="275"/>
      <c r="AV76" s="275"/>
      <c r="AW76" s="275"/>
      <c r="AX76" s="275"/>
      <c r="AY76" s="275"/>
      <c r="AZ76" s="275"/>
      <c r="BA76" s="275"/>
      <c r="BB76" s="275"/>
      <c r="BC76" s="275"/>
      <c r="BD76" s="275"/>
      <c r="BE76" s="275"/>
      <c r="BF76" s="275"/>
      <c r="BG76" s="275"/>
      <c r="BH76" s="275"/>
      <c r="BI76" s="275"/>
      <c r="BJ76" s="275"/>
      <c r="BK76" s="275"/>
      <c r="BL76" s="275"/>
      <c r="BM76" s="275"/>
      <c r="BN76" s="275"/>
      <c r="BO76" s="275"/>
      <c r="BP76" s="275"/>
      <c r="BQ76" s="275"/>
      <c r="BR76" s="275"/>
      <c r="BS76" s="275"/>
      <c r="BT76" s="275"/>
      <c r="BU76" s="275"/>
      <c r="BV76" s="275"/>
      <c r="BW76" s="275"/>
      <c r="BX76" s="275"/>
      <c r="BY76" s="275"/>
      <c r="BZ76" s="275"/>
      <c r="CA76" s="275"/>
      <c r="CB76" s="275"/>
      <c r="CC76" s="275"/>
      <c r="CD76" s="275"/>
      <c r="CE76" s="275"/>
      <c r="CF76" s="275"/>
      <c r="CG76" s="275"/>
      <c r="CH76" s="275"/>
      <c r="CI76" s="275"/>
      <c r="CJ76" s="275"/>
      <c r="CK76" s="275"/>
      <c r="CL76" s="275"/>
      <c r="CM76" s="275"/>
      <c r="CN76" s="275"/>
      <c r="CO76" s="275"/>
      <c r="CP76" s="275"/>
      <c r="CQ76" s="275"/>
      <c r="CR76" s="275"/>
      <c r="CS76" s="275"/>
      <c r="CT76" s="275"/>
      <c r="CU76" s="275"/>
      <c r="CV76" s="275"/>
      <c r="CW76" s="275"/>
      <c r="CX76" s="275"/>
      <c r="CY76" s="275"/>
      <c r="CZ76" s="275"/>
      <c r="DA76" s="275"/>
      <c r="DB76" s="275"/>
      <c r="DC76" s="275"/>
      <c r="DD76" s="275"/>
      <c r="DE76" s="275"/>
      <c r="DF76" s="275"/>
      <c r="DG76" s="275"/>
      <c r="DH76" s="275"/>
      <c r="DI76" s="275"/>
      <c r="DJ76" s="275"/>
      <c r="DK76" s="275"/>
      <c r="DL76" s="275"/>
      <c r="DM76" s="275"/>
    </row>
    <row r="77" spans="1:1026" ht="186" hidden="1" customHeight="1" thickBot="1">
      <c r="A77" s="195"/>
      <c r="B77" s="195"/>
      <c r="C77" s="949"/>
      <c r="D77" s="195"/>
      <c r="E77" s="276"/>
      <c r="F77" s="193" t="s">
        <v>204</v>
      </c>
      <c r="G77" s="194" t="s">
        <v>25</v>
      </c>
      <c r="H77" s="193">
        <v>100</v>
      </c>
      <c r="I77" s="193">
        <v>100</v>
      </c>
      <c r="J77" s="277">
        <f t="shared" si="8"/>
        <v>100</v>
      </c>
      <c r="K77" s="272"/>
      <c r="L77" s="195"/>
      <c r="M77" s="194" t="s">
        <v>26</v>
      </c>
      <c r="N77" s="262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275"/>
      <c r="AX77" s="275"/>
      <c r="AY77" s="275"/>
      <c r="AZ77" s="275"/>
      <c r="BA77" s="275"/>
      <c r="BB77" s="275"/>
      <c r="BC77" s="275"/>
      <c r="BD77" s="275"/>
      <c r="BE77" s="275"/>
      <c r="BF77" s="275"/>
      <c r="BG77" s="275"/>
      <c r="BH77" s="275"/>
      <c r="BI77" s="275"/>
      <c r="BJ77" s="275"/>
      <c r="BK77" s="275"/>
      <c r="BL77" s="275"/>
      <c r="BM77" s="275"/>
      <c r="BN77" s="275"/>
      <c r="BO77" s="275"/>
      <c r="BP77" s="275"/>
      <c r="BQ77" s="275"/>
      <c r="BR77" s="275"/>
      <c r="BS77" s="275"/>
      <c r="BT77" s="275"/>
      <c r="BU77" s="275"/>
      <c r="BV77" s="275"/>
      <c r="BW77" s="275"/>
      <c r="BX77" s="275"/>
      <c r="BY77" s="275"/>
      <c r="BZ77" s="275"/>
      <c r="CA77" s="275"/>
      <c r="CB77" s="275"/>
      <c r="CC77" s="275"/>
      <c r="CD77" s="275"/>
      <c r="CE77" s="275"/>
      <c r="CF77" s="275"/>
      <c r="CG77" s="275"/>
      <c r="CH77" s="275"/>
      <c r="CI77" s="275"/>
      <c r="CJ77" s="275"/>
      <c r="CK77" s="275"/>
      <c r="CL77" s="275"/>
      <c r="CM77" s="275"/>
      <c r="CN77" s="275"/>
      <c r="CO77" s="275"/>
      <c r="CP77" s="275"/>
      <c r="CQ77" s="275"/>
      <c r="CR77" s="275"/>
      <c r="CS77" s="275"/>
      <c r="CT77" s="275"/>
      <c r="CU77" s="275"/>
      <c r="CV77" s="275"/>
      <c r="CW77" s="275"/>
      <c r="CX77" s="275"/>
      <c r="CY77" s="275"/>
      <c r="CZ77" s="275"/>
      <c r="DA77" s="275"/>
      <c r="DB77" s="275"/>
      <c r="DC77" s="275"/>
      <c r="DD77" s="275"/>
      <c r="DE77" s="275"/>
      <c r="DF77" s="275"/>
      <c r="DG77" s="275"/>
      <c r="DH77" s="275"/>
      <c r="DI77" s="275"/>
      <c r="DJ77" s="275"/>
      <c r="DK77" s="275"/>
      <c r="DL77" s="275"/>
      <c r="DM77" s="275"/>
    </row>
    <row r="78" spans="1:1026" s="283" customFormat="1" ht="62.25" hidden="1" customHeight="1" thickBot="1">
      <c r="A78" s="195"/>
      <c r="B78" s="195"/>
      <c r="C78" s="949"/>
      <c r="D78" s="195"/>
      <c r="E78" s="257" t="s">
        <v>198</v>
      </c>
      <c r="F78" s="278" t="s">
        <v>247</v>
      </c>
      <c r="G78" s="278" t="s">
        <v>25</v>
      </c>
      <c r="H78" s="278">
        <v>0</v>
      </c>
      <c r="I78" s="278">
        <v>0</v>
      </c>
      <c r="J78" s="279">
        <v>0</v>
      </c>
      <c r="K78" s="280">
        <v>100</v>
      </c>
      <c r="L78" s="195"/>
      <c r="M78" s="278" t="s">
        <v>26</v>
      </c>
      <c r="N78" s="281"/>
      <c r="O78" s="282"/>
      <c r="P78" s="282"/>
      <c r="Q78" s="282"/>
      <c r="R78" s="275"/>
      <c r="S78" s="275"/>
      <c r="T78" s="275"/>
      <c r="U78" s="275"/>
      <c r="V78" s="275"/>
      <c r="W78" s="275"/>
      <c r="X78" s="275"/>
      <c r="Y78" s="275"/>
      <c r="Z78" s="275"/>
      <c r="AA78" s="275"/>
      <c r="AB78" s="275"/>
      <c r="AC78" s="275"/>
      <c r="AD78" s="275"/>
      <c r="AE78" s="275"/>
      <c r="AF78" s="275"/>
      <c r="AG78" s="275"/>
      <c r="AH78" s="275"/>
      <c r="AI78" s="275"/>
      <c r="AJ78" s="275"/>
      <c r="AK78" s="275"/>
      <c r="AL78" s="275"/>
      <c r="AM78" s="275"/>
      <c r="AN78" s="275"/>
      <c r="AO78" s="275"/>
      <c r="AP78" s="275"/>
      <c r="AQ78" s="275"/>
      <c r="AR78" s="275"/>
      <c r="AS78" s="275"/>
      <c r="AT78" s="275"/>
      <c r="AU78" s="275"/>
      <c r="AV78" s="275"/>
      <c r="AW78" s="275"/>
      <c r="AX78" s="275"/>
      <c r="AY78" s="275"/>
      <c r="AZ78" s="275"/>
      <c r="BA78" s="275"/>
      <c r="BB78" s="275"/>
      <c r="BC78" s="275"/>
      <c r="BD78" s="275"/>
      <c r="BE78" s="275"/>
      <c r="BF78" s="275"/>
      <c r="BG78" s="275"/>
      <c r="BH78" s="275"/>
      <c r="BI78" s="275"/>
      <c r="BJ78" s="275"/>
      <c r="BK78" s="275"/>
      <c r="BL78" s="275"/>
      <c r="BM78" s="275"/>
      <c r="BN78" s="275"/>
      <c r="BO78" s="275"/>
      <c r="BP78" s="275"/>
      <c r="BQ78" s="275"/>
      <c r="BR78" s="275"/>
      <c r="BS78" s="275"/>
      <c r="BT78" s="275"/>
      <c r="BU78" s="275"/>
      <c r="BV78" s="275"/>
      <c r="BW78" s="275"/>
      <c r="BX78" s="275"/>
      <c r="BY78" s="275"/>
      <c r="BZ78" s="275"/>
      <c r="CA78" s="275"/>
      <c r="CB78" s="275"/>
      <c r="CC78" s="275"/>
      <c r="CD78" s="275"/>
      <c r="CE78" s="275"/>
      <c r="CF78" s="275"/>
      <c r="CG78" s="275"/>
      <c r="CH78" s="275"/>
      <c r="CI78" s="275"/>
      <c r="CJ78" s="275"/>
      <c r="CK78" s="275"/>
      <c r="CL78" s="275"/>
      <c r="CM78" s="275"/>
      <c r="CN78" s="275"/>
      <c r="CO78" s="275"/>
      <c r="CP78" s="275"/>
      <c r="CQ78" s="275"/>
      <c r="CR78" s="275"/>
      <c r="CS78" s="275"/>
      <c r="CT78" s="275"/>
      <c r="CU78" s="275"/>
      <c r="CV78" s="275"/>
      <c r="CW78" s="275"/>
      <c r="CX78" s="275"/>
      <c r="CY78" s="275"/>
      <c r="CZ78" s="275"/>
      <c r="DA78" s="275"/>
      <c r="DB78" s="275"/>
      <c r="DC78" s="275"/>
      <c r="DD78" s="275"/>
      <c r="DE78" s="275"/>
      <c r="DF78" s="275"/>
      <c r="DG78" s="275"/>
      <c r="DH78" s="275"/>
      <c r="DI78" s="275"/>
      <c r="DJ78" s="275"/>
      <c r="DK78" s="275"/>
      <c r="DL78" s="275"/>
      <c r="DM78" s="275"/>
      <c r="DN78" s="282"/>
      <c r="DO78" s="282"/>
      <c r="DP78" s="282"/>
      <c r="DQ78" s="282"/>
      <c r="DR78" s="282"/>
      <c r="DS78" s="282"/>
      <c r="DT78" s="282"/>
      <c r="DU78" s="282"/>
      <c r="DV78" s="282"/>
      <c r="DW78" s="282"/>
      <c r="DX78" s="282"/>
      <c r="DY78" s="282"/>
      <c r="DZ78" s="282"/>
      <c r="EA78" s="282"/>
      <c r="EB78" s="282"/>
      <c r="EC78" s="282"/>
      <c r="ED78" s="282"/>
      <c r="EE78" s="282"/>
      <c r="EF78" s="282"/>
      <c r="EG78" s="282"/>
      <c r="EH78" s="282"/>
      <c r="EI78" s="282"/>
      <c r="EJ78" s="282"/>
      <c r="EK78" s="282"/>
      <c r="EL78" s="282"/>
      <c r="EM78" s="282"/>
      <c r="EN78" s="282"/>
      <c r="EO78" s="282"/>
      <c r="EP78" s="282"/>
      <c r="EQ78" s="282"/>
      <c r="ER78" s="282"/>
      <c r="ES78" s="282"/>
      <c r="ET78" s="282"/>
      <c r="EU78" s="282"/>
      <c r="EV78" s="282"/>
      <c r="EW78" s="282"/>
      <c r="EX78" s="282"/>
      <c r="EY78" s="282"/>
      <c r="EZ78" s="282"/>
      <c r="FA78" s="282"/>
      <c r="FB78" s="282"/>
      <c r="FC78" s="282"/>
      <c r="FD78" s="282"/>
      <c r="FE78" s="282"/>
      <c r="FF78" s="282"/>
      <c r="FG78" s="282"/>
      <c r="FH78" s="282"/>
      <c r="FI78" s="282"/>
      <c r="FJ78" s="282"/>
      <c r="FK78" s="282"/>
      <c r="FL78" s="282"/>
      <c r="FM78" s="282"/>
      <c r="FN78" s="282"/>
      <c r="FO78" s="282"/>
      <c r="FP78" s="282"/>
      <c r="FQ78" s="282"/>
      <c r="FR78" s="282"/>
      <c r="FS78" s="282"/>
      <c r="FT78" s="282"/>
      <c r="FU78" s="282"/>
      <c r="FV78" s="282"/>
      <c r="FW78" s="282"/>
      <c r="FX78" s="282"/>
      <c r="FY78" s="282"/>
      <c r="FZ78" s="282"/>
      <c r="GA78" s="282"/>
      <c r="GB78" s="282"/>
      <c r="GC78" s="282"/>
      <c r="GD78" s="282"/>
      <c r="GE78" s="282"/>
      <c r="GF78" s="282"/>
      <c r="GG78" s="282"/>
      <c r="GH78" s="282"/>
      <c r="GI78" s="282"/>
      <c r="GJ78" s="282"/>
      <c r="GK78" s="282"/>
      <c r="GL78" s="282"/>
      <c r="GM78" s="282"/>
      <c r="GN78" s="282"/>
      <c r="GO78" s="282"/>
      <c r="GP78" s="282"/>
      <c r="GQ78" s="282"/>
      <c r="GR78" s="282"/>
      <c r="GS78" s="282"/>
      <c r="GT78" s="282"/>
      <c r="GU78" s="282"/>
      <c r="GV78" s="282"/>
      <c r="GW78" s="282"/>
      <c r="GX78" s="282"/>
      <c r="GY78" s="282"/>
      <c r="GZ78" s="282"/>
      <c r="HA78" s="282"/>
      <c r="HB78" s="282"/>
      <c r="HC78" s="282"/>
      <c r="HD78" s="282"/>
      <c r="HE78" s="282"/>
      <c r="HF78" s="282"/>
      <c r="HG78" s="282"/>
      <c r="HH78" s="282"/>
      <c r="HI78" s="282"/>
      <c r="HJ78" s="282"/>
      <c r="HK78" s="282"/>
      <c r="HL78" s="282"/>
      <c r="HM78" s="282"/>
      <c r="HN78" s="282"/>
      <c r="HO78" s="282"/>
      <c r="HP78" s="282"/>
      <c r="HQ78" s="282"/>
      <c r="HR78" s="282"/>
      <c r="HS78" s="282"/>
      <c r="HT78" s="282"/>
      <c r="HU78" s="282"/>
      <c r="HV78" s="282"/>
      <c r="HW78" s="282"/>
      <c r="HX78" s="282"/>
      <c r="HY78" s="282"/>
      <c r="HZ78" s="282"/>
      <c r="IA78" s="282"/>
      <c r="IB78" s="282"/>
      <c r="IC78" s="282"/>
      <c r="ID78" s="282"/>
      <c r="IE78" s="282"/>
      <c r="IF78" s="282"/>
      <c r="IG78" s="282"/>
      <c r="IH78" s="282"/>
      <c r="II78" s="282"/>
      <c r="IJ78" s="282"/>
      <c r="IK78" s="282"/>
      <c r="IL78" s="282"/>
      <c r="IM78" s="282"/>
      <c r="IN78" s="282"/>
      <c r="IO78" s="282"/>
      <c r="IP78" s="282"/>
      <c r="IQ78" s="282"/>
      <c r="IR78" s="282"/>
      <c r="IS78" s="282"/>
      <c r="IT78" s="282"/>
      <c r="IU78" s="282"/>
      <c r="IV78" s="282"/>
      <c r="IW78" s="282"/>
      <c r="IX78" s="282"/>
      <c r="IY78" s="282"/>
      <c r="IZ78" s="282"/>
      <c r="JA78" s="282"/>
      <c r="JB78" s="282"/>
      <c r="JC78" s="282"/>
      <c r="JD78" s="282"/>
      <c r="JE78" s="282"/>
      <c r="JF78" s="282"/>
      <c r="JG78" s="282"/>
      <c r="JH78" s="282"/>
      <c r="JI78" s="282"/>
      <c r="JJ78" s="282"/>
      <c r="JK78" s="282"/>
      <c r="JL78" s="282"/>
      <c r="JM78" s="282"/>
      <c r="JN78" s="282"/>
      <c r="JO78" s="282"/>
      <c r="JP78" s="282"/>
      <c r="JQ78" s="282"/>
      <c r="JR78" s="282"/>
      <c r="JS78" s="282"/>
      <c r="JT78" s="282"/>
      <c r="JU78" s="282"/>
      <c r="JV78" s="282"/>
      <c r="JW78" s="282"/>
      <c r="JX78" s="282"/>
      <c r="JY78" s="282"/>
      <c r="JZ78" s="282"/>
      <c r="KA78" s="282"/>
      <c r="KB78" s="282"/>
      <c r="KC78" s="282"/>
      <c r="KD78" s="282"/>
      <c r="KE78" s="282"/>
      <c r="KF78" s="282"/>
      <c r="KG78" s="282"/>
      <c r="KH78" s="282"/>
      <c r="KI78" s="282"/>
      <c r="KJ78" s="282"/>
      <c r="KK78" s="282"/>
      <c r="KL78" s="282"/>
      <c r="KM78" s="282"/>
      <c r="KN78" s="282"/>
      <c r="KO78" s="282"/>
      <c r="KP78" s="282"/>
      <c r="KQ78" s="282"/>
      <c r="KR78" s="282"/>
      <c r="KS78" s="282"/>
      <c r="KT78" s="282"/>
      <c r="KU78" s="282"/>
      <c r="KV78" s="282"/>
      <c r="KW78" s="282"/>
      <c r="KX78" s="282"/>
      <c r="KY78" s="282"/>
      <c r="KZ78" s="282"/>
      <c r="LA78" s="282"/>
      <c r="LB78" s="282"/>
      <c r="LC78" s="282"/>
      <c r="LD78" s="282"/>
      <c r="LE78" s="282"/>
      <c r="LF78" s="282"/>
      <c r="LG78" s="282"/>
      <c r="LH78" s="282"/>
      <c r="LI78" s="282"/>
      <c r="LJ78" s="282"/>
      <c r="LK78" s="282"/>
      <c r="LL78" s="282"/>
      <c r="LM78" s="282"/>
      <c r="LN78" s="282"/>
      <c r="LO78" s="282"/>
      <c r="LP78" s="282"/>
      <c r="LQ78" s="282"/>
      <c r="LR78" s="282"/>
      <c r="LS78" s="282"/>
      <c r="LT78" s="282"/>
      <c r="LU78" s="282"/>
      <c r="LV78" s="282"/>
      <c r="LW78" s="282"/>
      <c r="LX78" s="282"/>
      <c r="LY78" s="282"/>
      <c r="LZ78" s="282"/>
      <c r="MA78" s="282"/>
      <c r="MB78" s="282"/>
      <c r="MC78" s="282"/>
      <c r="MD78" s="282"/>
      <c r="ME78" s="282"/>
      <c r="MF78" s="282"/>
      <c r="MG78" s="282"/>
      <c r="MH78" s="282"/>
      <c r="MI78" s="282"/>
      <c r="MJ78" s="282"/>
      <c r="MK78" s="282"/>
      <c r="ML78" s="282"/>
      <c r="MM78" s="282"/>
      <c r="MN78" s="282"/>
      <c r="MO78" s="282"/>
      <c r="MP78" s="282"/>
      <c r="MQ78" s="282"/>
      <c r="MR78" s="282"/>
      <c r="MS78" s="282"/>
      <c r="MT78" s="282"/>
      <c r="MU78" s="282"/>
      <c r="MV78" s="282"/>
      <c r="MW78" s="282"/>
      <c r="MX78" s="282"/>
      <c r="MY78" s="282"/>
      <c r="MZ78" s="282"/>
      <c r="NA78" s="282"/>
      <c r="NB78" s="282"/>
      <c r="NC78" s="282"/>
      <c r="ND78" s="282"/>
      <c r="NE78" s="282"/>
      <c r="NF78" s="282"/>
      <c r="NG78" s="282"/>
      <c r="NH78" s="282"/>
      <c r="NI78" s="282"/>
      <c r="NJ78" s="282"/>
      <c r="NK78" s="282"/>
      <c r="NL78" s="282"/>
      <c r="NM78" s="282"/>
      <c r="NN78" s="282"/>
      <c r="NO78" s="282"/>
      <c r="NP78" s="282"/>
      <c r="NQ78" s="282"/>
      <c r="NR78" s="282"/>
      <c r="NS78" s="282"/>
      <c r="NT78" s="282"/>
      <c r="NU78" s="282"/>
      <c r="NV78" s="282"/>
      <c r="NW78" s="282"/>
      <c r="NX78" s="282"/>
      <c r="NY78" s="282"/>
      <c r="NZ78" s="282"/>
      <c r="OA78" s="282"/>
      <c r="OB78" s="282"/>
      <c r="OC78" s="282"/>
      <c r="OD78" s="282"/>
      <c r="OE78" s="282"/>
      <c r="OF78" s="282"/>
      <c r="OG78" s="282"/>
      <c r="OH78" s="282"/>
      <c r="OI78" s="282"/>
      <c r="OJ78" s="282"/>
      <c r="OK78" s="282"/>
      <c r="OL78" s="282"/>
      <c r="OM78" s="282"/>
      <c r="ON78" s="282"/>
      <c r="OO78" s="282"/>
      <c r="OP78" s="282"/>
      <c r="OQ78" s="282"/>
      <c r="OR78" s="282"/>
      <c r="OS78" s="282"/>
      <c r="OT78" s="282"/>
      <c r="OU78" s="282"/>
      <c r="OV78" s="282"/>
      <c r="OW78" s="282"/>
      <c r="OX78" s="282"/>
      <c r="OY78" s="282"/>
      <c r="OZ78" s="282"/>
      <c r="PA78" s="282"/>
      <c r="PB78" s="282"/>
      <c r="PC78" s="282"/>
      <c r="PD78" s="282"/>
      <c r="PE78" s="282"/>
      <c r="PF78" s="282"/>
      <c r="PG78" s="282"/>
      <c r="PH78" s="282"/>
      <c r="PI78" s="282"/>
      <c r="PJ78" s="282"/>
      <c r="PK78" s="282"/>
      <c r="PL78" s="282"/>
      <c r="PM78" s="282"/>
      <c r="PN78" s="282"/>
      <c r="PO78" s="282"/>
      <c r="PP78" s="282"/>
      <c r="PQ78" s="282"/>
      <c r="PR78" s="282"/>
      <c r="PS78" s="282"/>
      <c r="PT78" s="282"/>
      <c r="PU78" s="282"/>
      <c r="PV78" s="282"/>
      <c r="PW78" s="282"/>
      <c r="PX78" s="282"/>
      <c r="PY78" s="282"/>
      <c r="PZ78" s="282"/>
      <c r="QA78" s="282"/>
      <c r="QB78" s="282"/>
      <c r="QC78" s="282"/>
      <c r="QD78" s="282"/>
      <c r="QE78" s="282"/>
      <c r="QF78" s="282"/>
      <c r="QG78" s="282"/>
      <c r="QH78" s="282"/>
      <c r="QI78" s="282"/>
      <c r="QJ78" s="282"/>
      <c r="QK78" s="282"/>
      <c r="QL78" s="282"/>
      <c r="QM78" s="282"/>
      <c r="QN78" s="282"/>
      <c r="QO78" s="282"/>
      <c r="QP78" s="282"/>
      <c r="QQ78" s="282"/>
      <c r="QR78" s="282"/>
      <c r="QS78" s="282"/>
      <c r="QT78" s="282"/>
      <c r="QU78" s="282"/>
      <c r="QV78" s="282"/>
      <c r="QW78" s="282"/>
      <c r="QX78" s="282"/>
      <c r="QY78" s="282"/>
      <c r="QZ78" s="282"/>
      <c r="RA78" s="282"/>
      <c r="RB78" s="282"/>
      <c r="RC78" s="282"/>
      <c r="RD78" s="282"/>
      <c r="RE78" s="282"/>
      <c r="RF78" s="282"/>
      <c r="RG78" s="282"/>
      <c r="RH78" s="282"/>
      <c r="RI78" s="282"/>
      <c r="RJ78" s="282"/>
      <c r="RK78" s="282"/>
      <c r="RL78" s="282"/>
      <c r="RM78" s="282"/>
      <c r="RN78" s="282"/>
      <c r="RO78" s="282"/>
      <c r="RP78" s="282"/>
      <c r="RQ78" s="282"/>
      <c r="RR78" s="282"/>
      <c r="RS78" s="282"/>
      <c r="RT78" s="282"/>
      <c r="RU78" s="282"/>
      <c r="RV78" s="282"/>
      <c r="RW78" s="282"/>
      <c r="RX78" s="282"/>
      <c r="RY78" s="282"/>
      <c r="RZ78" s="282"/>
      <c r="SA78" s="282"/>
      <c r="SB78" s="282"/>
      <c r="SC78" s="282"/>
      <c r="SD78" s="282"/>
      <c r="SE78" s="282"/>
      <c r="SF78" s="282"/>
      <c r="SG78" s="282"/>
      <c r="SH78" s="282"/>
      <c r="SI78" s="282"/>
      <c r="SJ78" s="282"/>
      <c r="SK78" s="282"/>
      <c r="SL78" s="282"/>
      <c r="SM78" s="282"/>
      <c r="SN78" s="282"/>
      <c r="SO78" s="282"/>
      <c r="SP78" s="282"/>
      <c r="SQ78" s="282"/>
      <c r="SR78" s="282"/>
      <c r="SS78" s="282"/>
      <c r="ST78" s="282"/>
      <c r="SU78" s="282"/>
      <c r="SV78" s="282"/>
      <c r="SW78" s="282"/>
      <c r="SX78" s="282"/>
      <c r="SY78" s="282"/>
      <c r="SZ78" s="282"/>
      <c r="TA78" s="282"/>
      <c r="TB78" s="282"/>
      <c r="TC78" s="282"/>
      <c r="TD78" s="282"/>
      <c r="TE78" s="282"/>
      <c r="TF78" s="282"/>
      <c r="TG78" s="282"/>
      <c r="TH78" s="282"/>
      <c r="TI78" s="282"/>
      <c r="TJ78" s="282"/>
      <c r="TK78" s="282"/>
      <c r="TL78" s="282"/>
      <c r="TM78" s="282"/>
      <c r="TN78" s="282"/>
      <c r="TO78" s="282"/>
      <c r="TP78" s="282"/>
      <c r="TQ78" s="282"/>
      <c r="TR78" s="282"/>
      <c r="TS78" s="282"/>
      <c r="TT78" s="282"/>
      <c r="TU78" s="282"/>
      <c r="TV78" s="282"/>
      <c r="TW78" s="282"/>
      <c r="TX78" s="282"/>
      <c r="TY78" s="282"/>
      <c r="TZ78" s="282"/>
      <c r="UA78" s="282"/>
      <c r="UB78" s="282"/>
      <c r="UC78" s="282"/>
      <c r="UD78" s="282"/>
      <c r="UE78" s="282"/>
      <c r="UF78" s="282"/>
      <c r="UG78" s="282"/>
      <c r="UH78" s="282"/>
      <c r="UI78" s="282"/>
      <c r="UJ78" s="282"/>
      <c r="UK78" s="282"/>
      <c r="UL78" s="282"/>
      <c r="UM78" s="282"/>
      <c r="UN78" s="282"/>
      <c r="UO78" s="282"/>
      <c r="UP78" s="282"/>
      <c r="UQ78" s="282"/>
      <c r="UR78" s="282"/>
      <c r="US78" s="282"/>
      <c r="UT78" s="282"/>
      <c r="UU78" s="282"/>
      <c r="UV78" s="282"/>
      <c r="UW78" s="282"/>
      <c r="UX78" s="282"/>
      <c r="UY78" s="282"/>
      <c r="UZ78" s="282"/>
      <c r="VA78" s="282"/>
      <c r="VB78" s="282"/>
      <c r="VC78" s="282"/>
      <c r="VD78" s="282"/>
      <c r="VE78" s="282"/>
      <c r="VF78" s="282"/>
      <c r="VG78" s="282"/>
      <c r="VH78" s="282"/>
      <c r="VI78" s="282"/>
      <c r="VJ78" s="282"/>
      <c r="VK78" s="282"/>
      <c r="VL78" s="282"/>
      <c r="VM78" s="282"/>
      <c r="VN78" s="282"/>
      <c r="VO78" s="282"/>
      <c r="VP78" s="282"/>
      <c r="VQ78" s="282"/>
      <c r="VR78" s="282"/>
      <c r="VS78" s="282"/>
      <c r="VT78" s="282"/>
      <c r="VU78" s="282"/>
      <c r="VV78" s="282"/>
      <c r="VW78" s="282"/>
      <c r="VX78" s="282"/>
      <c r="VY78" s="282"/>
      <c r="VZ78" s="282"/>
      <c r="WA78" s="282"/>
      <c r="WB78" s="282"/>
      <c r="WC78" s="282"/>
      <c r="WD78" s="282"/>
      <c r="WE78" s="282"/>
      <c r="WF78" s="282"/>
      <c r="WG78" s="282"/>
      <c r="WH78" s="282"/>
      <c r="WI78" s="282"/>
      <c r="WJ78" s="282"/>
      <c r="WK78" s="282"/>
      <c r="WL78" s="282"/>
      <c r="WM78" s="282"/>
      <c r="WN78" s="282"/>
      <c r="WO78" s="282"/>
      <c r="WP78" s="282"/>
      <c r="WQ78" s="282"/>
      <c r="WR78" s="282"/>
      <c r="WS78" s="282"/>
      <c r="WT78" s="282"/>
      <c r="WU78" s="282"/>
      <c r="WV78" s="282"/>
      <c r="WW78" s="282"/>
      <c r="WX78" s="282"/>
      <c r="WY78" s="282"/>
      <c r="WZ78" s="282"/>
      <c r="XA78" s="282"/>
      <c r="XB78" s="282"/>
      <c r="XC78" s="282"/>
      <c r="XD78" s="282"/>
      <c r="XE78" s="282"/>
      <c r="XF78" s="282"/>
      <c r="XG78" s="282"/>
      <c r="XH78" s="282"/>
      <c r="XI78" s="282"/>
      <c r="XJ78" s="282"/>
      <c r="XK78" s="282"/>
      <c r="XL78" s="282"/>
      <c r="XM78" s="282"/>
      <c r="XN78" s="282"/>
      <c r="XO78" s="282"/>
      <c r="XP78" s="282"/>
      <c r="XQ78" s="282"/>
      <c r="XR78" s="282"/>
      <c r="XS78" s="282"/>
      <c r="XT78" s="282"/>
      <c r="XU78" s="282"/>
      <c r="XV78" s="282"/>
      <c r="XW78" s="282"/>
      <c r="XX78" s="282"/>
      <c r="XY78" s="282"/>
      <c r="XZ78" s="282"/>
      <c r="YA78" s="282"/>
      <c r="YB78" s="282"/>
      <c r="YC78" s="282"/>
      <c r="YD78" s="282"/>
      <c r="YE78" s="282"/>
      <c r="YF78" s="282"/>
      <c r="YG78" s="282"/>
      <c r="YH78" s="282"/>
      <c r="YI78" s="282"/>
      <c r="YJ78" s="282"/>
      <c r="YK78" s="282"/>
      <c r="YL78" s="282"/>
      <c r="YM78" s="282"/>
      <c r="YN78" s="282"/>
      <c r="YO78" s="282"/>
      <c r="YP78" s="282"/>
      <c r="YQ78" s="282"/>
      <c r="YR78" s="282"/>
      <c r="YS78" s="282"/>
      <c r="YT78" s="282"/>
      <c r="YU78" s="282"/>
      <c r="YV78" s="282"/>
      <c r="YW78" s="282"/>
      <c r="YX78" s="282"/>
      <c r="YY78" s="282"/>
      <c r="YZ78" s="282"/>
      <c r="ZA78" s="282"/>
      <c r="ZB78" s="282"/>
      <c r="ZC78" s="282"/>
      <c r="ZD78" s="282"/>
      <c r="ZE78" s="282"/>
      <c r="ZF78" s="282"/>
      <c r="ZG78" s="282"/>
      <c r="ZH78" s="282"/>
      <c r="ZI78" s="282"/>
      <c r="ZJ78" s="282"/>
      <c r="ZK78" s="282"/>
      <c r="ZL78" s="282"/>
      <c r="ZM78" s="282"/>
      <c r="ZN78" s="282"/>
      <c r="ZO78" s="282"/>
      <c r="ZP78" s="282"/>
      <c r="ZQ78" s="282"/>
      <c r="ZR78" s="282"/>
      <c r="ZS78" s="282"/>
      <c r="ZT78" s="282"/>
      <c r="ZU78" s="282"/>
      <c r="ZV78" s="282"/>
      <c r="ZW78" s="282"/>
      <c r="ZX78" s="282"/>
      <c r="ZY78" s="282"/>
      <c r="ZZ78" s="282"/>
      <c r="AAA78" s="282"/>
      <c r="AAB78" s="282"/>
      <c r="AAC78" s="282"/>
      <c r="AAD78" s="282"/>
      <c r="AAE78" s="282"/>
      <c r="AAF78" s="282"/>
      <c r="AAG78" s="282"/>
      <c r="AAH78" s="282"/>
      <c r="AAI78" s="282"/>
      <c r="AAJ78" s="282"/>
      <c r="AAK78" s="282"/>
      <c r="AAL78" s="282"/>
      <c r="AAM78" s="282"/>
      <c r="AAN78" s="282"/>
      <c r="AAO78" s="282"/>
      <c r="AAP78" s="282"/>
      <c r="AAQ78" s="282"/>
      <c r="AAR78" s="282"/>
      <c r="AAS78" s="282"/>
      <c r="AAT78" s="282"/>
      <c r="AAU78" s="282"/>
      <c r="AAV78" s="282"/>
      <c r="AAW78" s="282"/>
      <c r="AAX78" s="282"/>
      <c r="AAY78" s="282"/>
      <c r="AAZ78" s="282"/>
      <c r="ABA78" s="282"/>
      <c r="ABB78" s="282"/>
      <c r="ABC78" s="282"/>
      <c r="ABD78" s="282"/>
      <c r="ABE78" s="282"/>
      <c r="ABF78" s="282"/>
      <c r="ABG78" s="282"/>
      <c r="ABH78" s="282"/>
      <c r="ABI78" s="282"/>
      <c r="ABJ78" s="282"/>
      <c r="ABK78" s="282"/>
      <c r="ABL78" s="282"/>
      <c r="ABM78" s="282"/>
      <c r="ABN78" s="282"/>
      <c r="ABO78" s="282"/>
      <c r="ABP78" s="282"/>
      <c r="ABQ78" s="282"/>
      <c r="ABR78" s="282"/>
      <c r="ABS78" s="282"/>
      <c r="ABT78" s="282"/>
      <c r="ABU78" s="282"/>
      <c r="ABV78" s="282"/>
      <c r="ABW78" s="282"/>
      <c r="ABX78" s="282"/>
      <c r="ABY78" s="282"/>
      <c r="ABZ78" s="282"/>
      <c r="ACA78" s="282"/>
      <c r="ACB78" s="282"/>
      <c r="ACC78" s="282"/>
      <c r="ACD78" s="282"/>
      <c r="ACE78" s="282"/>
      <c r="ACF78" s="282"/>
      <c r="ACG78" s="282"/>
      <c r="ACH78" s="282"/>
      <c r="ACI78" s="282"/>
      <c r="ACJ78" s="282"/>
      <c r="ACK78" s="282"/>
      <c r="ACL78" s="282"/>
      <c r="ACM78" s="282"/>
      <c r="ACN78" s="282"/>
      <c r="ACO78" s="282"/>
      <c r="ACP78" s="282"/>
      <c r="ACQ78" s="282"/>
      <c r="ACR78" s="282"/>
      <c r="ACS78" s="282"/>
      <c r="ACT78" s="282"/>
      <c r="ACU78" s="282"/>
      <c r="ACV78" s="282"/>
      <c r="ACW78" s="282"/>
      <c r="ACX78" s="282"/>
      <c r="ACY78" s="282"/>
      <c r="ACZ78" s="282"/>
      <c r="ADA78" s="282"/>
      <c r="ADB78" s="282"/>
      <c r="ADC78" s="282"/>
      <c r="ADD78" s="282"/>
      <c r="ADE78" s="282"/>
      <c r="ADF78" s="282"/>
      <c r="ADG78" s="282"/>
      <c r="ADH78" s="282"/>
      <c r="ADI78" s="282"/>
      <c r="ADJ78" s="282"/>
      <c r="ADK78" s="282"/>
      <c r="ADL78" s="282"/>
      <c r="ADM78" s="282"/>
      <c r="ADN78" s="282"/>
      <c r="ADO78" s="282"/>
      <c r="ADP78" s="282"/>
      <c r="ADQ78" s="282"/>
      <c r="ADR78" s="282"/>
      <c r="ADS78" s="282"/>
      <c r="ADT78" s="282"/>
      <c r="ADU78" s="282"/>
      <c r="ADV78" s="282"/>
      <c r="ADW78" s="282"/>
      <c r="ADX78" s="282"/>
      <c r="ADY78" s="282"/>
      <c r="ADZ78" s="282"/>
      <c r="AEA78" s="282"/>
      <c r="AEB78" s="282"/>
      <c r="AEC78" s="282"/>
      <c r="AED78" s="282"/>
      <c r="AEE78" s="282"/>
      <c r="AEF78" s="282"/>
      <c r="AEG78" s="282"/>
      <c r="AEH78" s="282"/>
      <c r="AEI78" s="282"/>
      <c r="AEJ78" s="282"/>
      <c r="AEK78" s="282"/>
      <c r="AEL78" s="282"/>
      <c r="AEM78" s="282"/>
      <c r="AEN78" s="282"/>
      <c r="AEO78" s="282"/>
      <c r="AEP78" s="282"/>
      <c r="AEQ78" s="282"/>
      <c r="AER78" s="282"/>
      <c r="AES78" s="282"/>
      <c r="AET78" s="282"/>
      <c r="AEU78" s="282"/>
      <c r="AEV78" s="282"/>
      <c r="AEW78" s="282"/>
      <c r="AEX78" s="282"/>
      <c r="AEY78" s="282"/>
      <c r="AEZ78" s="282"/>
      <c r="AFA78" s="282"/>
      <c r="AFB78" s="282"/>
      <c r="AFC78" s="282"/>
      <c r="AFD78" s="282"/>
      <c r="AFE78" s="282"/>
      <c r="AFF78" s="282"/>
      <c r="AFG78" s="282"/>
      <c r="AFH78" s="282"/>
      <c r="AFI78" s="282"/>
      <c r="AFJ78" s="282"/>
      <c r="AFK78" s="282"/>
      <c r="AFL78" s="282"/>
      <c r="AFM78" s="282"/>
      <c r="AFN78" s="282"/>
      <c r="AFO78" s="282"/>
      <c r="AFP78" s="282"/>
      <c r="AFQ78" s="282"/>
      <c r="AFR78" s="282"/>
      <c r="AFS78" s="282"/>
      <c r="AFT78" s="282"/>
      <c r="AFU78" s="282"/>
      <c r="AFV78" s="282"/>
      <c r="AFW78" s="282"/>
      <c r="AFX78" s="282"/>
      <c r="AFY78" s="282"/>
      <c r="AFZ78" s="282"/>
      <c r="AGA78" s="282"/>
      <c r="AGB78" s="282"/>
      <c r="AGC78" s="282"/>
      <c r="AGD78" s="282"/>
      <c r="AGE78" s="282"/>
      <c r="AGF78" s="282"/>
      <c r="AGG78" s="282"/>
      <c r="AGH78" s="282"/>
      <c r="AGI78" s="282"/>
      <c r="AGJ78" s="282"/>
      <c r="AGK78" s="282"/>
      <c r="AGL78" s="282"/>
      <c r="AGM78" s="282"/>
      <c r="AGN78" s="282"/>
      <c r="AGO78" s="282"/>
      <c r="AGP78" s="282"/>
      <c r="AGQ78" s="282"/>
      <c r="AGR78" s="282"/>
      <c r="AGS78" s="282"/>
      <c r="AGT78" s="282"/>
      <c r="AGU78" s="282"/>
      <c r="AGV78" s="282"/>
      <c r="AGW78" s="282"/>
      <c r="AGX78" s="282"/>
      <c r="AGY78" s="282"/>
      <c r="AGZ78" s="282"/>
      <c r="AHA78" s="282"/>
      <c r="AHB78" s="282"/>
      <c r="AHC78" s="282"/>
      <c r="AHD78" s="282"/>
      <c r="AHE78" s="282"/>
      <c r="AHF78" s="282"/>
      <c r="AHG78" s="282"/>
      <c r="AHH78" s="282"/>
      <c r="AHI78" s="282"/>
      <c r="AHJ78" s="282"/>
      <c r="AHK78" s="282"/>
      <c r="AHL78" s="282"/>
      <c r="AHM78" s="282"/>
      <c r="AHN78" s="282"/>
      <c r="AHO78" s="282"/>
      <c r="AHP78" s="282"/>
      <c r="AHQ78" s="282"/>
      <c r="AHR78" s="282"/>
      <c r="AHS78" s="282"/>
      <c r="AHT78" s="282"/>
      <c r="AHU78" s="282"/>
      <c r="AHV78" s="282"/>
      <c r="AHW78" s="282"/>
      <c r="AHX78" s="282"/>
      <c r="AHY78" s="282"/>
      <c r="AHZ78" s="282"/>
      <c r="AIA78" s="282"/>
      <c r="AIB78" s="282"/>
      <c r="AIC78" s="282"/>
      <c r="AID78" s="282"/>
      <c r="AIE78" s="282"/>
      <c r="AIF78" s="282"/>
      <c r="AIG78" s="282"/>
      <c r="AIH78" s="282"/>
      <c r="AII78" s="282"/>
      <c r="AIJ78" s="282"/>
      <c r="AIK78" s="282"/>
      <c r="AIL78" s="282"/>
      <c r="AIM78" s="282"/>
      <c r="AIN78" s="282"/>
      <c r="AIO78" s="282"/>
      <c r="AIP78" s="282"/>
      <c r="AIQ78" s="282"/>
      <c r="AIR78" s="282"/>
      <c r="AIS78" s="282"/>
      <c r="AIT78" s="282"/>
      <c r="AIU78" s="282"/>
      <c r="AIV78" s="282"/>
      <c r="AIW78" s="282"/>
      <c r="AIX78" s="282"/>
      <c r="AIY78" s="282"/>
      <c r="AIZ78" s="282"/>
      <c r="AJA78" s="282"/>
      <c r="AJB78" s="282"/>
      <c r="AJC78" s="282"/>
      <c r="AJD78" s="282"/>
      <c r="AJE78" s="282"/>
      <c r="AJF78" s="282"/>
      <c r="AJG78" s="282"/>
      <c r="AJH78" s="282"/>
      <c r="AJI78" s="282"/>
      <c r="AJJ78" s="282"/>
      <c r="AJK78" s="282"/>
      <c r="AJL78" s="282"/>
      <c r="AJM78" s="282"/>
      <c r="AJN78" s="282"/>
      <c r="AJO78" s="282"/>
      <c r="AJP78" s="282"/>
      <c r="AJQ78" s="282"/>
      <c r="AJR78" s="282"/>
      <c r="AJS78" s="282"/>
      <c r="AJT78" s="282"/>
      <c r="AJU78" s="282"/>
      <c r="AJV78" s="282"/>
      <c r="AJW78" s="282"/>
      <c r="AJX78" s="282"/>
      <c r="AJY78" s="282"/>
      <c r="AJZ78" s="282"/>
      <c r="AKA78" s="282"/>
      <c r="AKB78" s="282"/>
      <c r="AKC78" s="282"/>
      <c r="AKD78" s="282"/>
      <c r="AKE78" s="282"/>
      <c r="AKF78" s="282"/>
      <c r="AKG78" s="282"/>
      <c r="AKH78" s="282"/>
      <c r="AKI78" s="282"/>
      <c r="AKJ78" s="282"/>
      <c r="AKK78" s="282"/>
      <c r="AKL78" s="282"/>
      <c r="AKM78" s="282"/>
      <c r="AKN78" s="282"/>
      <c r="AKO78" s="282"/>
      <c r="AKP78" s="282"/>
      <c r="AKQ78" s="282"/>
      <c r="AKR78" s="282"/>
      <c r="AKS78" s="282"/>
      <c r="AKT78" s="282"/>
      <c r="AKU78" s="282"/>
      <c r="AKV78" s="282"/>
      <c r="AKW78" s="282"/>
      <c r="AKX78" s="282"/>
      <c r="AKY78" s="282"/>
      <c r="AKZ78" s="282"/>
      <c r="ALA78" s="282"/>
      <c r="ALB78" s="282"/>
      <c r="ALC78" s="282"/>
      <c r="ALD78" s="282"/>
      <c r="ALE78" s="282"/>
      <c r="ALF78" s="282"/>
      <c r="ALG78" s="282"/>
      <c r="ALH78" s="282"/>
      <c r="ALI78" s="282"/>
      <c r="ALJ78" s="282"/>
      <c r="ALK78" s="282"/>
      <c r="ALL78" s="282"/>
      <c r="ALM78" s="282"/>
      <c r="ALN78" s="282"/>
      <c r="ALO78" s="282"/>
      <c r="ALP78" s="282"/>
      <c r="ALQ78" s="282"/>
      <c r="ALR78" s="282"/>
      <c r="ALS78" s="282"/>
      <c r="ALT78" s="282"/>
      <c r="ALU78" s="282"/>
      <c r="ALV78" s="282"/>
      <c r="ALW78" s="282"/>
      <c r="ALX78" s="282"/>
      <c r="ALY78" s="282"/>
      <c r="ALZ78" s="282"/>
      <c r="AMA78" s="282"/>
      <c r="AMB78" s="282"/>
      <c r="AMC78" s="282"/>
      <c r="AMD78" s="282"/>
      <c r="AME78" s="282"/>
      <c r="AMF78" s="282"/>
      <c r="AMG78" s="282"/>
      <c r="AMH78" s="282"/>
      <c r="AMI78" s="282"/>
      <c r="AMJ78" s="282"/>
      <c r="AMK78" s="282"/>
      <c r="AML78" s="282"/>
    </row>
    <row r="79" spans="1:1026" s="284" customFormat="1" ht="118.9" hidden="1" customHeight="1" thickBot="1">
      <c r="A79" s="195"/>
      <c r="B79" s="195"/>
      <c r="C79" s="949"/>
      <c r="D79" s="195"/>
      <c r="E79" s="195"/>
      <c r="F79" s="190" t="s">
        <v>199</v>
      </c>
      <c r="G79" s="189" t="s">
        <v>25</v>
      </c>
      <c r="H79" s="190">
        <v>100</v>
      </c>
      <c r="I79" s="190">
        <v>100</v>
      </c>
      <c r="J79" s="245">
        <f t="shared" ref="J79:J81" si="10">I79/H79*100</f>
        <v>100</v>
      </c>
      <c r="K79" s="272"/>
      <c r="L79" s="195"/>
      <c r="M79" s="189" t="s">
        <v>26</v>
      </c>
      <c r="N79" s="262"/>
      <c r="O79" s="275"/>
      <c r="P79" s="275"/>
      <c r="Q79" s="275"/>
      <c r="R79" s="275"/>
      <c r="S79" s="275"/>
      <c r="T79" s="275"/>
      <c r="U79" s="275"/>
      <c r="V79" s="275"/>
      <c r="W79" s="275"/>
      <c r="X79" s="275"/>
      <c r="Y79" s="275"/>
      <c r="Z79" s="275"/>
      <c r="AA79" s="275"/>
      <c r="AB79" s="275"/>
      <c r="AC79" s="275"/>
      <c r="AD79" s="275"/>
      <c r="AE79" s="275"/>
      <c r="AF79" s="275"/>
      <c r="AG79" s="275"/>
      <c r="AH79" s="275"/>
      <c r="AI79" s="275"/>
      <c r="AJ79" s="275"/>
      <c r="AK79" s="275"/>
      <c r="AL79" s="275"/>
      <c r="AM79" s="275"/>
      <c r="AN79" s="275"/>
      <c r="AO79" s="275"/>
      <c r="AP79" s="275"/>
      <c r="AQ79" s="275"/>
      <c r="AR79" s="275"/>
      <c r="AS79" s="275"/>
      <c r="AT79" s="275"/>
      <c r="AU79" s="275"/>
      <c r="AV79" s="275"/>
      <c r="AW79" s="275"/>
      <c r="AX79" s="275"/>
      <c r="AY79" s="275"/>
      <c r="AZ79" s="275"/>
      <c r="BA79" s="275"/>
      <c r="BB79" s="275"/>
      <c r="BC79" s="275"/>
      <c r="BD79" s="275"/>
      <c r="BE79" s="275"/>
      <c r="BF79" s="275"/>
      <c r="BG79" s="275"/>
      <c r="BH79" s="275"/>
      <c r="BI79" s="275"/>
      <c r="BJ79" s="275"/>
      <c r="BK79" s="275"/>
      <c r="BL79" s="275"/>
      <c r="BM79" s="275"/>
      <c r="BN79" s="275"/>
      <c r="BO79" s="275"/>
      <c r="BP79" s="275"/>
      <c r="BQ79" s="275"/>
      <c r="BR79" s="275"/>
      <c r="BS79" s="275"/>
      <c r="BT79" s="275"/>
      <c r="BU79" s="275"/>
      <c r="BV79" s="275"/>
      <c r="BW79" s="275"/>
      <c r="BX79" s="275"/>
      <c r="BY79" s="275"/>
      <c r="BZ79" s="275"/>
      <c r="CA79" s="275"/>
      <c r="CB79" s="275"/>
      <c r="CC79" s="275"/>
      <c r="CD79" s="275"/>
      <c r="CE79" s="275"/>
      <c r="CF79" s="275"/>
      <c r="CG79" s="275"/>
      <c r="CH79" s="275"/>
      <c r="CI79" s="275"/>
      <c r="CJ79" s="275"/>
      <c r="CK79" s="275"/>
      <c r="CL79" s="275"/>
      <c r="CM79" s="275"/>
      <c r="CN79" s="275"/>
      <c r="CO79" s="275"/>
      <c r="CP79" s="275"/>
      <c r="CQ79" s="275"/>
      <c r="CR79" s="275"/>
      <c r="CS79" s="275"/>
      <c r="CT79" s="275"/>
      <c r="CU79" s="275"/>
      <c r="CV79" s="275"/>
      <c r="CW79" s="275"/>
      <c r="CX79" s="275"/>
      <c r="CY79" s="275"/>
      <c r="CZ79" s="275"/>
      <c r="DA79" s="275"/>
      <c r="DB79" s="275"/>
      <c r="DC79" s="275"/>
      <c r="DD79" s="275"/>
      <c r="DE79" s="275"/>
      <c r="DF79" s="275"/>
      <c r="DG79" s="275"/>
      <c r="DH79" s="275"/>
      <c r="DI79" s="275"/>
      <c r="DJ79" s="275"/>
      <c r="DK79" s="275"/>
      <c r="DL79" s="275"/>
      <c r="DM79" s="275"/>
      <c r="DN79" s="275"/>
      <c r="DO79" s="275"/>
      <c r="DP79" s="275"/>
      <c r="DQ79" s="275"/>
      <c r="DR79" s="275"/>
      <c r="DS79" s="275"/>
      <c r="DT79" s="275"/>
      <c r="DU79" s="275"/>
      <c r="DV79" s="275"/>
      <c r="DW79" s="275"/>
      <c r="DX79" s="275"/>
      <c r="DY79" s="275"/>
      <c r="DZ79" s="275"/>
      <c r="EA79" s="275"/>
      <c r="EB79" s="275"/>
      <c r="EC79" s="275"/>
      <c r="ED79" s="275"/>
      <c r="EE79" s="275"/>
      <c r="EF79" s="275"/>
      <c r="EG79" s="275"/>
      <c r="EH79" s="275"/>
      <c r="EI79" s="275"/>
      <c r="EJ79" s="275"/>
      <c r="EK79" s="275"/>
      <c r="EL79" s="275"/>
      <c r="EM79" s="275"/>
      <c r="EN79" s="275"/>
      <c r="EO79" s="275"/>
      <c r="EP79" s="275"/>
      <c r="EQ79" s="275"/>
      <c r="ER79" s="275"/>
      <c r="ES79" s="275"/>
      <c r="ET79" s="275"/>
      <c r="EU79" s="275"/>
      <c r="EV79" s="275"/>
      <c r="EW79" s="275"/>
      <c r="EX79" s="275"/>
      <c r="EY79" s="275"/>
      <c r="EZ79" s="275"/>
      <c r="FA79" s="275"/>
      <c r="FB79" s="275"/>
      <c r="FC79" s="275"/>
      <c r="FD79" s="275"/>
      <c r="FE79" s="275"/>
      <c r="FF79" s="275"/>
      <c r="FG79" s="275"/>
      <c r="FH79" s="275"/>
      <c r="FI79" s="275"/>
      <c r="FJ79" s="275"/>
      <c r="FK79" s="275"/>
      <c r="FL79" s="275"/>
      <c r="FM79" s="275"/>
      <c r="FN79" s="275"/>
      <c r="FO79" s="275"/>
      <c r="FP79" s="275"/>
      <c r="FQ79" s="275"/>
      <c r="FR79" s="275"/>
      <c r="FS79" s="275"/>
      <c r="FT79" s="275"/>
      <c r="FU79" s="275"/>
      <c r="FV79" s="275"/>
      <c r="FW79" s="275"/>
      <c r="FX79" s="275"/>
      <c r="FY79" s="275"/>
      <c r="FZ79" s="275"/>
      <c r="GA79" s="275"/>
      <c r="GB79" s="275"/>
      <c r="GC79" s="275"/>
      <c r="GD79" s="275"/>
      <c r="GE79" s="275"/>
      <c r="GF79" s="275"/>
      <c r="GG79" s="275"/>
      <c r="GH79" s="275"/>
      <c r="GI79" s="275"/>
      <c r="GJ79" s="275"/>
      <c r="GK79" s="275"/>
      <c r="GL79" s="275"/>
      <c r="GM79" s="275"/>
      <c r="GN79" s="275"/>
      <c r="GO79" s="275"/>
      <c r="GP79" s="275"/>
      <c r="GQ79" s="275"/>
      <c r="GR79" s="275"/>
      <c r="GS79" s="275"/>
      <c r="GT79" s="275"/>
      <c r="GU79" s="275"/>
      <c r="GV79" s="275"/>
      <c r="GW79" s="275"/>
      <c r="GX79" s="275"/>
      <c r="GY79" s="275"/>
      <c r="GZ79" s="275"/>
      <c r="HA79" s="275"/>
      <c r="HB79" s="275"/>
      <c r="HC79" s="275"/>
      <c r="HD79" s="275"/>
      <c r="HE79" s="275"/>
      <c r="HF79" s="275"/>
      <c r="HG79" s="275"/>
      <c r="HH79" s="275"/>
      <c r="HI79" s="275"/>
      <c r="HJ79" s="275"/>
      <c r="HK79" s="275"/>
      <c r="HL79" s="275"/>
      <c r="HM79" s="275"/>
      <c r="HN79" s="275"/>
      <c r="HO79" s="275"/>
      <c r="HP79" s="275"/>
      <c r="HQ79" s="275"/>
      <c r="HR79" s="275"/>
      <c r="HS79" s="275"/>
      <c r="HT79" s="275"/>
      <c r="HU79" s="275"/>
      <c r="HV79" s="275"/>
      <c r="HW79" s="275"/>
      <c r="HX79" s="275"/>
      <c r="HY79" s="275"/>
      <c r="HZ79" s="275"/>
      <c r="IA79" s="275"/>
      <c r="IB79" s="275"/>
      <c r="IC79" s="275"/>
      <c r="ID79" s="275"/>
      <c r="IE79" s="275"/>
      <c r="IF79" s="275"/>
      <c r="IG79" s="275"/>
      <c r="IH79" s="275"/>
      <c r="II79" s="275"/>
      <c r="IJ79" s="275"/>
      <c r="IK79" s="275"/>
      <c r="IL79" s="275"/>
      <c r="IM79" s="275"/>
      <c r="IN79" s="275"/>
      <c r="IO79" s="275"/>
      <c r="IP79" s="275"/>
      <c r="IQ79" s="275"/>
      <c r="IR79" s="275"/>
      <c r="IS79" s="275"/>
      <c r="IT79" s="275"/>
      <c r="IU79" s="275"/>
      <c r="IV79" s="275"/>
      <c r="IW79" s="275"/>
      <c r="IX79" s="275"/>
      <c r="IY79" s="275"/>
      <c r="IZ79" s="275"/>
      <c r="JA79" s="275"/>
      <c r="JB79" s="275"/>
      <c r="JC79" s="275"/>
      <c r="JD79" s="275"/>
      <c r="JE79" s="275"/>
      <c r="JF79" s="275"/>
      <c r="JG79" s="275"/>
      <c r="JH79" s="275"/>
      <c r="JI79" s="275"/>
      <c r="JJ79" s="275"/>
      <c r="JK79" s="275"/>
      <c r="JL79" s="275"/>
      <c r="JM79" s="275"/>
      <c r="JN79" s="275"/>
      <c r="JO79" s="275"/>
      <c r="JP79" s="275"/>
      <c r="JQ79" s="275"/>
      <c r="JR79" s="275"/>
      <c r="JS79" s="275"/>
      <c r="JT79" s="275"/>
      <c r="JU79" s="275"/>
      <c r="JV79" s="275"/>
      <c r="JW79" s="275"/>
      <c r="JX79" s="275"/>
      <c r="JY79" s="275"/>
      <c r="JZ79" s="275"/>
      <c r="KA79" s="275"/>
      <c r="KB79" s="275"/>
      <c r="KC79" s="275"/>
      <c r="KD79" s="275"/>
      <c r="KE79" s="275"/>
      <c r="KF79" s="275"/>
      <c r="KG79" s="275"/>
      <c r="KH79" s="275"/>
      <c r="KI79" s="275"/>
      <c r="KJ79" s="275"/>
      <c r="KK79" s="275"/>
      <c r="KL79" s="275"/>
      <c r="KM79" s="275"/>
      <c r="KN79" s="275"/>
      <c r="KO79" s="275"/>
      <c r="KP79" s="275"/>
      <c r="KQ79" s="275"/>
      <c r="KR79" s="275"/>
      <c r="KS79" s="275"/>
      <c r="KT79" s="275"/>
      <c r="KU79" s="275"/>
      <c r="KV79" s="275"/>
      <c r="KW79" s="275"/>
      <c r="KX79" s="275"/>
      <c r="KY79" s="275"/>
      <c r="KZ79" s="275"/>
      <c r="LA79" s="275"/>
      <c r="LB79" s="275"/>
      <c r="LC79" s="275"/>
      <c r="LD79" s="275"/>
      <c r="LE79" s="275"/>
      <c r="LF79" s="275"/>
      <c r="LG79" s="275"/>
      <c r="LH79" s="275"/>
      <c r="LI79" s="275"/>
      <c r="LJ79" s="275"/>
      <c r="LK79" s="275"/>
      <c r="LL79" s="275"/>
      <c r="LM79" s="275"/>
      <c r="LN79" s="275"/>
      <c r="LO79" s="275"/>
      <c r="LP79" s="275"/>
      <c r="LQ79" s="275"/>
      <c r="LR79" s="275"/>
      <c r="LS79" s="275"/>
      <c r="LT79" s="275"/>
      <c r="LU79" s="275"/>
      <c r="LV79" s="275"/>
      <c r="LW79" s="275"/>
      <c r="LX79" s="275"/>
      <c r="LY79" s="275"/>
      <c r="LZ79" s="275"/>
      <c r="MA79" s="275"/>
      <c r="MB79" s="275"/>
      <c r="MC79" s="275"/>
      <c r="MD79" s="275"/>
      <c r="ME79" s="275"/>
      <c r="MF79" s="275"/>
      <c r="MG79" s="275"/>
      <c r="MH79" s="275"/>
      <c r="MI79" s="275"/>
      <c r="MJ79" s="275"/>
      <c r="MK79" s="275"/>
      <c r="ML79" s="275"/>
      <c r="MM79" s="275"/>
      <c r="MN79" s="275"/>
      <c r="MO79" s="275"/>
      <c r="MP79" s="275"/>
      <c r="MQ79" s="275"/>
      <c r="MR79" s="275"/>
      <c r="MS79" s="275"/>
      <c r="MT79" s="275"/>
      <c r="MU79" s="275"/>
      <c r="MV79" s="275"/>
      <c r="MW79" s="275"/>
      <c r="MX79" s="275"/>
      <c r="MY79" s="275"/>
      <c r="MZ79" s="275"/>
      <c r="NA79" s="275"/>
      <c r="NB79" s="275"/>
      <c r="NC79" s="275"/>
      <c r="ND79" s="275"/>
      <c r="NE79" s="275"/>
      <c r="NF79" s="275"/>
      <c r="NG79" s="275"/>
      <c r="NH79" s="275"/>
      <c r="NI79" s="275"/>
      <c r="NJ79" s="275"/>
      <c r="NK79" s="275"/>
      <c r="NL79" s="275"/>
      <c r="NM79" s="275"/>
      <c r="NN79" s="275"/>
      <c r="NO79" s="275"/>
      <c r="NP79" s="275"/>
      <c r="NQ79" s="275"/>
      <c r="NR79" s="275"/>
      <c r="NS79" s="275"/>
      <c r="NT79" s="275"/>
      <c r="NU79" s="275"/>
      <c r="NV79" s="275"/>
      <c r="NW79" s="275"/>
      <c r="NX79" s="275"/>
      <c r="NY79" s="275"/>
      <c r="NZ79" s="275"/>
      <c r="OA79" s="275"/>
      <c r="OB79" s="275"/>
      <c r="OC79" s="275"/>
      <c r="OD79" s="275"/>
      <c r="OE79" s="275"/>
      <c r="OF79" s="275"/>
      <c r="OG79" s="275"/>
      <c r="OH79" s="275"/>
      <c r="OI79" s="275"/>
      <c r="OJ79" s="275"/>
      <c r="OK79" s="275"/>
      <c r="OL79" s="275"/>
      <c r="OM79" s="275"/>
      <c r="ON79" s="275"/>
      <c r="OO79" s="275"/>
      <c r="OP79" s="275"/>
      <c r="OQ79" s="275"/>
      <c r="OR79" s="275"/>
      <c r="OS79" s="275"/>
      <c r="OT79" s="275"/>
      <c r="OU79" s="275"/>
      <c r="OV79" s="275"/>
      <c r="OW79" s="275"/>
      <c r="OX79" s="275"/>
      <c r="OY79" s="275"/>
      <c r="OZ79" s="275"/>
      <c r="PA79" s="275"/>
      <c r="PB79" s="275"/>
      <c r="PC79" s="275"/>
      <c r="PD79" s="275"/>
      <c r="PE79" s="275"/>
      <c r="PF79" s="275"/>
      <c r="PG79" s="275"/>
      <c r="PH79" s="275"/>
      <c r="PI79" s="275"/>
      <c r="PJ79" s="275"/>
      <c r="PK79" s="275"/>
      <c r="PL79" s="275"/>
      <c r="PM79" s="275"/>
      <c r="PN79" s="275"/>
      <c r="PO79" s="275"/>
      <c r="PP79" s="275"/>
      <c r="PQ79" s="275"/>
      <c r="PR79" s="275"/>
      <c r="PS79" s="275"/>
      <c r="PT79" s="275"/>
      <c r="PU79" s="275"/>
      <c r="PV79" s="275"/>
      <c r="PW79" s="275"/>
      <c r="PX79" s="275"/>
      <c r="PY79" s="275"/>
      <c r="PZ79" s="275"/>
      <c r="QA79" s="275"/>
      <c r="QB79" s="275"/>
      <c r="QC79" s="275"/>
      <c r="QD79" s="275"/>
      <c r="QE79" s="275"/>
      <c r="QF79" s="275"/>
      <c r="QG79" s="275"/>
      <c r="QH79" s="275"/>
      <c r="QI79" s="275"/>
      <c r="QJ79" s="275"/>
      <c r="QK79" s="275"/>
      <c r="QL79" s="275"/>
      <c r="QM79" s="275"/>
      <c r="QN79" s="275"/>
      <c r="QO79" s="275"/>
      <c r="QP79" s="275"/>
      <c r="QQ79" s="275"/>
      <c r="QR79" s="275"/>
      <c r="QS79" s="275"/>
      <c r="QT79" s="275"/>
      <c r="QU79" s="275"/>
      <c r="QV79" s="275"/>
      <c r="QW79" s="275"/>
      <c r="QX79" s="275"/>
      <c r="QY79" s="275"/>
      <c r="QZ79" s="275"/>
      <c r="RA79" s="275"/>
      <c r="RB79" s="275"/>
      <c r="RC79" s="275"/>
      <c r="RD79" s="275"/>
      <c r="RE79" s="275"/>
      <c r="RF79" s="275"/>
      <c r="RG79" s="275"/>
      <c r="RH79" s="275"/>
      <c r="RI79" s="275"/>
      <c r="RJ79" s="275"/>
      <c r="RK79" s="275"/>
      <c r="RL79" s="275"/>
      <c r="RM79" s="275"/>
      <c r="RN79" s="275"/>
      <c r="RO79" s="275"/>
      <c r="RP79" s="275"/>
      <c r="RQ79" s="275"/>
      <c r="RR79" s="275"/>
      <c r="RS79" s="275"/>
      <c r="RT79" s="275"/>
      <c r="RU79" s="275"/>
      <c r="RV79" s="275"/>
      <c r="RW79" s="275"/>
      <c r="RX79" s="275"/>
      <c r="RY79" s="275"/>
      <c r="RZ79" s="275"/>
      <c r="SA79" s="275"/>
      <c r="SB79" s="275"/>
      <c r="SC79" s="275"/>
      <c r="SD79" s="275"/>
      <c r="SE79" s="275"/>
      <c r="SF79" s="275"/>
      <c r="SG79" s="275"/>
      <c r="SH79" s="275"/>
      <c r="SI79" s="275"/>
      <c r="SJ79" s="275"/>
      <c r="SK79" s="275"/>
      <c r="SL79" s="275"/>
      <c r="SM79" s="275"/>
      <c r="SN79" s="275"/>
      <c r="SO79" s="275"/>
      <c r="SP79" s="275"/>
      <c r="SQ79" s="275"/>
      <c r="SR79" s="275"/>
      <c r="SS79" s="275"/>
      <c r="ST79" s="275"/>
      <c r="SU79" s="275"/>
      <c r="SV79" s="275"/>
      <c r="SW79" s="275"/>
      <c r="SX79" s="275"/>
      <c r="SY79" s="275"/>
      <c r="SZ79" s="275"/>
      <c r="TA79" s="275"/>
      <c r="TB79" s="275"/>
      <c r="TC79" s="275"/>
      <c r="TD79" s="275"/>
      <c r="TE79" s="275"/>
      <c r="TF79" s="275"/>
      <c r="TG79" s="275"/>
      <c r="TH79" s="275"/>
      <c r="TI79" s="275"/>
      <c r="TJ79" s="275"/>
      <c r="TK79" s="275"/>
      <c r="TL79" s="275"/>
      <c r="TM79" s="275"/>
      <c r="TN79" s="275"/>
      <c r="TO79" s="275"/>
      <c r="TP79" s="275"/>
      <c r="TQ79" s="275"/>
      <c r="TR79" s="275"/>
      <c r="TS79" s="275"/>
      <c r="TT79" s="275"/>
      <c r="TU79" s="275"/>
      <c r="TV79" s="275"/>
      <c r="TW79" s="275"/>
      <c r="TX79" s="275"/>
      <c r="TY79" s="275"/>
      <c r="TZ79" s="275"/>
      <c r="UA79" s="275"/>
      <c r="UB79" s="275"/>
      <c r="UC79" s="275"/>
      <c r="UD79" s="275"/>
      <c r="UE79" s="275"/>
      <c r="UF79" s="275"/>
      <c r="UG79" s="275"/>
      <c r="UH79" s="275"/>
      <c r="UI79" s="275"/>
      <c r="UJ79" s="275"/>
      <c r="UK79" s="275"/>
      <c r="UL79" s="275"/>
      <c r="UM79" s="275"/>
      <c r="UN79" s="275"/>
      <c r="UO79" s="275"/>
      <c r="UP79" s="275"/>
      <c r="UQ79" s="275"/>
      <c r="UR79" s="275"/>
      <c r="US79" s="275"/>
      <c r="UT79" s="275"/>
      <c r="UU79" s="275"/>
      <c r="UV79" s="275"/>
      <c r="UW79" s="275"/>
      <c r="UX79" s="275"/>
      <c r="UY79" s="275"/>
      <c r="UZ79" s="275"/>
      <c r="VA79" s="275"/>
      <c r="VB79" s="275"/>
      <c r="VC79" s="275"/>
      <c r="VD79" s="275"/>
      <c r="VE79" s="275"/>
      <c r="VF79" s="275"/>
      <c r="VG79" s="275"/>
      <c r="VH79" s="275"/>
      <c r="VI79" s="275"/>
      <c r="VJ79" s="275"/>
      <c r="VK79" s="275"/>
      <c r="VL79" s="275"/>
      <c r="VM79" s="275"/>
      <c r="VN79" s="275"/>
      <c r="VO79" s="275"/>
      <c r="VP79" s="275"/>
      <c r="VQ79" s="275"/>
      <c r="VR79" s="275"/>
      <c r="VS79" s="275"/>
      <c r="VT79" s="275"/>
      <c r="VU79" s="275"/>
      <c r="VV79" s="275"/>
      <c r="VW79" s="275"/>
      <c r="VX79" s="275"/>
      <c r="VY79" s="275"/>
      <c r="VZ79" s="275"/>
      <c r="WA79" s="275"/>
      <c r="WB79" s="275"/>
      <c r="WC79" s="275"/>
      <c r="WD79" s="275"/>
      <c r="WE79" s="275"/>
      <c r="WF79" s="275"/>
      <c r="WG79" s="275"/>
      <c r="WH79" s="275"/>
      <c r="WI79" s="275"/>
      <c r="WJ79" s="275"/>
      <c r="WK79" s="275"/>
      <c r="WL79" s="275"/>
      <c r="WM79" s="275"/>
      <c r="WN79" s="275"/>
      <c r="WO79" s="275"/>
      <c r="WP79" s="275"/>
      <c r="WQ79" s="275"/>
      <c r="WR79" s="275"/>
      <c r="WS79" s="275"/>
      <c r="WT79" s="275"/>
      <c r="WU79" s="275"/>
      <c r="WV79" s="275"/>
      <c r="WW79" s="275"/>
      <c r="WX79" s="275"/>
      <c r="WY79" s="275"/>
      <c r="WZ79" s="275"/>
      <c r="XA79" s="275"/>
      <c r="XB79" s="275"/>
      <c r="XC79" s="275"/>
      <c r="XD79" s="275"/>
      <c r="XE79" s="275"/>
      <c r="XF79" s="275"/>
      <c r="XG79" s="275"/>
      <c r="XH79" s="275"/>
      <c r="XI79" s="275"/>
      <c r="XJ79" s="275"/>
      <c r="XK79" s="275"/>
      <c r="XL79" s="275"/>
      <c r="XM79" s="275"/>
      <c r="XN79" s="275"/>
      <c r="XO79" s="275"/>
      <c r="XP79" s="275"/>
      <c r="XQ79" s="275"/>
      <c r="XR79" s="275"/>
      <c r="XS79" s="275"/>
      <c r="XT79" s="275"/>
      <c r="XU79" s="275"/>
      <c r="XV79" s="275"/>
      <c r="XW79" s="275"/>
      <c r="XX79" s="275"/>
      <c r="XY79" s="275"/>
      <c r="XZ79" s="275"/>
      <c r="YA79" s="275"/>
      <c r="YB79" s="275"/>
      <c r="YC79" s="275"/>
      <c r="YD79" s="275"/>
      <c r="YE79" s="275"/>
      <c r="YF79" s="275"/>
      <c r="YG79" s="275"/>
      <c r="YH79" s="275"/>
      <c r="YI79" s="275"/>
      <c r="YJ79" s="275"/>
      <c r="YK79" s="275"/>
      <c r="YL79" s="275"/>
      <c r="YM79" s="275"/>
      <c r="YN79" s="275"/>
      <c r="YO79" s="275"/>
      <c r="YP79" s="275"/>
      <c r="YQ79" s="275"/>
      <c r="YR79" s="275"/>
      <c r="YS79" s="275"/>
      <c r="YT79" s="275"/>
      <c r="YU79" s="275"/>
      <c r="YV79" s="275"/>
      <c r="YW79" s="275"/>
      <c r="YX79" s="275"/>
      <c r="YY79" s="275"/>
      <c r="YZ79" s="275"/>
      <c r="ZA79" s="275"/>
      <c r="ZB79" s="275"/>
      <c r="ZC79" s="275"/>
      <c r="ZD79" s="275"/>
      <c r="ZE79" s="275"/>
      <c r="ZF79" s="275"/>
      <c r="ZG79" s="275"/>
      <c r="ZH79" s="275"/>
      <c r="ZI79" s="275"/>
      <c r="ZJ79" s="275"/>
      <c r="ZK79" s="275"/>
      <c r="ZL79" s="275"/>
      <c r="ZM79" s="275"/>
      <c r="ZN79" s="275"/>
      <c r="ZO79" s="275"/>
      <c r="ZP79" s="275"/>
      <c r="ZQ79" s="275"/>
      <c r="ZR79" s="275"/>
      <c r="ZS79" s="275"/>
      <c r="ZT79" s="275"/>
      <c r="ZU79" s="275"/>
      <c r="ZV79" s="275"/>
      <c r="ZW79" s="275"/>
      <c r="ZX79" s="275"/>
      <c r="ZY79" s="275"/>
      <c r="ZZ79" s="275"/>
      <c r="AAA79" s="275"/>
      <c r="AAB79" s="275"/>
      <c r="AAC79" s="275"/>
      <c r="AAD79" s="275"/>
      <c r="AAE79" s="275"/>
      <c r="AAF79" s="275"/>
      <c r="AAG79" s="275"/>
      <c r="AAH79" s="275"/>
      <c r="AAI79" s="275"/>
      <c r="AAJ79" s="275"/>
      <c r="AAK79" s="275"/>
      <c r="AAL79" s="275"/>
      <c r="AAM79" s="275"/>
      <c r="AAN79" s="275"/>
      <c r="AAO79" s="275"/>
      <c r="AAP79" s="275"/>
      <c r="AAQ79" s="275"/>
      <c r="AAR79" s="275"/>
      <c r="AAS79" s="275"/>
      <c r="AAT79" s="275"/>
      <c r="AAU79" s="275"/>
      <c r="AAV79" s="275"/>
      <c r="AAW79" s="275"/>
      <c r="AAX79" s="275"/>
      <c r="AAY79" s="275"/>
      <c r="AAZ79" s="275"/>
      <c r="ABA79" s="275"/>
      <c r="ABB79" s="275"/>
      <c r="ABC79" s="275"/>
      <c r="ABD79" s="275"/>
      <c r="ABE79" s="275"/>
      <c r="ABF79" s="275"/>
      <c r="ABG79" s="275"/>
      <c r="ABH79" s="275"/>
      <c r="ABI79" s="275"/>
      <c r="ABJ79" s="275"/>
      <c r="ABK79" s="275"/>
      <c r="ABL79" s="275"/>
      <c r="ABM79" s="275"/>
      <c r="ABN79" s="275"/>
      <c r="ABO79" s="275"/>
      <c r="ABP79" s="275"/>
      <c r="ABQ79" s="275"/>
      <c r="ABR79" s="275"/>
      <c r="ABS79" s="275"/>
      <c r="ABT79" s="275"/>
      <c r="ABU79" s="275"/>
      <c r="ABV79" s="275"/>
      <c r="ABW79" s="275"/>
      <c r="ABX79" s="275"/>
      <c r="ABY79" s="275"/>
      <c r="ABZ79" s="275"/>
      <c r="ACA79" s="275"/>
      <c r="ACB79" s="275"/>
      <c r="ACC79" s="275"/>
      <c r="ACD79" s="275"/>
      <c r="ACE79" s="275"/>
      <c r="ACF79" s="275"/>
      <c r="ACG79" s="275"/>
      <c r="ACH79" s="275"/>
      <c r="ACI79" s="275"/>
      <c r="ACJ79" s="275"/>
      <c r="ACK79" s="275"/>
      <c r="ACL79" s="275"/>
      <c r="ACM79" s="275"/>
      <c r="ACN79" s="275"/>
      <c r="ACO79" s="275"/>
      <c r="ACP79" s="275"/>
      <c r="ACQ79" s="275"/>
      <c r="ACR79" s="275"/>
      <c r="ACS79" s="275"/>
      <c r="ACT79" s="275"/>
      <c r="ACU79" s="275"/>
      <c r="ACV79" s="275"/>
      <c r="ACW79" s="275"/>
      <c r="ACX79" s="275"/>
      <c r="ACY79" s="275"/>
      <c r="ACZ79" s="275"/>
      <c r="ADA79" s="275"/>
      <c r="ADB79" s="275"/>
      <c r="ADC79" s="275"/>
      <c r="ADD79" s="275"/>
      <c r="ADE79" s="275"/>
      <c r="ADF79" s="275"/>
      <c r="ADG79" s="275"/>
      <c r="ADH79" s="275"/>
      <c r="ADI79" s="275"/>
      <c r="ADJ79" s="275"/>
      <c r="ADK79" s="275"/>
      <c r="ADL79" s="275"/>
      <c r="ADM79" s="275"/>
      <c r="ADN79" s="275"/>
      <c r="ADO79" s="275"/>
      <c r="ADP79" s="275"/>
      <c r="ADQ79" s="275"/>
      <c r="ADR79" s="275"/>
      <c r="ADS79" s="275"/>
      <c r="ADT79" s="275"/>
      <c r="ADU79" s="275"/>
      <c r="ADV79" s="275"/>
      <c r="ADW79" s="275"/>
      <c r="ADX79" s="275"/>
      <c r="ADY79" s="275"/>
      <c r="ADZ79" s="275"/>
      <c r="AEA79" s="275"/>
      <c r="AEB79" s="275"/>
      <c r="AEC79" s="275"/>
      <c r="AED79" s="275"/>
      <c r="AEE79" s="275"/>
      <c r="AEF79" s="275"/>
      <c r="AEG79" s="275"/>
      <c r="AEH79" s="275"/>
      <c r="AEI79" s="275"/>
      <c r="AEJ79" s="275"/>
      <c r="AEK79" s="275"/>
      <c r="AEL79" s="275"/>
      <c r="AEM79" s="275"/>
      <c r="AEN79" s="275"/>
      <c r="AEO79" s="275"/>
      <c r="AEP79" s="275"/>
      <c r="AEQ79" s="275"/>
      <c r="AER79" s="275"/>
      <c r="AES79" s="275"/>
      <c r="AET79" s="275"/>
      <c r="AEU79" s="275"/>
      <c r="AEV79" s="275"/>
      <c r="AEW79" s="275"/>
      <c r="AEX79" s="275"/>
      <c r="AEY79" s="275"/>
      <c r="AEZ79" s="275"/>
      <c r="AFA79" s="275"/>
      <c r="AFB79" s="275"/>
      <c r="AFC79" s="275"/>
      <c r="AFD79" s="275"/>
      <c r="AFE79" s="275"/>
      <c r="AFF79" s="275"/>
      <c r="AFG79" s="275"/>
      <c r="AFH79" s="275"/>
      <c r="AFI79" s="275"/>
      <c r="AFJ79" s="275"/>
      <c r="AFK79" s="275"/>
      <c r="AFL79" s="275"/>
      <c r="AFM79" s="275"/>
      <c r="AFN79" s="275"/>
      <c r="AFO79" s="275"/>
      <c r="AFP79" s="275"/>
      <c r="AFQ79" s="275"/>
      <c r="AFR79" s="275"/>
      <c r="AFS79" s="275"/>
      <c r="AFT79" s="275"/>
      <c r="AFU79" s="275"/>
      <c r="AFV79" s="275"/>
      <c r="AFW79" s="275"/>
      <c r="AFX79" s="275"/>
      <c r="AFY79" s="275"/>
      <c r="AFZ79" s="275"/>
      <c r="AGA79" s="275"/>
      <c r="AGB79" s="275"/>
      <c r="AGC79" s="275"/>
      <c r="AGD79" s="275"/>
      <c r="AGE79" s="275"/>
      <c r="AGF79" s="275"/>
      <c r="AGG79" s="275"/>
      <c r="AGH79" s="275"/>
      <c r="AGI79" s="275"/>
      <c r="AGJ79" s="275"/>
      <c r="AGK79" s="275"/>
      <c r="AGL79" s="275"/>
      <c r="AGM79" s="275"/>
      <c r="AGN79" s="275"/>
      <c r="AGO79" s="275"/>
      <c r="AGP79" s="275"/>
      <c r="AGQ79" s="275"/>
      <c r="AGR79" s="275"/>
      <c r="AGS79" s="275"/>
      <c r="AGT79" s="275"/>
      <c r="AGU79" s="275"/>
      <c r="AGV79" s="275"/>
      <c r="AGW79" s="275"/>
      <c r="AGX79" s="275"/>
      <c r="AGY79" s="275"/>
      <c r="AGZ79" s="275"/>
      <c r="AHA79" s="275"/>
      <c r="AHB79" s="275"/>
      <c r="AHC79" s="275"/>
      <c r="AHD79" s="275"/>
      <c r="AHE79" s="275"/>
      <c r="AHF79" s="275"/>
      <c r="AHG79" s="275"/>
      <c r="AHH79" s="275"/>
      <c r="AHI79" s="275"/>
      <c r="AHJ79" s="275"/>
      <c r="AHK79" s="275"/>
      <c r="AHL79" s="275"/>
      <c r="AHM79" s="275"/>
      <c r="AHN79" s="275"/>
      <c r="AHO79" s="275"/>
      <c r="AHP79" s="275"/>
      <c r="AHQ79" s="275"/>
      <c r="AHR79" s="275"/>
      <c r="AHS79" s="275"/>
      <c r="AHT79" s="275"/>
      <c r="AHU79" s="275"/>
      <c r="AHV79" s="275"/>
      <c r="AHW79" s="275"/>
      <c r="AHX79" s="275"/>
      <c r="AHY79" s="275"/>
      <c r="AHZ79" s="275"/>
      <c r="AIA79" s="275"/>
      <c r="AIB79" s="275"/>
      <c r="AIC79" s="275"/>
      <c r="AID79" s="275"/>
      <c r="AIE79" s="275"/>
      <c r="AIF79" s="275"/>
      <c r="AIG79" s="275"/>
      <c r="AIH79" s="275"/>
      <c r="AII79" s="275"/>
      <c r="AIJ79" s="275"/>
      <c r="AIK79" s="275"/>
      <c r="AIL79" s="275"/>
      <c r="AIM79" s="275"/>
      <c r="AIN79" s="275"/>
      <c r="AIO79" s="275"/>
      <c r="AIP79" s="275"/>
      <c r="AIQ79" s="275"/>
      <c r="AIR79" s="275"/>
      <c r="AIS79" s="275"/>
      <c r="AIT79" s="275"/>
      <c r="AIU79" s="275"/>
      <c r="AIV79" s="275"/>
      <c r="AIW79" s="275"/>
      <c r="AIX79" s="275"/>
      <c r="AIY79" s="275"/>
      <c r="AIZ79" s="275"/>
      <c r="AJA79" s="275"/>
      <c r="AJB79" s="275"/>
      <c r="AJC79" s="275"/>
      <c r="AJD79" s="275"/>
      <c r="AJE79" s="275"/>
      <c r="AJF79" s="275"/>
      <c r="AJG79" s="275"/>
      <c r="AJH79" s="275"/>
      <c r="AJI79" s="275"/>
      <c r="AJJ79" s="275"/>
      <c r="AJK79" s="275"/>
      <c r="AJL79" s="275"/>
      <c r="AJM79" s="275"/>
      <c r="AJN79" s="275"/>
      <c r="AJO79" s="275"/>
      <c r="AJP79" s="275"/>
      <c r="AJQ79" s="275"/>
      <c r="AJR79" s="275"/>
      <c r="AJS79" s="275"/>
      <c r="AJT79" s="275"/>
      <c r="AJU79" s="275"/>
      <c r="AJV79" s="275"/>
      <c r="AJW79" s="275"/>
      <c r="AJX79" s="275"/>
      <c r="AJY79" s="275"/>
      <c r="AJZ79" s="275"/>
      <c r="AKA79" s="275"/>
      <c r="AKB79" s="275"/>
      <c r="AKC79" s="275"/>
      <c r="AKD79" s="275"/>
      <c r="AKE79" s="275"/>
      <c r="AKF79" s="275"/>
      <c r="AKG79" s="275"/>
      <c r="AKH79" s="275"/>
      <c r="AKI79" s="275"/>
      <c r="AKJ79" s="275"/>
      <c r="AKK79" s="275"/>
      <c r="AKL79" s="275"/>
      <c r="AKM79" s="275"/>
      <c r="AKN79" s="275"/>
      <c r="AKO79" s="275"/>
      <c r="AKP79" s="275"/>
      <c r="AKQ79" s="275"/>
      <c r="AKR79" s="275"/>
      <c r="AKS79" s="275"/>
      <c r="AKT79" s="275"/>
      <c r="AKU79" s="275"/>
      <c r="AKV79" s="275"/>
      <c r="AKW79" s="275"/>
      <c r="AKX79" s="275"/>
      <c r="AKY79" s="275"/>
      <c r="AKZ79" s="275"/>
      <c r="ALA79" s="275"/>
      <c r="ALB79" s="275"/>
      <c r="ALC79" s="275"/>
      <c r="ALD79" s="275"/>
      <c r="ALE79" s="275"/>
      <c r="ALF79" s="275"/>
      <c r="ALG79" s="275"/>
      <c r="ALH79" s="275"/>
      <c r="ALI79" s="275"/>
      <c r="ALJ79" s="275"/>
      <c r="ALK79" s="275"/>
      <c r="ALL79" s="275"/>
      <c r="ALM79" s="275"/>
      <c r="ALN79" s="275"/>
      <c r="ALO79" s="275"/>
      <c r="ALP79" s="275"/>
      <c r="ALQ79" s="275"/>
      <c r="ALR79" s="275"/>
      <c r="ALS79" s="275"/>
      <c r="ALT79" s="275"/>
      <c r="ALU79" s="275"/>
      <c r="ALV79" s="275"/>
      <c r="ALW79" s="275"/>
      <c r="ALX79" s="275"/>
      <c r="ALY79" s="275"/>
      <c r="ALZ79" s="275"/>
      <c r="AMA79" s="275"/>
      <c r="AMB79" s="275"/>
      <c r="AMC79" s="275"/>
      <c r="AMD79" s="275"/>
      <c r="AME79" s="275"/>
      <c r="AMF79" s="275"/>
      <c r="AMG79" s="275"/>
      <c r="AMH79" s="275"/>
      <c r="AMI79" s="275"/>
      <c r="AMJ79" s="275"/>
      <c r="AMK79" s="275"/>
      <c r="AML79" s="275"/>
    </row>
    <row r="80" spans="1:1026" s="284" customFormat="1" ht="124.15" hidden="1" customHeight="1" thickBot="1">
      <c r="A80" s="195"/>
      <c r="B80" s="195"/>
      <c r="C80" s="949"/>
      <c r="D80" s="195"/>
      <c r="E80" s="276"/>
      <c r="F80" s="193" t="s">
        <v>200</v>
      </c>
      <c r="G80" s="194" t="s">
        <v>25</v>
      </c>
      <c r="H80" s="193">
        <v>100</v>
      </c>
      <c r="I80" s="193">
        <v>100</v>
      </c>
      <c r="J80" s="277">
        <f t="shared" si="10"/>
        <v>100</v>
      </c>
      <c r="K80" s="272"/>
      <c r="L80" s="195"/>
      <c r="M80" s="194" t="s">
        <v>26</v>
      </c>
      <c r="N80" s="262"/>
      <c r="O80" s="275"/>
      <c r="P80" s="275"/>
      <c r="Q80" s="275"/>
      <c r="R80" s="275"/>
      <c r="S80" s="275"/>
      <c r="T80" s="275"/>
      <c r="U80" s="275"/>
      <c r="V80" s="275"/>
      <c r="W80" s="275"/>
      <c r="X80" s="275"/>
      <c r="Y80" s="275"/>
      <c r="Z80" s="275"/>
      <c r="AA80" s="275"/>
      <c r="AB80" s="275"/>
      <c r="AC80" s="275"/>
      <c r="AD80" s="275"/>
      <c r="AE80" s="275"/>
      <c r="AF80" s="275"/>
      <c r="AG80" s="275"/>
      <c r="AH80" s="275"/>
      <c r="AI80" s="275"/>
      <c r="AJ80" s="275"/>
      <c r="AK80" s="275"/>
      <c r="AL80" s="275"/>
      <c r="AM80" s="275"/>
      <c r="AN80" s="275"/>
      <c r="AO80" s="275"/>
      <c r="AP80" s="275"/>
      <c r="AQ80" s="275"/>
      <c r="AR80" s="275"/>
      <c r="AS80" s="275"/>
      <c r="AT80" s="275"/>
      <c r="AU80" s="275"/>
      <c r="AV80" s="275"/>
      <c r="AW80" s="275"/>
      <c r="AX80" s="275"/>
      <c r="AY80" s="275"/>
      <c r="AZ80" s="275"/>
      <c r="BA80" s="275"/>
      <c r="BB80" s="275"/>
      <c r="BC80" s="275"/>
      <c r="BD80" s="275"/>
      <c r="BE80" s="275"/>
      <c r="BF80" s="275"/>
      <c r="BG80" s="275"/>
      <c r="BH80" s="275"/>
      <c r="BI80" s="275"/>
      <c r="BJ80" s="275"/>
      <c r="BK80" s="275"/>
      <c r="BL80" s="275"/>
      <c r="BM80" s="275"/>
      <c r="BN80" s="275"/>
      <c r="BO80" s="275"/>
      <c r="BP80" s="275"/>
      <c r="BQ80" s="275"/>
      <c r="BR80" s="275"/>
      <c r="BS80" s="275"/>
      <c r="BT80" s="275"/>
      <c r="BU80" s="275"/>
      <c r="BV80" s="275"/>
      <c r="BW80" s="275"/>
      <c r="BX80" s="275"/>
      <c r="BY80" s="275"/>
      <c r="BZ80" s="275"/>
      <c r="CA80" s="275"/>
      <c r="CB80" s="275"/>
      <c r="CC80" s="275"/>
      <c r="CD80" s="275"/>
      <c r="CE80" s="275"/>
      <c r="CF80" s="275"/>
      <c r="CG80" s="275"/>
      <c r="CH80" s="275"/>
      <c r="CI80" s="275"/>
      <c r="CJ80" s="275"/>
      <c r="CK80" s="275"/>
      <c r="CL80" s="275"/>
      <c r="CM80" s="275"/>
      <c r="CN80" s="275"/>
      <c r="CO80" s="275"/>
      <c r="CP80" s="275"/>
      <c r="CQ80" s="275"/>
      <c r="CR80" s="275"/>
      <c r="CS80" s="275"/>
      <c r="CT80" s="275"/>
      <c r="CU80" s="275"/>
      <c r="CV80" s="275"/>
      <c r="CW80" s="275"/>
      <c r="CX80" s="275"/>
      <c r="CY80" s="275"/>
      <c r="CZ80" s="275"/>
      <c r="DA80" s="275"/>
      <c r="DB80" s="275"/>
      <c r="DC80" s="275"/>
      <c r="DD80" s="275"/>
      <c r="DE80" s="275"/>
      <c r="DF80" s="275"/>
      <c r="DG80" s="275"/>
      <c r="DH80" s="275"/>
      <c r="DI80" s="275"/>
      <c r="DJ80" s="275"/>
      <c r="DK80" s="275"/>
      <c r="DL80" s="275"/>
      <c r="DM80" s="275"/>
      <c r="DN80" s="275"/>
      <c r="DO80" s="275"/>
      <c r="DP80" s="275"/>
      <c r="DQ80" s="275"/>
      <c r="DR80" s="275"/>
      <c r="DS80" s="275"/>
      <c r="DT80" s="275"/>
      <c r="DU80" s="275"/>
      <c r="DV80" s="275"/>
      <c r="DW80" s="275"/>
      <c r="DX80" s="275"/>
      <c r="DY80" s="275"/>
      <c r="DZ80" s="275"/>
      <c r="EA80" s="275"/>
      <c r="EB80" s="275"/>
      <c r="EC80" s="275"/>
      <c r="ED80" s="275"/>
      <c r="EE80" s="275"/>
      <c r="EF80" s="275"/>
      <c r="EG80" s="275"/>
      <c r="EH80" s="275"/>
      <c r="EI80" s="275"/>
      <c r="EJ80" s="275"/>
      <c r="EK80" s="275"/>
      <c r="EL80" s="275"/>
      <c r="EM80" s="275"/>
      <c r="EN80" s="275"/>
      <c r="EO80" s="275"/>
      <c r="EP80" s="275"/>
      <c r="EQ80" s="275"/>
      <c r="ER80" s="275"/>
      <c r="ES80" s="275"/>
      <c r="ET80" s="275"/>
      <c r="EU80" s="275"/>
      <c r="EV80" s="275"/>
      <c r="EW80" s="275"/>
      <c r="EX80" s="275"/>
      <c r="EY80" s="275"/>
      <c r="EZ80" s="275"/>
      <c r="FA80" s="275"/>
      <c r="FB80" s="275"/>
      <c r="FC80" s="275"/>
      <c r="FD80" s="275"/>
      <c r="FE80" s="275"/>
      <c r="FF80" s="275"/>
      <c r="FG80" s="275"/>
      <c r="FH80" s="275"/>
      <c r="FI80" s="275"/>
      <c r="FJ80" s="275"/>
      <c r="FK80" s="275"/>
      <c r="FL80" s="275"/>
      <c r="FM80" s="275"/>
      <c r="FN80" s="275"/>
      <c r="FO80" s="275"/>
      <c r="FP80" s="275"/>
      <c r="FQ80" s="275"/>
      <c r="FR80" s="275"/>
      <c r="FS80" s="275"/>
      <c r="FT80" s="275"/>
      <c r="FU80" s="275"/>
      <c r="FV80" s="275"/>
      <c r="FW80" s="275"/>
      <c r="FX80" s="275"/>
      <c r="FY80" s="275"/>
      <c r="FZ80" s="275"/>
      <c r="GA80" s="275"/>
      <c r="GB80" s="275"/>
      <c r="GC80" s="275"/>
      <c r="GD80" s="275"/>
      <c r="GE80" s="275"/>
      <c r="GF80" s="275"/>
      <c r="GG80" s="275"/>
      <c r="GH80" s="275"/>
      <c r="GI80" s="275"/>
      <c r="GJ80" s="275"/>
      <c r="GK80" s="275"/>
      <c r="GL80" s="275"/>
      <c r="GM80" s="275"/>
      <c r="GN80" s="275"/>
      <c r="GO80" s="275"/>
      <c r="GP80" s="275"/>
      <c r="GQ80" s="275"/>
      <c r="GR80" s="275"/>
      <c r="GS80" s="275"/>
      <c r="GT80" s="275"/>
      <c r="GU80" s="275"/>
      <c r="GV80" s="275"/>
      <c r="GW80" s="275"/>
      <c r="GX80" s="275"/>
      <c r="GY80" s="275"/>
      <c r="GZ80" s="275"/>
      <c r="HA80" s="275"/>
      <c r="HB80" s="275"/>
      <c r="HC80" s="275"/>
      <c r="HD80" s="275"/>
      <c r="HE80" s="275"/>
      <c r="HF80" s="275"/>
      <c r="HG80" s="275"/>
      <c r="HH80" s="275"/>
      <c r="HI80" s="275"/>
      <c r="HJ80" s="275"/>
      <c r="HK80" s="275"/>
      <c r="HL80" s="275"/>
      <c r="HM80" s="275"/>
      <c r="HN80" s="275"/>
      <c r="HO80" s="275"/>
      <c r="HP80" s="275"/>
      <c r="HQ80" s="275"/>
      <c r="HR80" s="275"/>
      <c r="HS80" s="275"/>
      <c r="HT80" s="275"/>
      <c r="HU80" s="275"/>
      <c r="HV80" s="275"/>
      <c r="HW80" s="275"/>
      <c r="HX80" s="275"/>
      <c r="HY80" s="275"/>
      <c r="HZ80" s="275"/>
      <c r="IA80" s="275"/>
      <c r="IB80" s="275"/>
      <c r="IC80" s="275"/>
      <c r="ID80" s="275"/>
      <c r="IE80" s="275"/>
      <c r="IF80" s="275"/>
      <c r="IG80" s="275"/>
      <c r="IH80" s="275"/>
      <c r="II80" s="275"/>
      <c r="IJ80" s="275"/>
      <c r="IK80" s="275"/>
      <c r="IL80" s="275"/>
      <c r="IM80" s="275"/>
      <c r="IN80" s="275"/>
      <c r="IO80" s="275"/>
      <c r="IP80" s="275"/>
      <c r="IQ80" s="275"/>
      <c r="IR80" s="275"/>
      <c r="IS80" s="275"/>
      <c r="IT80" s="275"/>
      <c r="IU80" s="275"/>
      <c r="IV80" s="275"/>
      <c r="IW80" s="275"/>
      <c r="IX80" s="275"/>
      <c r="IY80" s="275"/>
      <c r="IZ80" s="275"/>
      <c r="JA80" s="275"/>
      <c r="JB80" s="275"/>
      <c r="JC80" s="275"/>
      <c r="JD80" s="275"/>
      <c r="JE80" s="275"/>
      <c r="JF80" s="275"/>
      <c r="JG80" s="275"/>
      <c r="JH80" s="275"/>
      <c r="JI80" s="275"/>
      <c r="JJ80" s="275"/>
      <c r="JK80" s="275"/>
      <c r="JL80" s="275"/>
      <c r="JM80" s="275"/>
      <c r="JN80" s="275"/>
      <c r="JO80" s="275"/>
      <c r="JP80" s="275"/>
      <c r="JQ80" s="275"/>
      <c r="JR80" s="275"/>
      <c r="JS80" s="275"/>
      <c r="JT80" s="275"/>
      <c r="JU80" s="275"/>
      <c r="JV80" s="275"/>
      <c r="JW80" s="275"/>
      <c r="JX80" s="275"/>
      <c r="JY80" s="275"/>
      <c r="JZ80" s="275"/>
      <c r="KA80" s="275"/>
      <c r="KB80" s="275"/>
      <c r="KC80" s="275"/>
      <c r="KD80" s="275"/>
      <c r="KE80" s="275"/>
      <c r="KF80" s="275"/>
      <c r="KG80" s="275"/>
      <c r="KH80" s="275"/>
      <c r="KI80" s="275"/>
      <c r="KJ80" s="275"/>
      <c r="KK80" s="275"/>
      <c r="KL80" s="275"/>
      <c r="KM80" s="275"/>
      <c r="KN80" s="275"/>
      <c r="KO80" s="275"/>
      <c r="KP80" s="275"/>
      <c r="KQ80" s="275"/>
      <c r="KR80" s="275"/>
      <c r="KS80" s="275"/>
      <c r="KT80" s="275"/>
      <c r="KU80" s="275"/>
      <c r="KV80" s="275"/>
      <c r="KW80" s="275"/>
      <c r="KX80" s="275"/>
      <c r="KY80" s="275"/>
      <c r="KZ80" s="275"/>
      <c r="LA80" s="275"/>
      <c r="LB80" s="275"/>
      <c r="LC80" s="275"/>
      <c r="LD80" s="275"/>
      <c r="LE80" s="275"/>
      <c r="LF80" s="275"/>
      <c r="LG80" s="275"/>
      <c r="LH80" s="275"/>
      <c r="LI80" s="275"/>
      <c r="LJ80" s="275"/>
      <c r="LK80" s="275"/>
      <c r="LL80" s="275"/>
      <c r="LM80" s="275"/>
      <c r="LN80" s="275"/>
      <c r="LO80" s="275"/>
      <c r="LP80" s="275"/>
      <c r="LQ80" s="275"/>
      <c r="LR80" s="275"/>
      <c r="LS80" s="275"/>
      <c r="LT80" s="275"/>
      <c r="LU80" s="275"/>
      <c r="LV80" s="275"/>
      <c r="LW80" s="275"/>
      <c r="LX80" s="275"/>
      <c r="LY80" s="275"/>
      <c r="LZ80" s="275"/>
      <c r="MA80" s="275"/>
      <c r="MB80" s="275"/>
      <c r="MC80" s="275"/>
      <c r="MD80" s="275"/>
      <c r="ME80" s="275"/>
      <c r="MF80" s="275"/>
      <c r="MG80" s="275"/>
      <c r="MH80" s="275"/>
      <c r="MI80" s="275"/>
      <c r="MJ80" s="275"/>
      <c r="MK80" s="275"/>
      <c r="ML80" s="275"/>
      <c r="MM80" s="275"/>
      <c r="MN80" s="275"/>
      <c r="MO80" s="275"/>
      <c r="MP80" s="275"/>
      <c r="MQ80" s="275"/>
      <c r="MR80" s="275"/>
      <c r="MS80" s="275"/>
      <c r="MT80" s="275"/>
      <c r="MU80" s="275"/>
      <c r="MV80" s="275"/>
      <c r="MW80" s="275"/>
      <c r="MX80" s="275"/>
      <c r="MY80" s="275"/>
      <c r="MZ80" s="275"/>
      <c r="NA80" s="275"/>
      <c r="NB80" s="275"/>
      <c r="NC80" s="275"/>
      <c r="ND80" s="275"/>
      <c r="NE80" s="275"/>
      <c r="NF80" s="275"/>
      <c r="NG80" s="275"/>
      <c r="NH80" s="275"/>
      <c r="NI80" s="275"/>
      <c r="NJ80" s="275"/>
      <c r="NK80" s="275"/>
      <c r="NL80" s="275"/>
      <c r="NM80" s="275"/>
      <c r="NN80" s="275"/>
      <c r="NO80" s="275"/>
      <c r="NP80" s="275"/>
      <c r="NQ80" s="275"/>
      <c r="NR80" s="275"/>
      <c r="NS80" s="275"/>
      <c r="NT80" s="275"/>
      <c r="NU80" s="275"/>
      <c r="NV80" s="275"/>
      <c r="NW80" s="275"/>
      <c r="NX80" s="275"/>
      <c r="NY80" s="275"/>
      <c r="NZ80" s="275"/>
      <c r="OA80" s="275"/>
      <c r="OB80" s="275"/>
      <c r="OC80" s="275"/>
      <c r="OD80" s="275"/>
      <c r="OE80" s="275"/>
      <c r="OF80" s="275"/>
      <c r="OG80" s="275"/>
      <c r="OH80" s="275"/>
      <c r="OI80" s="275"/>
      <c r="OJ80" s="275"/>
      <c r="OK80" s="275"/>
      <c r="OL80" s="275"/>
      <c r="OM80" s="275"/>
      <c r="ON80" s="275"/>
      <c r="OO80" s="275"/>
      <c r="OP80" s="275"/>
      <c r="OQ80" s="275"/>
      <c r="OR80" s="275"/>
      <c r="OS80" s="275"/>
      <c r="OT80" s="275"/>
      <c r="OU80" s="275"/>
      <c r="OV80" s="275"/>
      <c r="OW80" s="275"/>
      <c r="OX80" s="275"/>
      <c r="OY80" s="275"/>
      <c r="OZ80" s="275"/>
      <c r="PA80" s="275"/>
      <c r="PB80" s="275"/>
      <c r="PC80" s="275"/>
      <c r="PD80" s="275"/>
      <c r="PE80" s="275"/>
      <c r="PF80" s="275"/>
      <c r="PG80" s="275"/>
      <c r="PH80" s="275"/>
      <c r="PI80" s="275"/>
      <c r="PJ80" s="275"/>
      <c r="PK80" s="275"/>
      <c r="PL80" s="275"/>
      <c r="PM80" s="275"/>
      <c r="PN80" s="275"/>
      <c r="PO80" s="275"/>
      <c r="PP80" s="275"/>
      <c r="PQ80" s="275"/>
      <c r="PR80" s="275"/>
      <c r="PS80" s="275"/>
      <c r="PT80" s="275"/>
      <c r="PU80" s="275"/>
      <c r="PV80" s="275"/>
      <c r="PW80" s="275"/>
      <c r="PX80" s="275"/>
      <c r="PY80" s="275"/>
      <c r="PZ80" s="275"/>
      <c r="QA80" s="275"/>
      <c r="QB80" s="275"/>
      <c r="QC80" s="275"/>
      <c r="QD80" s="275"/>
      <c r="QE80" s="275"/>
      <c r="QF80" s="275"/>
      <c r="QG80" s="275"/>
      <c r="QH80" s="275"/>
      <c r="QI80" s="275"/>
      <c r="QJ80" s="275"/>
      <c r="QK80" s="275"/>
      <c r="QL80" s="275"/>
      <c r="QM80" s="275"/>
      <c r="QN80" s="275"/>
      <c r="QO80" s="275"/>
      <c r="QP80" s="275"/>
      <c r="QQ80" s="275"/>
      <c r="QR80" s="275"/>
      <c r="QS80" s="275"/>
      <c r="QT80" s="275"/>
      <c r="QU80" s="275"/>
      <c r="QV80" s="275"/>
      <c r="QW80" s="275"/>
      <c r="QX80" s="275"/>
      <c r="QY80" s="275"/>
      <c r="QZ80" s="275"/>
      <c r="RA80" s="275"/>
      <c r="RB80" s="275"/>
      <c r="RC80" s="275"/>
      <c r="RD80" s="275"/>
      <c r="RE80" s="275"/>
      <c r="RF80" s="275"/>
      <c r="RG80" s="275"/>
      <c r="RH80" s="275"/>
      <c r="RI80" s="275"/>
      <c r="RJ80" s="275"/>
      <c r="RK80" s="275"/>
      <c r="RL80" s="275"/>
      <c r="RM80" s="275"/>
      <c r="RN80" s="275"/>
      <c r="RO80" s="275"/>
      <c r="RP80" s="275"/>
      <c r="RQ80" s="275"/>
      <c r="RR80" s="275"/>
      <c r="RS80" s="275"/>
      <c r="RT80" s="275"/>
      <c r="RU80" s="275"/>
      <c r="RV80" s="275"/>
      <c r="RW80" s="275"/>
      <c r="RX80" s="275"/>
      <c r="RY80" s="275"/>
      <c r="RZ80" s="275"/>
      <c r="SA80" s="275"/>
      <c r="SB80" s="275"/>
      <c r="SC80" s="275"/>
      <c r="SD80" s="275"/>
      <c r="SE80" s="275"/>
      <c r="SF80" s="275"/>
      <c r="SG80" s="275"/>
      <c r="SH80" s="275"/>
      <c r="SI80" s="275"/>
      <c r="SJ80" s="275"/>
      <c r="SK80" s="275"/>
      <c r="SL80" s="275"/>
      <c r="SM80" s="275"/>
      <c r="SN80" s="275"/>
      <c r="SO80" s="275"/>
      <c r="SP80" s="275"/>
      <c r="SQ80" s="275"/>
      <c r="SR80" s="275"/>
      <c r="SS80" s="275"/>
      <c r="ST80" s="275"/>
      <c r="SU80" s="275"/>
      <c r="SV80" s="275"/>
      <c r="SW80" s="275"/>
      <c r="SX80" s="275"/>
      <c r="SY80" s="275"/>
      <c r="SZ80" s="275"/>
      <c r="TA80" s="275"/>
      <c r="TB80" s="275"/>
      <c r="TC80" s="275"/>
      <c r="TD80" s="275"/>
      <c r="TE80" s="275"/>
      <c r="TF80" s="275"/>
      <c r="TG80" s="275"/>
      <c r="TH80" s="275"/>
      <c r="TI80" s="275"/>
      <c r="TJ80" s="275"/>
      <c r="TK80" s="275"/>
      <c r="TL80" s="275"/>
      <c r="TM80" s="275"/>
      <c r="TN80" s="275"/>
      <c r="TO80" s="275"/>
      <c r="TP80" s="275"/>
      <c r="TQ80" s="275"/>
      <c r="TR80" s="275"/>
      <c r="TS80" s="275"/>
      <c r="TT80" s="275"/>
      <c r="TU80" s="275"/>
      <c r="TV80" s="275"/>
      <c r="TW80" s="275"/>
      <c r="TX80" s="275"/>
      <c r="TY80" s="275"/>
      <c r="TZ80" s="275"/>
      <c r="UA80" s="275"/>
      <c r="UB80" s="275"/>
      <c r="UC80" s="275"/>
      <c r="UD80" s="275"/>
      <c r="UE80" s="275"/>
      <c r="UF80" s="275"/>
      <c r="UG80" s="275"/>
      <c r="UH80" s="275"/>
      <c r="UI80" s="275"/>
      <c r="UJ80" s="275"/>
      <c r="UK80" s="275"/>
      <c r="UL80" s="275"/>
      <c r="UM80" s="275"/>
      <c r="UN80" s="275"/>
      <c r="UO80" s="275"/>
      <c r="UP80" s="275"/>
      <c r="UQ80" s="275"/>
      <c r="UR80" s="275"/>
      <c r="US80" s="275"/>
      <c r="UT80" s="275"/>
      <c r="UU80" s="275"/>
      <c r="UV80" s="275"/>
      <c r="UW80" s="275"/>
      <c r="UX80" s="275"/>
      <c r="UY80" s="275"/>
      <c r="UZ80" s="275"/>
      <c r="VA80" s="275"/>
      <c r="VB80" s="275"/>
      <c r="VC80" s="275"/>
      <c r="VD80" s="275"/>
      <c r="VE80" s="275"/>
      <c r="VF80" s="275"/>
      <c r="VG80" s="275"/>
      <c r="VH80" s="275"/>
      <c r="VI80" s="275"/>
      <c r="VJ80" s="275"/>
      <c r="VK80" s="275"/>
      <c r="VL80" s="275"/>
      <c r="VM80" s="275"/>
      <c r="VN80" s="275"/>
      <c r="VO80" s="275"/>
      <c r="VP80" s="275"/>
      <c r="VQ80" s="275"/>
      <c r="VR80" s="275"/>
      <c r="VS80" s="275"/>
      <c r="VT80" s="275"/>
      <c r="VU80" s="275"/>
      <c r="VV80" s="275"/>
      <c r="VW80" s="275"/>
      <c r="VX80" s="275"/>
      <c r="VY80" s="275"/>
      <c r="VZ80" s="275"/>
      <c r="WA80" s="275"/>
      <c r="WB80" s="275"/>
      <c r="WC80" s="275"/>
      <c r="WD80" s="275"/>
      <c r="WE80" s="275"/>
      <c r="WF80" s="275"/>
      <c r="WG80" s="275"/>
      <c r="WH80" s="275"/>
      <c r="WI80" s="275"/>
      <c r="WJ80" s="275"/>
      <c r="WK80" s="275"/>
      <c r="WL80" s="275"/>
      <c r="WM80" s="275"/>
      <c r="WN80" s="275"/>
      <c r="WO80" s="275"/>
      <c r="WP80" s="275"/>
      <c r="WQ80" s="275"/>
      <c r="WR80" s="275"/>
      <c r="WS80" s="275"/>
      <c r="WT80" s="275"/>
      <c r="WU80" s="275"/>
      <c r="WV80" s="275"/>
      <c r="WW80" s="275"/>
      <c r="WX80" s="275"/>
      <c r="WY80" s="275"/>
      <c r="WZ80" s="275"/>
      <c r="XA80" s="275"/>
      <c r="XB80" s="275"/>
      <c r="XC80" s="275"/>
      <c r="XD80" s="275"/>
      <c r="XE80" s="275"/>
      <c r="XF80" s="275"/>
      <c r="XG80" s="275"/>
      <c r="XH80" s="275"/>
      <c r="XI80" s="275"/>
      <c r="XJ80" s="275"/>
      <c r="XK80" s="275"/>
      <c r="XL80" s="275"/>
      <c r="XM80" s="275"/>
      <c r="XN80" s="275"/>
      <c r="XO80" s="275"/>
      <c r="XP80" s="275"/>
      <c r="XQ80" s="275"/>
      <c r="XR80" s="275"/>
      <c r="XS80" s="275"/>
      <c r="XT80" s="275"/>
      <c r="XU80" s="275"/>
      <c r="XV80" s="275"/>
      <c r="XW80" s="275"/>
      <c r="XX80" s="275"/>
      <c r="XY80" s="275"/>
      <c r="XZ80" s="275"/>
      <c r="YA80" s="275"/>
      <c r="YB80" s="275"/>
      <c r="YC80" s="275"/>
      <c r="YD80" s="275"/>
      <c r="YE80" s="275"/>
      <c r="YF80" s="275"/>
      <c r="YG80" s="275"/>
      <c r="YH80" s="275"/>
      <c r="YI80" s="275"/>
      <c r="YJ80" s="275"/>
      <c r="YK80" s="275"/>
      <c r="YL80" s="275"/>
      <c r="YM80" s="275"/>
      <c r="YN80" s="275"/>
      <c r="YO80" s="275"/>
      <c r="YP80" s="275"/>
      <c r="YQ80" s="275"/>
      <c r="YR80" s="275"/>
      <c r="YS80" s="275"/>
      <c r="YT80" s="275"/>
      <c r="YU80" s="275"/>
      <c r="YV80" s="275"/>
      <c r="YW80" s="275"/>
      <c r="YX80" s="275"/>
      <c r="YY80" s="275"/>
      <c r="YZ80" s="275"/>
      <c r="ZA80" s="275"/>
      <c r="ZB80" s="275"/>
      <c r="ZC80" s="275"/>
      <c r="ZD80" s="275"/>
      <c r="ZE80" s="275"/>
      <c r="ZF80" s="275"/>
      <c r="ZG80" s="275"/>
      <c r="ZH80" s="275"/>
      <c r="ZI80" s="275"/>
      <c r="ZJ80" s="275"/>
      <c r="ZK80" s="275"/>
      <c r="ZL80" s="275"/>
      <c r="ZM80" s="275"/>
      <c r="ZN80" s="275"/>
      <c r="ZO80" s="275"/>
      <c r="ZP80" s="275"/>
      <c r="ZQ80" s="275"/>
      <c r="ZR80" s="275"/>
      <c r="ZS80" s="275"/>
      <c r="ZT80" s="275"/>
      <c r="ZU80" s="275"/>
      <c r="ZV80" s="275"/>
      <c r="ZW80" s="275"/>
      <c r="ZX80" s="275"/>
      <c r="ZY80" s="275"/>
      <c r="ZZ80" s="275"/>
      <c r="AAA80" s="275"/>
      <c r="AAB80" s="275"/>
      <c r="AAC80" s="275"/>
      <c r="AAD80" s="275"/>
      <c r="AAE80" s="275"/>
      <c r="AAF80" s="275"/>
      <c r="AAG80" s="275"/>
      <c r="AAH80" s="275"/>
      <c r="AAI80" s="275"/>
      <c r="AAJ80" s="275"/>
      <c r="AAK80" s="275"/>
      <c r="AAL80" s="275"/>
      <c r="AAM80" s="275"/>
      <c r="AAN80" s="275"/>
      <c r="AAO80" s="275"/>
      <c r="AAP80" s="275"/>
      <c r="AAQ80" s="275"/>
      <c r="AAR80" s="275"/>
      <c r="AAS80" s="275"/>
      <c r="AAT80" s="275"/>
      <c r="AAU80" s="275"/>
      <c r="AAV80" s="275"/>
      <c r="AAW80" s="275"/>
      <c r="AAX80" s="275"/>
      <c r="AAY80" s="275"/>
      <c r="AAZ80" s="275"/>
      <c r="ABA80" s="275"/>
      <c r="ABB80" s="275"/>
      <c r="ABC80" s="275"/>
      <c r="ABD80" s="275"/>
      <c r="ABE80" s="275"/>
      <c r="ABF80" s="275"/>
      <c r="ABG80" s="275"/>
      <c r="ABH80" s="275"/>
      <c r="ABI80" s="275"/>
      <c r="ABJ80" s="275"/>
      <c r="ABK80" s="275"/>
      <c r="ABL80" s="275"/>
      <c r="ABM80" s="275"/>
      <c r="ABN80" s="275"/>
      <c r="ABO80" s="275"/>
      <c r="ABP80" s="275"/>
      <c r="ABQ80" s="275"/>
      <c r="ABR80" s="275"/>
      <c r="ABS80" s="275"/>
      <c r="ABT80" s="275"/>
      <c r="ABU80" s="275"/>
      <c r="ABV80" s="275"/>
      <c r="ABW80" s="275"/>
      <c r="ABX80" s="275"/>
      <c r="ABY80" s="275"/>
      <c r="ABZ80" s="275"/>
      <c r="ACA80" s="275"/>
      <c r="ACB80" s="275"/>
      <c r="ACC80" s="275"/>
      <c r="ACD80" s="275"/>
      <c r="ACE80" s="275"/>
      <c r="ACF80" s="275"/>
      <c r="ACG80" s="275"/>
      <c r="ACH80" s="275"/>
      <c r="ACI80" s="275"/>
      <c r="ACJ80" s="275"/>
      <c r="ACK80" s="275"/>
      <c r="ACL80" s="275"/>
      <c r="ACM80" s="275"/>
      <c r="ACN80" s="275"/>
      <c r="ACO80" s="275"/>
      <c r="ACP80" s="275"/>
      <c r="ACQ80" s="275"/>
      <c r="ACR80" s="275"/>
      <c r="ACS80" s="275"/>
      <c r="ACT80" s="275"/>
      <c r="ACU80" s="275"/>
      <c r="ACV80" s="275"/>
      <c r="ACW80" s="275"/>
      <c r="ACX80" s="275"/>
      <c r="ACY80" s="275"/>
      <c r="ACZ80" s="275"/>
      <c r="ADA80" s="275"/>
      <c r="ADB80" s="275"/>
      <c r="ADC80" s="275"/>
      <c r="ADD80" s="275"/>
      <c r="ADE80" s="275"/>
      <c r="ADF80" s="275"/>
      <c r="ADG80" s="275"/>
      <c r="ADH80" s="275"/>
      <c r="ADI80" s="275"/>
      <c r="ADJ80" s="275"/>
      <c r="ADK80" s="275"/>
      <c r="ADL80" s="275"/>
      <c r="ADM80" s="275"/>
      <c r="ADN80" s="275"/>
      <c r="ADO80" s="275"/>
      <c r="ADP80" s="275"/>
      <c r="ADQ80" s="275"/>
      <c r="ADR80" s="275"/>
      <c r="ADS80" s="275"/>
      <c r="ADT80" s="275"/>
      <c r="ADU80" s="275"/>
      <c r="ADV80" s="275"/>
      <c r="ADW80" s="275"/>
      <c r="ADX80" s="275"/>
      <c r="ADY80" s="275"/>
      <c r="ADZ80" s="275"/>
      <c r="AEA80" s="275"/>
      <c r="AEB80" s="275"/>
      <c r="AEC80" s="275"/>
      <c r="AED80" s="275"/>
      <c r="AEE80" s="275"/>
      <c r="AEF80" s="275"/>
      <c r="AEG80" s="275"/>
      <c r="AEH80" s="275"/>
      <c r="AEI80" s="275"/>
      <c r="AEJ80" s="275"/>
      <c r="AEK80" s="275"/>
      <c r="AEL80" s="275"/>
      <c r="AEM80" s="275"/>
      <c r="AEN80" s="275"/>
      <c r="AEO80" s="275"/>
      <c r="AEP80" s="275"/>
      <c r="AEQ80" s="275"/>
      <c r="AER80" s="275"/>
      <c r="AES80" s="275"/>
      <c r="AET80" s="275"/>
      <c r="AEU80" s="275"/>
      <c r="AEV80" s="275"/>
      <c r="AEW80" s="275"/>
      <c r="AEX80" s="275"/>
      <c r="AEY80" s="275"/>
      <c r="AEZ80" s="275"/>
      <c r="AFA80" s="275"/>
      <c r="AFB80" s="275"/>
      <c r="AFC80" s="275"/>
      <c r="AFD80" s="275"/>
      <c r="AFE80" s="275"/>
      <c r="AFF80" s="275"/>
      <c r="AFG80" s="275"/>
      <c r="AFH80" s="275"/>
      <c r="AFI80" s="275"/>
      <c r="AFJ80" s="275"/>
      <c r="AFK80" s="275"/>
      <c r="AFL80" s="275"/>
      <c r="AFM80" s="275"/>
      <c r="AFN80" s="275"/>
      <c r="AFO80" s="275"/>
      <c r="AFP80" s="275"/>
      <c r="AFQ80" s="275"/>
      <c r="AFR80" s="275"/>
      <c r="AFS80" s="275"/>
      <c r="AFT80" s="275"/>
      <c r="AFU80" s="275"/>
      <c r="AFV80" s="275"/>
      <c r="AFW80" s="275"/>
      <c r="AFX80" s="275"/>
      <c r="AFY80" s="275"/>
      <c r="AFZ80" s="275"/>
      <c r="AGA80" s="275"/>
      <c r="AGB80" s="275"/>
      <c r="AGC80" s="275"/>
      <c r="AGD80" s="275"/>
      <c r="AGE80" s="275"/>
      <c r="AGF80" s="275"/>
      <c r="AGG80" s="275"/>
      <c r="AGH80" s="275"/>
      <c r="AGI80" s="275"/>
      <c r="AGJ80" s="275"/>
      <c r="AGK80" s="275"/>
      <c r="AGL80" s="275"/>
      <c r="AGM80" s="275"/>
      <c r="AGN80" s="275"/>
      <c r="AGO80" s="275"/>
      <c r="AGP80" s="275"/>
      <c r="AGQ80" s="275"/>
      <c r="AGR80" s="275"/>
      <c r="AGS80" s="275"/>
      <c r="AGT80" s="275"/>
      <c r="AGU80" s="275"/>
      <c r="AGV80" s="275"/>
      <c r="AGW80" s="275"/>
      <c r="AGX80" s="275"/>
      <c r="AGY80" s="275"/>
      <c r="AGZ80" s="275"/>
      <c r="AHA80" s="275"/>
      <c r="AHB80" s="275"/>
      <c r="AHC80" s="275"/>
      <c r="AHD80" s="275"/>
      <c r="AHE80" s="275"/>
      <c r="AHF80" s="275"/>
      <c r="AHG80" s="275"/>
      <c r="AHH80" s="275"/>
      <c r="AHI80" s="275"/>
      <c r="AHJ80" s="275"/>
      <c r="AHK80" s="275"/>
      <c r="AHL80" s="275"/>
      <c r="AHM80" s="275"/>
      <c r="AHN80" s="275"/>
      <c r="AHO80" s="275"/>
      <c r="AHP80" s="275"/>
      <c r="AHQ80" s="275"/>
      <c r="AHR80" s="275"/>
      <c r="AHS80" s="275"/>
      <c r="AHT80" s="275"/>
      <c r="AHU80" s="275"/>
      <c r="AHV80" s="275"/>
      <c r="AHW80" s="275"/>
      <c r="AHX80" s="275"/>
      <c r="AHY80" s="275"/>
      <c r="AHZ80" s="275"/>
      <c r="AIA80" s="275"/>
      <c r="AIB80" s="275"/>
      <c r="AIC80" s="275"/>
      <c r="AID80" s="275"/>
      <c r="AIE80" s="275"/>
      <c r="AIF80" s="275"/>
      <c r="AIG80" s="275"/>
      <c r="AIH80" s="275"/>
      <c r="AII80" s="275"/>
      <c r="AIJ80" s="275"/>
      <c r="AIK80" s="275"/>
      <c r="AIL80" s="275"/>
      <c r="AIM80" s="275"/>
      <c r="AIN80" s="275"/>
      <c r="AIO80" s="275"/>
      <c r="AIP80" s="275"/>
      <c r="AIQ80" s="275"/>
      <c r="AIR80" s="275"/>
      <c r="AIS80" s="275"/>
      <c r="AIT80" s="275"/>
      <c r="AIU80" s="275"/>
      <c r="AIV80" s="275"/>
      <c r="AIW80" s="275"/>
      <c r="AIX80" s="275"/>
      <c r="AIY80" s="275"/>
      <c r="AIZ80" s="275"/>
      <c r="AJA80" s="275"/>
      <c r="AJB80" s="275"/>
      <c r="AJC80" s="275"/>
      <c r="AJD80" s="275"/>
      <c r="AJE80" s="275"/>
      <c r="AJF80" s="275"/>
      <c r="AJG80" s="275"/>
      <c r="AJH80" s="275"/>
      <c r="AJI80" s="275"/>
      <c r="AJJ80" s="275"/>
      <c r="AJK80" s="275"/>
      <c r="AJL80" s="275"/>
      <c r="AJM80" s="275"/>
      <c r="AJN80" s="275"/>
      <c r="AJO80" s="275"/>
      <c r="AJP80" s="275"/>
      <c r="AJQ80" s="275"/>
      <c r="AJR80" s="275"/>
      <c r="AJS80" s="275"/>
      <c r="AJT80" s="275"/>
      <c r="AJU80" s="275"/>
      <c r="AJV80" s="275"/>
      <c r="AJW80" s="275"/>
      <c r="AJX80" s="275"/>
      <c r="AJY80" s="275"/>
      <c r="AJZ80" s="275"/>
      <c r="AKA80" s="275"/>
      <c r="AKB80" s="275"/>
      <c r="AKC80" s="275"/>
      <c r="AKD80" s="275"/>
      <c r="AKE80" s="275"/>
      <c r="AKF80" s="275"/>
      <c r="AKG80" s="275"/>
      <c r="AKH80" s="275"/>
      <c r="AKI80" s="275"/>
      <c r="AKJ80" s="275"/>
      <c r="AKK80" s="275"/>
      <c r="AKL80" s="275"/>
      <c r="AKM80" s="275"/>
      <c r="AKN80" s="275"/>
      <c r="AKO80" s="275"/>
      <c r="AKP80" s="275"/>
      <c r="AKQ80" s="275"/>
      <c r="AKR80" s="275"/>
      <c r="AKS80" s="275"/>
      <c r="AKT80" s="275"/>
      <c r="AKU80" s="275"/>
      <c r="AKV80" s="275"/>
      <c r="AKW80" s="275"/>
      <c r="AKX80" s="275"/>
      <c r="AKY80" s="275"/>
      <c r="AKZ80" s="275"/>
      <c r="ALA80" s="275"/>
      <c r="ALB80" s="275"/>
      <c r="ALC80" s="275"/>
      <c r="ALD80" s="275"/>
      <c r="ALE80" s="275"/>
      <c r="ALF80" s="275"/>
      <c r="ALG80" s="275"/>
      <c r="ALH80" s="275"/>
      <c r="ALI80" s="275"/>
      <c r="ALJ80" s="275"/>
      <c r="ALK80" s="275"/>
      <c r="ALL80" s="275"/>
      <c r="ALM80" s="275"/>
      <c r="ALN80" s="275"/>
      <c r="ALO80" s="275"/>
      <c r="ALP80" s="275"/>
      <c r="ALQ80" s="275"/>
      <c r="ALR80" s="275"/>
      <c r="ALS80" s="275"/>
      <c r="ALT80" s="275"/>
      <c r="ALU80" s="275"/>
      <c r="ALV80" s="275"/>
      <c r="ALW80" s="275"/>
      <c r="ALX80" s="275"/>
      <c r="ALY80" s="275"/>
      <c r="ALZ80" s="275"/>
      <c r="AMA80" s="275"/>
      <c r="AMB80" s="275"/>
      <c r="AMC80" s="275"/>
      <c r="AMD80" s="275"/>
      <c r="AME80" s="275"/>
      <c r="AMF80" s="275"/>
      <c r="AMG80" s="275"/>
      <c r="AMH80" s="275"/>
      <c r="AMI80" s="275"/>
      <c r="AMJ80" s="275"/>
      <c r="AMK80" s="275"/>
      <c r="AML80" s="275"/>
    </row>
    <row r="81" spans="1:1026" s="283" customFormat="1" ht="38.25" hidden="1" customHeight="1" thickBot="1">
      <c r="A81" s="195"/>
      <c r="B81" s="195"/>
      <c r="C81" s="949"/>
      <c r="D81" s="195"/>
      <c r="E81" s="285" t="s">
        <v>37</v>
      </c>
      <c r="F81" s="278" t="s">
        <v>201</v>
      </c>
      <c r="G81" s="278" t="s">
        <v>202</v>
      </c>
      <c r="H81" s="278">
        <v>4</v>
      </c>
      <c r="I81" s="278">
        <v>4</v>
      </c>
      <c r="J81" s="286">
        <f t="shared" si="10"/>
        <v>100</v>
      </c>
      <c r="K81" s="273">
        <f>J81</f>
        <v>100</v>
      </c>
      <c r="L81" s="195"/>
      <c r="M81" s="287" t="s">
        <v>26</v>
      </c>
      <c r="N81" s="274">
        <f>(K78+J81)/2</f>
        <v>100</v>
      </c>
      <c r="O81" s="282"/>
      <c r="P81" s="282"/>
      <c r="Q81" s="282"/>
      <c r="R81" s="275"/>
      <c r="S81" s="275"/>
      <c r="T81" s="275"/>
      <c r="U81" s="275"/>
      <c r="V81" s="275"/>
      <c r="W81" s="275"/>
      <c r="X81" s="275"/>
      <c r="Y81" s="275"/>
      <c r="Z81" s="275"/>
      <c r="AA81" s="275"/>
      <c r="AB81" s="275"/>
      <c r="AC81" s="275"/>
      <c r="AD81" s="275"/>
      <c r="AE81" s="275"/>
      <c r="AF81" s="275"/>
      <c r="AG81" s="275"/>
      <c r="AH81" s="275"/>
      <c r="AI81" s="275"/>
      <c r="AJ81" s="275"/>
      <c r="AK81" s="275"/>
      <c r="AL81" s="275"/>
      <c r="AM81" s="275"/>
      <c r="AN81" s="275"/>
      <c r="AO81" s="275"/>
      <c r="AP81" s="275"/>
      <c r="AQ81" s="275"/>
      <c r="AR81" s="275"/>
      <c r="AS81" s="275"/>
      <c r="AT81" s="275"/>
      <c r="AU81" s="275"/>
      <c r="AV81" s="275"/>
      <c r="AW81" s="275"/>
      <c r="AX81" s="275"/>
      <c r="AY81" s="275"/>
      <c r="AZ81" s="275"/>
      <c r="BA81" s="275"/>
      <c r="BB81" s="275"/>
      <c r="BC81" s="275"/>
      <c r="BD81" s="275"/>
      <c r="BE81" s="275"/>
      <c r="BF81" s="275"/>
      <c r="BG81" s="275"/>
      <c r="BH81" s="275"/>
      <c r="BI81" s="275"/>
      <c r="BJ81" s="275"/>
      <c r="BK81" s="275"/>
      <c r="BL81" s="275"/>
      <c r="BM81" s="275"/>
      <c r="BN81" s="275"/>
      <c r="BO81" s="275"/>
      <c r="BP81" s="275"/>
      <c r="BQ81" s="275"/>
      <c r="BR81" s="275"/>
      <c r="BS81" s="275"/>
      <c r="BT81" s="275"/>
      <c r="BU81" s="275"/>
      <c r="BV81" s="275"/>
      <c r="BW81" s="275"/>
      <c r="BX81" s="275"/>
      <c r="BY81" s="275"/>
      <c r="BZ81" s="275"/>
      <c r="CA81" s="275"/>
      <c r="CB81" s="275"/>
      <c r="CC81" s="275"/>
      <c r="CD81" s="275"/>
      <c r="CE81" s="275"/>
      <c r="CF81" s="275"/>
      <c r="CG81" s="275"/>
      <c r="CH81" s="275"/>
      <c r="CI81" s="275"/>
      <c r="CJ81" s="275"/>
      <c r="CK81" s="275"/>
      <c r="CL81" s="275"/>
      <c r="CM81" s="275"/>
      <c r="CN81" s="275"/>
      <c r="CO81" s="275"/>
      <c r="CP81" s="275"/>
      <c r="CQ81" s="275"/>
      <c r="CR81" s="275"/>
      <c r="CS81" s="275"/>
      <c r="CT81" s="275"/>
      <c r="CU81" s="275"/>
      <c r="CV81" s="275"/>
      <c r="CW81" s="275"/>
      <c r="CX81" s="275"/>
      <c r="CY81" s="275"/>
      <c r="CZ81" s="275"/>
      <c r="DA81" s="275"/>
      <c r="DB81" s="275"/>
      <c r="DC81" s="275"/>
      <c r="DD81" s="275"/>
      <c r="DE81" s="275"/>
      <c r="DF81" s="275"/>
      <c r="DG81" s="275"/>
      <c r="DH81" s="275"/>
      <c r="DI81" s="275"/>
      <c r="DJ81" s="275"/>
      <c r="DK81" s="275"/>
      <c r="DL81" s="275"/>
      <c r="DM81" s="275"/>
      <c r="DN81" s="282"/>
      <c r="DO81" s="282"/>
      <c r="DP81" s="282"/>
      <c r="DQ81" s="282"/>
      <c r="DR81" s="282"/>
      <c r="DS81" s="282"/>
      <c r="DT81" s="282"/>
      <c r="DU81" s="282"/>
      <c r="DV81" s="282"/>
      <c r="DW81" s="282"/>
      <c r="DX81" s="282"/>
      <c r="DY81" s="282"/>
      <c r="DZ81" s="282"/>
      <c r="EA81" s="282"/>
      <c r="EB81" s="282"/>
      <c r="EC81" s="282"/>
      <c r="ED81" s="282"/>
      <c r="EE81" s="282"/>
      <c r="EF81" s="282"/>
      <c r="EG81" s="282"/>
      <c r="EH81" s="282"/>
      <c r="EI81" s="282"/>
      <c r="EJ81" s="282"/>
      <c r="EK81" s="282"/>
      <c r="EL81" s="282"/>
      <c r="EM81" s="282"/>
      <c r="EN81" s="282"/>
      <c r="EO81" s="282"/>
      <c r="EP81" s="282"/>
      <c r="EQ81" s="282"/>
      <c r="ER81" s="282"/>
      <c r="ES81" s="282"/>
      <c r="ET81" s="282"/>
      <c r="EU81" s="282"/>
      <c r="EV81" s="282"/>
      <c r="EW81" s="282"/>
      <c r="EX81" s="282"/>
      <c r="EY81" s="282"/>
      <c r="EZ81" s="282"/>
      <c r="FA81" s="282"/>
      <c r="FB81" s="282"/>
      <c r="FC81" s="282"/>
      <c r="FD81" s="282"/>
      <c r="FE81" s="282"/>
      <c r="FF81" s="282"/>
      <c r="FG81" s="282"/>
      <c r="FH81" s="282"/>
      <c r="FI81" s="282"/>
      <c r="FJ81" s="282"/>
      <c r="FK81" s="282"/>
      <c r="FL81" s="282"/>
      <c r="FM81" s="282"/>
      <c r="FN81" s="282"/>
      <c r="FO81" s="282"/>
      <c r="FP81" s="282"/>
      <c r="FQ81" s="282"/>
      <c r="FR81" s="282"/>
      <c r="FS81" s="282"/>
      <c r="FT81" s="282"/>
      <c r="FU81" s="282"/>
      <c r="FV81" s="282"/>
      <c r="FW81" s="282"/>
      <c r="FX81" s="282"/>
      <c r="FY81" s="282"/>
      <c r="FZ81" s="282"/>
      <c r="GA81" s="282"/>
      <c r="GB81" s="282"/>
      <c r="GC81" s="282"/>
      <c r="GD81" s="282"/>
      <c r="GE81" s="282"/>
      <c r="GF81" s="282"/>
      <c r="GG81" s="282"/>
      <c r="GH81" s="282"/>
      <c r="GI81" s="282"/>
      <c r="GJ81" s="282"/>
      <c r="GK81" s="282"/>
      <c r="GL81" s="282"/>
      <c r="GM81" s="282"/>
      <c r="GN81" s="282"/>
      <c r="GO81" s="282"/>
      <c r="GP81" s="282"/>
      <c r="GQ81" s="282"/>
      <c r="GR81" s="282"/>
      <c r="GS81" s="282"/>
      <c r="GT81" s="282"/>
      <c r="GU81" s="282"/>
      <c r="GV81" s="282"/>
      <c r="GW81" s="282"/>
      <c r="GX81" s="282"/>
      <c r="GY81" s="282"/>
      <c r="GZ81" s="282"/>
      <c r="HA81" s="282"/>
      <c r="HB81" s="282"/>
      <c r="HC81" s="282"/>
      <c r="HD81" s="282"/>
      <c r="HE81" s="282"/>
      <c r="HF81" s="282"/>
      <c r="HG81" s="282"/>
      <c r="HH81" s="282"/>
      <c r="HI81" s="282"/>
      <c r="HJ81" s="282"/>
      <c r="HK81" s="282"/>
      <c r="HL81" s="282"/>
      <c r="HM81" s="282"/>
      <c r="HN81" s="282"/>
      <c r="HO81" s="282"/>
      <c r="HP81" s="282"/>
      <c r="HQ81" s="282"/>
      <c r="HR81" s="282"/>
      <c r="HS81" s="282"/>
      <c r="HT81" s="282"/>
      <c r="HU81" s="282"/>
      <c r="HV81" s="282"/>
      <c r="HW81" s="282"/>
      <c r="HX81" s="282"/>
      <c r="HY81" s="282"/>
      <c r="HZ81" s="282"/>
      <c r="IA81" s="282"/>
      <c r="IB81" s="282"/>
      <c r="IC81" s="282"/>
      <c r="ID81" s="282"/>
      <c r="IE81" s="282"/>
      <c r="IF81" s="282"/>
      <c r="IG81" s="282"/>
      <c r="IH81" s="282"/>
      <c r="II81" s="282"/>
      <c r="IJ81" s="282"/>
      <c r="IK81" s="282"/>
      <c r="IL81" s="282"/>
      <c r="IM81" s="282"/>
      <c r="IN81" s="282"/>
      <c r="IO81" s="282"/>
      <c r="IP81" s="282"/>
      <c r="IQ81" s="282"/>
      <c r="IR81" s="282"/>
      <c r="IS81" s="282"/>
      <c r="IT81" s="282"/>
      <c r="IU81" s="282"/>
      <c r="IV81" s="282"/>
      <c r="IW81" s="282"/>
      <c r="IX81" s="282"/>
      <c r="IY81" s="282"/>
      <c r="IZ81" s="282"/>
      <c r="JA81" s="282"/>
      <c r="JB81" s="282"/>
      <c r="JC81" s="282"/>
      <c r="JD81" s="282"/>
      <c r="JE81" s="282"/>
      <c r="JF81" s="282"/>
      <c r="JG81" s="282"/>
      <c r="JH81" s="282"/>
      <c r="JI81" s="282"/>
      <c r="JJ81" s="282"/>
      <c r="JK81" s="282"/>
      <c r="JL81" s="282"/>
      <c r="JM81" s="282"/>
      <c r="JN81" s="282"/>
      <c r="JO81" s="282"/>
      <c r="JP81" s="282"/>
      <c r="JQ81" s="282"/>
      <c r="JR81" s="282"/>
      <c r="JS81" s="282"/>
      <c r="JT81" s="282"/>
      <c r="JU81" s="282"/>
      <c r="JV81" s="282"/>
      <c r="JW81" s="282"/>
      <c r="JX81" s="282"/>
      <c r="JY81" s="282"/>
      <c r="JZ81" s="282"/>
      <c r="KA81" s="282"/>
      <c r="KB81" s="282"/>
      <c r="KC81" s="282"/>
      <c r="KD81" s="282"/>
      <c r="KE81" s="282"/>
      <c r="KF81" s="282"/>
      <c r="KG81" s="282"/>
      <c r="KH81" s="282"/>
      <c r="KI81" s="282"/>
      <c r="KJ81" s="282"/>
      <c r="KK81" s="282"/>
      <c r="KL81" s="282"/>
      <c r="KM81" s="282"/>
      <c r="KN81" s="282"/>
      <c r="KO81" s="282"/>
      <c r="KP81" s="282"/>
      <c r="KQ81" s="282"/>
      <c r="KR81" s="282"/>
      <c r="KS81" s="282"/>
      <c r="KT81" s="282"/>
      <c r="KU81" s="282"/>
      <c r="KV81" s="282"/>
      <c r="KW81" s="282"/>
      <c r="KX81" s="282"/>
      <c r="KY81" s="282"/>
      <c r="KZ81" s="282"/>
      <c r="LA81" s="282"/>
      <c r="LB81" s="282"/>
      <c r="LC81" s="282"/>
      <c r="LD81" s="282"/>
      <c r="LE81" s="282"/>
      <c r="LF81" s="282"/>
      <c r="LG81" s="282"/>
      <c r="LH81" s="282"/>
      <c r="LI81" s="282"/>
      <c r="LJ81" s="282"/>
      <c r="LK81" s="282"/>
      <c r="LL81" s="282"/>
      <c r="LM81" s="282"/>
      <c r="LN81" s="282"/>
      <c r="LO81" s="282"/>
      <c r="LP81" s="282"/>
      <c r="LQ81" s="282"/>
      <c r="LR81" s="282"/>
      <c r="LS81" s="282"/>
      <c r="LT81" s="282"/>
      <c r="LU81" s="282"/>
      <c r="LV81" s="282"/>
      <c r="LW81" s="282"/>
      <c r="LX81" s="282"/>
      <c r="LY81" s="282"/>
      <c r="LZ81" s="282"/>
      <c r="MA81" s="282"/>
      <c r="MB81" s="282"/>
      <c r="MC81" s="282"/>
      <c r="MD81" s="282"/>
      <c r="ME81" s="282"/>
      <c r="MF81" s="282"/>
      <c r="MG81" s="282"/>
      <c r="MH81" s="282"/>
      <c r="MI81" s="282"/>
      <c r="MJ81" s="282"/>
      <c r="MK81" s="282"/>
      <c r="ML81" s="282"/>
      <c r="MM81" s="282"/>
      <c r="MN81" s="282"/>
      <c r="MO81" s="282"/>
      <c r="MP81" s="282"/>
      <c r="MQ81" s="282"/>
      <c r="MR81" s="282"/>
      <c r="MS81" s="282"/>
      <c r="MT81" s="282"/>
      <c r="MU81" s="282"/>
      <c r="MV81" s="282"/>
      <c r="MW81" s="282"/>
      <c r="MX81" s="282"/>
      <c r="MY81" s="282"/>
      <c r="MZ81" s="282"/>
      <c r="NA81" s="282"/>
      <c r="NB81" s="282"/>
      <c r="NC81" s="282"/>
      <c r="ND81" s="282"/>
      <c r="NE81" s="282"/>
      <c r="NF81" s="282"/>
      <c r="NG81" s="282"/>
      <c r="NH81" s="282"/>
      <c r="NI81" s="282"/>
      <c r="NJ81" s="282"/>
      <c r="NK81" s="282"/>
      <c r="NL81" s="282"/>
      <c r="NM81" s="282"/>
      <c r="NN81" s="282"/>
      <c r="NO81" s="282"/>
      <c r="NP81" s="282"/>
      <c r="NQ81" s="282"/>
      <c r="NR81" s="282"/>
      <c r="NS81" s="282"/>
      <c r="NT81" s="282"/>
      <c r="NU81" s="282"/>
      <c r="NV81" s="282"/>
      <c r="NW81" s="282"/>
      <c r="NX81" s="282"/>
      <c r="NY81" s="282"/>
      <c r="NZ81" s="282"/>
      <c r="OA81" s="282"/>
      <c r="OB81" s="282"/>
      <c r="OC81" s="282"/>
      <c r="OD81" s="282"/>
      <c r="OE81" s="282"/>
      <c r="OF81" s="282"/>
      <c r="OG81" s="282"/>
      <c r="OH81" s="282"/>
      <c r="OI81" s="282"/>
      <c r="OJ81" s="282"/>
      <c r="OK81" s="282"/>
      <c r="OL81" s="282"/>
      <c r="OM81" s="282"/>
      <c r="ON81" s="282"/>
      <c r="OO81" s="282"/>
      <c r="OP81" s="282"/>
      <c r="OQ81" s="282"/>
      <c r="OR81" s="282"/>
      <c r="OS81" s="282"/>
      <c r="OT81" s="282"/>
      <c r="OU81" s="282"/>
      <c r="OV81" s="282"/>
      <c r="OW81" s="282"/>
      <c r="OX81" s="282"/>
      <c r="OY81" s="282"/>
      <c r="OZ81" s="282"/>
      <c r="PA81" s="282"/>
      <c r="PB81" s="282"/>
      <c r="PC81" s="282"/>
      <c r="PD81" s="282"/>
      <c r="PE81" s="282"/>
      <c r="PF81" s="282"/>
      <c r="PG81" s="282"/>
      <c r="PH81" s="282"/>
      <c r="PI81" s="282"/>
      <c r="PJ81" s="282"/>
      <c r="PK81" s="282"/>
      <c r="PL81" s="282"/>
      <c r="PM81" s="282"/>
      <c r="PN81" s="282"/>
      <c r="PO81" s="282"/>
      <c r="PP81" s="282"/>
      <c r="PQ81" s="282"/>
      <c r="PR81" s="282"/>
      <c r="PS81" s="282"/>
      <c r="PT81" s="282"/>
      <c r="PU81" s="282"/>
      <c r="PV81" s="282"/>
      <c r="PW81" s="282"/>
      <c r="PX81" s="282"/>
      <c r="PY81" s="282"/>
      <c r="PZ81" s="282"/>
      <c r="QA81" s="282"/>
      <c r="QB81" s="282"/>
      <c r="QC81" s="282"/>
      <c r="QD81" s="282"/>
      <c r="QE81" s="282"/>
      <c r="QF81" s="282"/>
      <c r="QG81" s="282"/>
      <c r="QH81" s="282"/>
      <c r="QI81" s="282"/>
      <c r="QJ81" s="282"/>
      <c r="QK81" s="282"/>
      <c r="QL81" s="282"/>
      <c r="QM81" s="282"/>
      <c r="QN81" s="282"/>
      <c r="QO81" s="282"/>
      <c r="QP81" s="282"/>
      <c r="QQ81" s="282"/>
      <c r="QR81" s="282"/>
      <c r="QS81" s="282"/>
      <c r="QT81" s="282"/>
      <c r="QU81" s="282"/>
      <c r="QV81" s="282"/>
      <c r="QW81" s="282"/>
      <c r="QX81" s="282"/>
      <c r="QY81" s="282"/>
      <c r="QZ81" s="282"/>
      <c r="RA81" s="282"/>
      <c r="RB81" s="282"/>
      <c r="RC81" s="282"/>
      <c r="RD81" s="282"/>
      <c r="RE81" s="282"/>
      <c r="RF81" s="282"/>
      <c r="RG81" s="282"/>
      <c r="RH81" s="282"/>
      <c r="RI81" s="282"/>
      <c r="RJ81" s="282"/>
      <c r="RK81" s="282"/>
      <c r="RL81" s="282"/>
      <c r="RM81" s="282"/>
      <c r="RN81" s="282"/>
      <c r="RO81" s="282"/>
      <c r="RP81" s="282"/>
      <c r="RQ81" s="282"/>
      <c r="RR81" s="282"/>
      <c r="RS81" s="282"/>
      <c r="RT81" s="282"/>
      <c r="RU81" s="282"/>
      <c r="RV81" s="282"/>
      <c r="RW81" s="282"/>
      <c r="RX81" s="282"/>
      <c r="RY81" s="282"/>
      <c r="RZ81" s="282"/>
      <c r="SA81" s="282"/>
      <c r="SB81" s="282"/>
      <c r="SC81" s="282"/>
      <c r="SD81" s="282"/>
      <c r="SE81" s="282"/>
      <c r="SF81" s="282"/>
      <c r="SG81" s="282"/>
      <c r="SH81" s="282"/>
      <c r="SI81" s="282"/>
      <c r="SJ81" s="282"/>
      <c r="SK81" s="282"/>
      <c r="SL81" s="282"/>
      <c r="SM81" s="282"/>
      <c r="SN81" s="282"/>
      <c r="SO81" s="282"/>
      <c r="SP81" s="282"/>
      <c r="SQ81" s="282"/>
      <c r="SR81" s="282"/>
      <c r="SS81" s="282"/>
      <c r="ST81" s="282"/>
      <c r="SU81" s="282"/>
      <c r="SV81" s="282"/>
      <c r="SW81" s="282"/>
      <c r="SX81" s="282"/>
      <c r="SY81" s="282"/>
      <c r="SZ81" s="282"/>
      <c r="TA81" s="282"/>
      <c r="TB81" s="282"/>
      <c r="TC81" s="282"/>
      <c r="TD81" s="282"/>
      <c r="TE81" s="282"/>
      <c r="TF81" s="282"/>
      <c r="TG81" s="282"/>
      <c r="TH81" s="282"/>
      <c r="TI81" s="282"/>
      <c r="TJ81" s="282"/>
      <c r="TK81" s="282"/>
      <c r="TL81" s="282"/>
      <c r="TM81" s="282"/>
      <c r="TN81" s="282"/>
      <c r="TO81" s="282"/>
      <c r="TP81" s="282"/>
      <c r="TQ81" s="282"/>
      <c r="TR81" s="282"/>
      <c r="TS81" s="282"/>
      <c r="TT81" s="282"/>
      <c r="TU81" s="282"/>
      <c r="TV81" s="282"/>
      <c r="TW81" s="282"/>
      <c r="TX81" s="282"/>
      <c r="TY81" s="282"/>
      <c r="TZ81" s="282"/>
      <c r="UA81" s="282"/>
      <c r="UB81" s="282"/>
      <c r="UC81" s="282"/>
      <c r="UD81" s="282"/>
      <c r="UE81" s="282"/>
      <c r="UF81" s="282"/>
      <c r="UG81" s="282"/>
      <c r="UH81" s="282"/>
      <c r="UI81" s="282"/>
      <c r="UJ81" s="282"/>
      <c r="UK81" s="282"/>
      <c r="UL81" s="282"/>
      <c r="UM81" s="282"/>
      <c r="UN81" s="282"/>
      <c r="UO81" s="282"/>
      <c r="UP81" s="282"/>
      <c r="UQ81" s="282"/>
      <c r="UR81" s="282"/>
      <c r="US81" s="282"/>
      <c r="UT81" s="282"/>
      <c r="UU81" s="282"/>
      <c r="UV81" s="282"/>
      <c r="UW81" s="282"/>
      <c r="UX81" s="282"/>
      <c r="UY81" s="282"/>
      <c r="UZ81" s="282"/>
      <c r="VA81" s="282"/>
      <c r="VB81" s="282"/>
      <c r="VC81" s="282"/>
      <c r="VD81" s="282"/>
      <c r="VE81" s="282"/>
      <c r="VF81" s="282"/>
      <c r="VG81" s="282"/>
      <c r="VH81" s="282"/>
      <c r="VI81" s="282"/>
      <c r="VJ81" s="282"/>
      <c r="VK81" s="282"/>
      <c r="VL81" s="282"/>
      <c r="VM81" s="282"/>
      <c r="VN81" s="282"/>
      <c r="VO81" s="282"/>
      <c r="VP81" s="282"/>
      <c r="VQ81" s="282"/>
      <c r="VR81" s="282"/>
      <c r="VS81" s="282"/>
      <c r="VT81" s="282"/>
      <c r="VU81" s="282"/>
      <c r="VV81" s="282"/>
      <c r="VW81" s="282"/>
      <c r="VX81" s="282"/>
      <c r="VY81" s="282"/>
      <c r="VZ81" s="282"/>
      <c r="WA81" s="282"/>
      <c r="WB81" s="282"/>
      <c r="WC81" s="282"/>
      <c r="WD81" s="282"/>
      <c r="WE81" s="282"/>
      <c r="WF81" s="282"/>
      <c r="WG81" s="282"/>
      <c r="WH81" s="282"/>
      <c r="WI81" s="282"/>
      <c r="WJ81" s="282"/>
      <c r="WK81" s="282"/>
      <c r="WL81" s="282"/>
      <c r="WM81" s="282"/>
      <c r="WN81" s="282"/>
      <c r="WO81" s="282"/>
      <c r="WP81" s="282"/>
      <c r="WQ81" s="282"/>
      <c r="WR81" s="282"/>
      <c r="WS81" s="282"/>
      <c r="WT81" s="282"/>
      <c r="WU81" s="282"/>
      <c r="WV81" s="282"/>
      <c r="WW81" s="282"/>
      <c r="WX81" s="282"/>
      <c r="WY81" s="282"/>
      <c r="WZ81" s="282"/>
      <c r="XA81" s="282"/>
      <c r="XB81" s="282"/>
      <c r="XC81" s="282"/>
      <c r="XD81" s="282"/>
      <c r="XE81" s="282"/>
      <c r="XF81" s="282"/>
      <c r="XG81" s="282"/>
      <c r="XH81" s="282"/>
      <c r="XI81" s="282"/>
      <c r="XJ81" s="282"/>
      <c r="XK81" s="282"/>
      <c r="XL81" s="282"/>
      <c r="XM81" s="282"/>
      <c r="XN81" s="282"/>
      <c r="XO81" s="282"/>
      <c r="XP81" s="282"/>
      <c r="XQ81" s="282"/>
      <c r="XR81" s="282"/>
      <c r="XS81" s="282"/>
      <c r="XT81" s="282"/>
      <c r="XU81" s="282"/>
      <c r="XV81" s="282"/>
      <c r="XW81" s="282"/>
      <c r="XX81" s="282"/>
      <c r="XY81" s="282"/>
      <c r="XZ81" s="282"/>
      <c r="YA81" s="282"/>
      <c r="YB81" s="282"/>
      <c r="YC81" s="282"/>
      <c r="YD81" s="282"/>
      <c r="YE81" s="282"/>
      <c r="YF81" s="282"/>
      <c r="YG81" s="282"/>
      <c r="YH81" s="282"/>
      <c r="YI81" s="282"/>
      <c r="YJ81" s="282"/>
      <c r="YK81" s="282"/>
      <c r="YL81" s="282"/>
      <c r="YM81" s="282"/>
      <c r="YN81" s="282"/>
      <c r="YO81" s="282"/>
      <c r="YP81" s="282"/>
      <c r="YQ81" s="282"/>
      <c r="YR81" s="282"/>
      <c r="YS81" s="282"/>
      <c r="YT81" s="282"/>
      <c r="YU81" s="282"/>
      <c r="YV81" s="282"/>
      <c r="YW81" s="282"/>
      <c r="YX81" s="282"/>
      <c r="YY81" s="282"/>
      <c r="YZ81" s="282"/>
      <c r="ZA81" s="282"/>
      <c r="ZB81" s="282"/>
      <c r="ZC81" s="282"/>
      <c r="ZD81" s="282"/>
      <c r="ZE81" s="282"/>
      <c r="ZF81" s="282"/>
      <c r="ZG81" s="282"/>
      <c r="ZH81" s="282"/>
      <c r="ZI81" s="282"/>
      <c r="ZJ81" s="282"/>
      <c r="ZK81" s="282"/>
      <c r="ZL81" s="282"/>
      <c r="ZM81" s="282"/>
      <c r="ZN81" s="282"/>
      <c r="ZO81" s="282"/>
      <c r="ZP81" s="282"/>
      <c r="ZQ81" s="282"/>
      <c r="ZR81" s="282"/>
      <c r="ZS81" s="282"/>
      <c r="ZT81" s="282"/>
      <c r="ZU81" s="282"/>
      <c r="ZV81" s="282"/>
      <c r="ZW81" s="282"/>
      <c r="ZX81" s="282"/>
      <c r="ZY81" s="282"/>
      <c r="ZZ81" s="282"/>
      <c r="AAA81" s="282"/>
      <c r="AAB81" s="282"/>
      <c r="AAC81" s="282"/>
      <c r="AAD81" s="282"/>
      <c r="AAE81" s="282"/>
      <c r="AAF81" s="282"/>
      <c r="AAG81" s="282"/>
      <c r="AAH81" s="282"/>
      <c r="AAI81" s="282"/>
      <c r="AAJ81" s="282"/>
      <c r="AAK81" s="282"/>
      <c r="AAL81" s="282"/>
      <c r="AAM81" s="282"/>
      <c r="AAN81" s="282"/>
      <c r="AAO81" s="282"/>
      <c r="AAP81" s="282"/>
      <c r="AAQ81" s="282"/>
      <c r="AAR81" s="282"/>
      <c r="AAS81" s="282"/>
      <c r="AAT81" s="282"/>
      <c r="AAU81" s="282"/>
      <c r="AAV81" s="282"/>
      <c r="AAW81" s="282"/>
      <c r="AAX81" s="282"/>
      <c r="AAY81" s="282"/>
      <c r="AAZ81" s="282"/>
      <c r="ABA81" s="282"/>
      <c r="ABB81" s="282"/>
      <c r="ABC81" s="282"/>
      <c r="ABD81" s="282"/>
      <c r="ABE81" s="282"/>
      <c r="ABF81" s="282"/>
      <c r="ABG81" s="282"/>
      <c r="ABH81" s="282"/>
      <c r="ABI81" s="282"/>
      <c r="ABJ81" s="282"/>
      <c r="ABK81" s="282"/>
      <c r="ABL81" s="282"/>
      <c r="ABM81" s="282"/>
      <c r="ABN81" s="282"/>
      <c r="ABO81" s="282"/>
      <c r="ABP81" s="282"/>
      <c r="ABQ81" s="282"/>
      <c r="ABR81" s="282"/>
      <c r="ABS81" s="282"/>
      <c r="ABT81" s="282"/>
      <c r="ABU81" s="282"/>
      <c r="ABV81" s="282"/>
      <c r="ABW81" s="282"/>
      <c r="ABX81" s="282"/>
      <c r="ABY81" s="282"/>
      <c r="ABZ81" s="282"/>
      <c r="ACA81" s="282"/>
      <c r="ACB81" s="282"/>
      <c r="ACC81" s="282"/>
      <c r="ACD81" s="282"/>
      <c r="ACE81" s="282"/>
      <c r="ACF81" s="282"/>
      <c r="ACG81" s="282"/>
      <c r="ACH81" s="282"/>
      <c r="ACI81" s="282"/>
      <c r="ACJ81" s="282"/>
      <c r="ACK81" s="282"/>
      <c r="ACL81" s="282"/>
      <c r="ACM81" s="282"/>
      <c r="ACN81" s="282"/>
      <c r="ACO81" s="282"/>
      <c r="ACP81" s="282"/>
      <c r="ACQ81" s="282"/>
      <c r="ACR81" s="282"/>
      <c r="ACS81" s="282"/>
      <c r="ACT81" s="282"/>
      <c r="ACU81" s="282"/>
      <c r="ACV81" s="282"/>
      <c r="ACW81" s="282"/>
      <c r="ACX81" s="282"/>
      <c r="ACY81" s="282"/>
      <c r="ACZ81" s="282"/>
      <c r="ADA81" s="282"/>
      <c r="ADB81" s="282"/>
      <c r="ADC81" s="282"/>
      <c r="ADD81" s="282"/>
      <c r="ADE81" s="282"/>
      <c r="ADF81" s="282"/>
      <c r="ADG81" s="282"/>
      <c r="ADH81" s="282"/>
      <c r="ADI81" s="282"/>
      <c r="ADJ81" s="282"/>
      <c r="ADK81" s="282"/>
      <c r="ADL81" s="282"/>
      <c r="ADM81" s="282"/>
      <c r="ADN81" s="282"/>
      <c r="ADO81" s="282"/>
      <c r="ADP81" s="282"/>
      <c r="ADQ81" s="282"/>
      <c r="ADR81" s="282"/>
      <c r="ADS81" s="282"/>
      <c r="ADT81" s="282"/>
      <c r="ADU81" s="282"/>
      <c r="ADV81" s="282"/>
      <c r="ADW81" s="282"/>
      <c r="ADX81" s="282"/>
      <c r="ADY81" s="282"/>
      <c r="ADZ81" s="282"/>
      <c r="AEA81" s="282"/>
      <c r="AEB81" s="282"/>
      <c r="AEC81" s="282"/>
      <c r="AED81" s="282"/>
      <c r="AEE81" s="282"/>
      <c r="AEF81" s="282"/>
      <c r="AEG81" s="282"/>
      <c r="AEH81" s="282"/>
      <c r="AEI81" s="282"/>
      <c r="AEJ81" s="282"/>
      <c r="AEK81" s="282"/>
      <c r="AEL81" s="282"/>
      <c r="AEM81" s="282"/>
      <c r="AEN81" s="282"/>
      <c r="AEO81" s="282"/>
      <c r="AEP81" s="282"/>
      <c r="AEQ81" s="282"/>
      <c r="AER81" s="282"/>
      <c r="AES81" s="282"/>
      <c r="AET81" s="282"/>
      <c r="AEU81" s="282"/>
      <c r="AEV81" s="282"/>
      <c r="AEW81" s="282"/>
      <c r="AEX81" s="282"/>
      <c r="AEY81" s="282"/>
      <c r="AEZ81" s="282"/>
      <c r="AFA81" s="282"/>
      <c r="AFB81" s="282"/>
      <c r="AFC81" s="282"/>
      <c r="AFD81" s="282"/>
      <c r="AFE81" s="282"/>
      <c r="AFF81" s="282"/>
      <c r="AFG81" s="282"/>
      <c r="AFH81" s="282"/>
      <c r="AFI81" s="282"/>
      <c r="AFJ81" s="282"/>
      <c r="AFK81" s="282"/>
      <c r="AFL81" s="282"/>
      <c r="AFM81" s="282"/>
      <c r="AFN81" s="282"/>
      <c r="AFO81" s="282"/>
      <c r="AFP81" s="282"/>
      <c r="AFQ81" s="282"/>
      <c r="AFR81" s="282"/>
      <c r="AFS81" s="282"/>
      <c r="AFT81" s="282"/>
      <c r="AFU81" s="282"/>
      <c r="AFV81" s="282"/>
      <c r="AFW81" s="282"/>
      <c r="AFX81" s="282"/>
      <c r="AFY81" s="282"/>
      <c r="AFZ81" s="282"/>
      <c r="AGA81" s="282"/>
      <c r="AGB81" s="282"/>
      <c r="AGC81" s="282"/>
      <c r="AGD81" s="282"/>
      <c r="AGE81" s="282"/>
      <c r="AGF81" s="282"/>
      <c r="AGG81" s="282"/>
      <c r="AGH81" s="282"/>
      <c r="AGI81" s="282"/>
      <c r="AGJ81" s="282"/>
      <c r="AGK81" s="282"/>
      <c r="AGL81" s="282"/>
      <c r="AGM81" s="282"/>
      <c r="AGN81" s="282"/>
      <c r="AGO81" s="282"/>
      <c r="AGP81" s="282"/>
      <c r="AGQ81" s="282"/>
      <c r="AGR81" s="282"/>
      <c r="AGS81" s="282"/>
      <c r="AGT81" s="282"/>
      <c r="AGU81" s="282"/>
      <c r="AGV81" s="282"/>
      <c r="AGW81" s="282"/>
      <c r="AGX81" s="282"/>
      <c r="AGY81" s="282"/>
      <c r="AGZ81" s="282"/>
      <c r="AHA81" s="282"/>
      <c r="AHB81" s="282"/>
      <c r="AHC81" s="282"/>
      <c r="AHD81" s="282"/>
      <c r="AHE81" s="282"/>
      <c r="AHF81" s="282"/>
      <c r="AHG81" s="282"/>
      <c r="AHH81" s="282"/>
      <c r="AHI81" s="282"/>
      <c r="AHJ81" s="282"/>
      <c r="AHK81" s="282"/>
      <c r="AHL81" s="282"/>
      <c r="AHM81" s="282"/>
      <c r="AHN81" s="282"/>
      <c r="AHO81" s="282"/>
      <c r="AHP81" s="282"/>
      <c r="AHQ81" s="282"/>
      <c r="AHR81" s="282"/>
      <c r="AHS81" s="282"/>
      <c r="AHT81" s="282"/>
      <c r="AHU81" s="282"/>
      <c r="AHV81" s="282"/>
      <c r="AHW81" s="282"/>
      <c r="AHX81" s="282"/>
      <c r="AHY81" s="282"/>
      <c r="AHZ81" s="282"/>
      <c r="AIA81" s="282"/>
      <c r="AIB81" s="282"/>
      <c r="AIC81" s="282"/>
      <c r="AID81" s="282"/>
      <c r="AIE81" s="282"/>
      <c r="AIF81" s="282"/>
      <c r="AIG81" s="282"/>
      <c r="AIH81" s="282"/>
      <c r="AII81" s="282"/>
      <c r="AIJ81" s="282"/>
      <c r="AIK81" s="282"/>
      <c r="AIL81" s="282"/>
      <c r="AIM81" s="282"/>
      <c r="AIN81" s="282"/>
      <c r="AIO81" s="282"/>
      <c r="AIP81" s="282"/>
      <c r="AIQ81" s="282"/>
      <c r="AIR81" s="282"/>
      <c r="AIS81" s="282"/>
      <c r="AIT81" s="282"/>
      <c r="AIU81" s="282"/>
      <c r="AIV81" s="282"/>
      <c r="AIW81" s="282"/>
      <c r="AIX81" s="282"/>
      <c r="AIY81" s="282"/>
      <c r="AIZ81" s="282"/>
      <c r="AJA81" s="282"/>
      <c r="AJB81" s="282"/>
      <c r="AJC81" s="282"/>
      <c r="AJD81" s="282"/>
      <c r="AJE81" s="282"/>
      <c r="AJF81" s="282"/>
      <c r="AJG81" s="282"/>
      <c r="AJH81" s="282"/>
      <c r="AJI81" s="282"/>
      <c r="AJJ81" s="282"/>
      <c r="AJK81" s="282"/>
      <c r="AJL81" s="282"/>
      <c r="AJM81" s="282"/>
      <c r="AJN81" s="282"/>
      <c r="AJO81" s="282"/>
      <c r="AJP81" s="282"/>
      <c r="AJQ81" s="282"/>
      <c r="AJR81" s="282"/>
      <c r="AJS81" s="282"/>
      <c r="AJT81" s="282"/>
      <c r="AJU81" s="282"/>
      <c r="AJV81" s="282"/>
      <c r="AJW81" s="282"/>
      <c r="AJX81" s="282"/>
      <c r="AJY81" s="282"/>
      <c r="AJZ81" s="282"/>
      <c r="AKA81" s="282"/>
      <c r="AKB81" s="282"/>
      <c r="AKC81" s="282"/>
      <c r="AKD81" s="282"/>
      <c r="AKE81" s="282"/>
      <c r="AKF81" s="282"/>
      <c r="AKG81" s="282"/>
      <c r="AKH81" s="282"/>
      <c r="AKI81" s="282"/>
      <c r="AKJ81" s="282"/>
      <c r="AKK81" s="282"/>
      <c r="AKL81" s="282"/>
      <c r="AKM81" s="282"/>
      <c r="AKN81" s="282"/>
      <c r="AKO81" s="282"/>
      <c r="AKP81" s="282"/>
      <c r="AKQ81" s="282"/>
      <c r="AKR81" s="282"/>
      <c r="AKS81" s="282"/>
      <c r="AKT81" s="282"/>
      <c r="AKU81" s="282"/>
      <c r="AKV81" s="282"/>
      <c r="AKW81" s="282"/>
      <c r="AKX81" s="282"/>
      <c r="AKY81" s="282"/>
      <c r="AKZ81" s="282"/>
      <c r="ALA81" s="282"/>
      <c r="ALB81" s="282"/>
      <c r="ALC81" s="282"/>
      <c r="ALD81" s="282"/>
      <c r="ALE81" s="282"/>
      <c r="ALF81" s="282"/>
      <c r="ALG81" s="282"/>
      <c r="ALH81" s="282"/>
      <c r="ALI81" s="282"/>
      <c r="ALJ81" s="282"/>
      <c r="ALK81" s="282"/>
      <c r="ALL81" s="282"/>
      <c r="ALM81" s="282"/>
      <c r="ALN81" s="282"/>
      <c r="ALO81" s="282"/>
      <c r="ALP81" s="282"/>
      <c r="ALQ81" s="282"/>
      <c r="ALR81" s="282"/>
      <c r="ALS81" s="282"/>
      <c r="ALT81" s="282"/>
      <c r="ALU81" s="282"/>
      <c r="ALV81" s="282"/>
      <c r="ALW81" s="282"/>
      <c r="ALX81" s="282"/>
      <c r="ALY81" s="282"/>
      <c r="ALZ81" s="282"/>
      <c r="AMA81" s="282"/>
      <c r="AMB81" s="282"/>
      <c r="AMC81" s="282"/>
      <c r="AMD81" s="282"/>
      <c r="AME81" s="282"/>
      <c r="AMF81" s="282"/>
      <c r="AMG81" s="282"/>
      <c r="AMH81" s="282"/>
      <c r="AMI81" s="282"/>
      <c r="AMJ81" s="282"/>
      <c r="AMK81" s="282"/>
      <c r="AML81" s="282"/>
    </row>
    <row r="82" spans="1:1026" s="284" customFormat="1" ht="58.9" hidden="1" customHeight="1" thickBot="1">
      <c r="A82" s="195"/>
      <c r="B82" s="195"/>
      <c r="C82" s="949"/>
      <c r="D82" s="195"/>
      <c r="E82" s="256" t="s">
        <v>37</v>
      </c>
      <c r="F82" s="194" t="s">
        <v>205</v>
      </c>
      <c r="G82" s="194" t="s">
        <v>202</v>
      </c>
      <c r="H82" s="194">
        <v>1</v>
      </c>
      <c r="I82" s="194">
        <v>1</v>
      </c>
      <c r="J82" s="288">
        <f t="shared" ref="J82" si="11">I82/H82*100</f>
        <v>100</v>
      </c>
      <c r="K82" s="381">
        <f>J82</f>
        <v>100</v>
      </c>
      <c r="L82" s="195"/>
      <c r="M82" s="194" t="s">
        <v>26</v>
      </c>
      <c r="N82" s="289">
        <f>(K82+K101)/2</f>
        <v>100</v>
      </c>
      <c r="O82" s="275"/>
      <c r="P82" s="275"/>
      <c r="Q82" s="275"/>
      <c r="R82" s="275"/>
      <c r="S82" s="275"/>
      <c r="T82" s="275"/>
      <c r="U82" s="275"/>
      <c r="V82" s="275"/>
      <c r="W82" s="275"/>
      <c r="X82" s="275"/>
      <c r="Y82" s="275"/>
      <c r="Z82" s="275"/>
      <c r="AA82" s="275"/>
      <c r="AB82" s="275"/>
      <c r="AC82" s="275"/>
      <c r="AD82" s="275"/>
      <c r="AE82" s="275"/>
      <c r="AF82" s="275"/>
      <c r="AG82" s="275"/>
      <c r="AH82" s="275"/>
      <c r="AI82" s="275"/>
      <c r="AJ82" s="275"/>
      <c r="AK82" s="275"/>
      <c r="AL82" s="275"/>
      <c r="AM82" s="275"/>
      <c r="AN82" s="275"/>
      <c r="AO82" s="275"/>
      <c r="AP82" s="275"/>
      <c r="AQ82" s="275"/>
      <c r="AR82" s="275"/>
      <c r="AS82" s="275"/>
      <c r="AT82" s="275"/>
      <c r="AU82" s="275"/>
      <c r="AV82" s="275"/>
      <c r="AW82" s="275"/>
      <c r="AX82" s="275"/>
      <c r="AY82" s="275"/>
      <c r="AZ82" s="275"/>
      <c r="BA82" s="275"/>
      <c r="BB82" s="275"/>
      <c r="BC82" s="275"/>
      <c r="BD82" s="275"/>
      <c r="BE82" s="275"/>
      <c r="BF82" s="275"/>
      <c r="BG82" s="275"/>
      <c r="BH82" s="275"/>
      <c r="BI82" s="275"/>
      <c r="BJ82" s="275"/>
      <c r="BK82" s="275"/>
      <c r="BL82" s="275"/>
      <c r="BM82" s="275"/>
      <c r="BN82" s="275"/>
      <c r="BO82" s="275"/>
      <c r="BP82" s="275"/>
      <c r="BQ82" s="275"/>
      <c r="BR82" s="275"/>
      <c r="BS82" s="275"/>
      <c r="BT82" s="275"/>
      <c r="BU82" s="275"/>
      <c r="BV82" s="275"/>
      <c r="BW82" s="275"/>
      <c r="BX82" s="275"/>
      <c r="BY82" s="275"/>
      <c r="BZ82" s="275"/>
      <c r="CA82" s="275"/>
      <c r="CB82" s="275"/>
      <c r="CC82" s="275"/>
      <c r="CD82" s="275"/>
      <c r="CE82" s="275"/>
      <c r="CF82" s="275"/>
      <c r="CG82" s="275"/>
      <c r="CH82" s="275"/>
      <c r="CI82" s="275"/>
      <c r="CJ82" s="275"/>
      <c r="CK82" s="275"/>
      <c r="CL82" s="275"/>
      <c r="CM82" s="275"/>
      <c r="CN82" s="275"/>
      <c r="CO82" s="275"/>
      <c r="CP82" s="275"/>
      <c r="CQ82" s="275"/>
      <c r="CR82" s="275"/>
      <c r="CS82" s="275"/>
      <c r="CT82" s="275"/>
      <c r="CU82" s="275"/>
      <c r="CV82" s="275"/>
      <c r="CW82" s="275"/>
      <c r="CX82" s="275"/>
      <c r="CY82" s="275"/>
      <c r="CZ82" s="275"/>
      <c r="DA82" s="275"/>
      <c r="DB82" s="275"/>
      <c r="DC82" s="275"/>
      <c r="DD82" s="275"/>
      <c r="DE82" s="275"/>
      <c r="DF82" s="275"/>
      <c r="DG82" s="275"/>
      <c r="DH82" s="275"/>
      <c r="DI82" s="275"/>
      <c r="DJ82" s="275"/>
      <c r="DK82" s="275"/>
      <c r="DL82" s="275"/>
      <c r="DM82" s="275"/>
      <c r="DN82" s="275"/>
      <c r="DO82" s="275"/>
      <c r="DP82" s="275"/>
      <c r="DQ82" s="275"/>
      <c r="DR82" s="275"/>
      <c r="DS82" s="275"/>
      <c r="DT82" s="275"/>
      <c r="DU82" s="275"/>
      <c r="DV82" s="275"/>
      <c r="DW82" s="275"/>
      <c r="DX82" s="275"/>
      <c r="DY82" s="275"/>
      <c r="DZ82" s="275"/>
      <c r="EA82" s="275"/>
      <c r="EB82" s="275"/>
      <c r="EC82" s="275"/>
      <c r="ED82" s="275"/>
      <c r="EE82" s="275"/>
      <c r="EF82" s="275"/>
      <c r="EG82" s="275"/>
      <c r="EH82" s="275"/>
      <c r="EI82" s="275"/>
      <c r="EJ82" s="275"/>
      <c r="EK82" s="275"/>
      <c r="EL82" s="275"/>
      <c r="EM82" s="275"/>
      <c r="EN82" s="275"/>
      <c r="EO82" s="275"/>
      <c r="EP82" s="275"/>
      <c r="EQ82" s="275"/>
      <c r="ER82" s="275"/>
      <c r="ES82" s="275"/>
      <c r="ET82" s="275"/>
      <c r="EU82" s="275"/>
      <c r="EV82" s="275"/>
      <c r="EW82" s="275"/>
      <c r="EX82" s="275"/>
      <c r="EY82" s="275"/>
      <c r="EZ82" s="275"/>
      <c r="FA82" s="275"/>
      <c r="FB82" s="275"/>
      <c r="FC82" s="275"/>
      <c r="FD82" s="275"/>
      <c r="FE82" s="275"/>
      <c r="FF82" s="275"/>
      <c r="FG82" s="275"/>
      <c r="FH82" s="275"/>
      <c r="FI82" s="275"/>
      <c r="FJ82" s="275"/>
      <c r="FK82" s="275"/>
      <c r="FL82" s="275"/>
      <c r="FM82" s="275"/>
      <c r="FN82" s="275"/>
      <c r="FO82" s="275"/>
      <c r="FP82" s="275"/>
      <c r="FQ82" s="275"/>
      <c r="FR82" s="275"/>
      <c r="FS82" s="275"/>
      <c r="FT82" s="275"/>
      <c r="FU82" s="275"/>
      <c r="FV82" s="275"/>
      <c r="FW82" s="275"/>
      <c r="FX82" s="275"/>
      <c r="FY82" s="275"/>
      <c r="FZ82" s="275"/>
      <c r="GA82" s="275"/>
      <c r="GB82" s="275"/>
      <c r="GC82" s="275"/>
      <c r="GD82" s="275"/>
      <c r="GE82" s="275"/>
      <c r="GF82" s="275"/>
      <c r="GG82" s="275"/>
      <c r="GH82" s="275"/>
      <c r="GI82" s="275"/>
      <c r="GJ82" s="275"/>
      <c r="GK82" s="275"/>
      <c r="GL82" s="275"/>
      <c r="GM82" s="275"/>
      <c r="GN82" s="275"/>
      <c r="GO82" s="275"/>
      <c r="GP82" s="275"/>
      <c r="GQ82" s="275"/>
      <c r="GR82" s="275"/>
      <c r="GS82" s="275"/>
      <c r="GT82" s="275"/>
      <c r="GU82" s="275"/>
      <c r="GV82" s="275"/>
      <c r="GW82" s="275"/>
      <c r="GX82" s="275"/>
      <c r="GY82" s="275"/>
      <c r="GZ82" s="275"/>
      <c r="HA82" s="275"/>
      <c r="HB82" s="275"/>
      <c r="HC82" s="275"/>
      <c r="HD82" s="275"/>
      <c r="HE82" s="275"/>
      <c r="HF82" s="275"/>
      <c r="HG82" s="275"/>
      <c r="HH82" s="275"/>
      <c r="HI82" s="275"/>
      <c r="HJ82" s="275"/>
      <c r="HK82" s="275"/>
      <c r="HL82" s="275"/>
      <c r="HM82" s="275"/>
      <c r="HN82" s="275"/>
      <c r="HO82" s="275"/>
      <c r="HP82" s="275"/>
      <c r="HQ82" s="275"/>
      <c r="HR82" s="275"/>
      <c r="HS82" s="275"/>
      <c r="HT82" s="275"/>
      <c r="HU82" s="275"/>
      <c r="HV82" s="275"/>
      <c r="HW82" s="275"/>
      <c r="HX82" s="275"/>
      <c r="HY82" s="275"/>
      <c r="HZ82" s="275"/>
      <c r="IA82" s="275"/>
      <c r="IB82" s="275"/>
      <c r="IC82" s="275"/>
      <c r="ID82" s="275"/>
      <c r="IE82" s="275"/>
      <c r="IF82" s="275"/>
      <c r="IG82" s="275"/>
      <c r="IH82" s="275"/>
      <c r="II82" s="275"/>
      <c r="IJ82" s="275"/>
      <c r="IK82" s="275"/>
      <c r="IL82" s="275"/>
      <c r="IM82" s="275"/>
      <c r="IN82" s="275"/>
      <c r="IO82" s="275"/>
      <c r="IP82" s="275"/>
      <c r="IQ82" s="275"/>
      <c r="IR82" s="275"/>
      <c r="IS82" s="275"/>
      <c r="IT82" s="275"/>
      <c r="IU82" s="275"/>
      <c r="IV82" s="275"/>
      <c r="IW82" s="275"/>
      <c r="IX82" s="275"/>
      <c r="IY82" s="275"/>
      <c r="IZ82" s="275"/>
      <c r="JA82" s="275"/>
      <c r="JB82" s="275"/>
      <c r="JC82" s="275"/>
      <c r="JD82" s="275"/>
      <c r="JE82" s="275"/>
      <c r="JF82" s="275"/>
      <c r="JG82" s="275"/>
      <c r="JH82" s="275"/>
      <c r="JI82" s="275"/>
      <c r="JJ82" s="275"/>
      <c r="JK82" s="275"/>
      <c r="JL82" s="275"/>
      <c r="JM82" s="275"/>
      <c r="JN82" s="275"/>
      <c r="JO82" s="275"/>
      <c r="JP82" s="275"/>
      <c r="JQ82" s="275"/>
      <c r="JR82" s="275"/>
      <c r="JS82" s="275"/>
      <c r="JT82" s="275"/>
      <c r="JU82" s="275"/>
      <c r="JV82" s="275"/>
      <c r="JW82" s="275"/>
      <c r="JX82" s="275"/>
      <c r="JY82" s="275"/>
      <c r="JZ82" s="275"/>
      <c r="KA82" s="275"/>
      <c r="KB82" s="275"/>
      <c r="KC82" s="275"/>
      <c r="KD82" s="275"/>
      <c r="KE82" s="275"/>
      <c r="KF82" s="275"/>
      <c r="KG82" s="275"/>
      <c r="KH82" s="275"/>
      <c r="KI82" s="275"/>
      <c r="KJ82" s="275"/>
      <c r="KK82" s="275"/>
      <c r="KL82" s="275"/>
      <c r="KM82" s="275"/>
      <c r="KN82" s="275"/>
      <c r="KO82" s="275"/>
      <c r="KP82" s="275"/>
      <c r="KQ82" s="275"/>
      <c r="KR82" s="275"/>
      <c r="KS82" s="275"/>
      <c r="KT82" s="275"/>
      <c r="KU82" s="275"/>
      <c r="KV82" s="275"/>
      <c r="KW82" s="275"/>
      <c r="KX82" s="275"/>
      <c r="KY82" s="275"/>
      <c r="KZ82" s="275"/>
      <c r="LA82" s="275"/>
      <c r="LB82" s="275"/>
      <c r="LC82" s="275"/>
      <c r="LD82" s="275"/>
      <c r="LE82" s="275"/>
      <c r="LF82" s="275"/>
      <c r="LG82" s="275"/>
      <c r="LH82" s="275"/>
      <c r="LI82" s="275"/>
      <c r="LJ82" s="275"/>
      <c r="LK82" s="275"/>
      <c r="LL82" s="275"/>
      <c r="LM82" s="275"/>
      <c r="LN82" s="275"/>
      <c r="LO82" s="275"/>
      <c r="LP82" s="275"/>
      <c r="LQ82" s="275"/>
      <c r="LR82" s="275"/>
      <c r="LS82" s="275"/>
      <c r="LT82" s="275"/>
      <c r="LU82" s="275"/>
      <c r="LV82" s="275"/>
      <c r="LW82" s="275"/>
      <c r="LX82" s="275"/>
      <c r="LY82" s="275"/>
      <c r="LZ82" s="275"/>
      <c r="MA82" s="275"/>
      <c r="MB82" s="275"/>
      <c r="MC82" s="275"/>
      <c r="MD82" s="275"/>
      <c r="ME82" s="275"/>
      <c r="MF82" s="275"/>
      <c r="MG82" s="275"/>
      <c r="MH82" s="275"/>
      <c r="MI82" s="275"/>
      <c r="MJ82" s="275"/>
      <c r="MK82" s="275"/>
      <c r="ML82" s="275"/>
      <c r="MM82" s="275"/>
      <c r="MN82" s="275"/>
      <c r="MO82" s="275"/>
      <c r="MP82" s="275"/>
      <c r="MQ82" s="275"/>
      <c r="MR82" s="275"/>
      <c r="MS82" s="275"/>
      <c r="MT82" s="275"/>
      <c r="MU82" s="275"/>
      <c r="MV82" s="275"/>
      <c r="MW82" s="275"/>
      <c r="MX82" s="275"/>
      <c r="MY82" s="275"/>
      <c r="MZ82" s="275"/>
      <c r="NA82" s="275"/>
      <c r="NB82" s="275"/>
      <c r="NC82" s="275"/>
      <c r="ND82" s="275"/>
      <c r="NE82" s="275"/>
      <c r="NF82" s="275"/>
      <c r="NG82" s="275"/>
      <c r="NH82" s="275"/>
      <c r="NI82" s="275"/>
      <c r="NJ82" s="275"/>
      <c r="NK82" s="275"/>
      <c r="NL82" s="275"/>
      <c r="NM82" s="275"/>
      <c r="NN82" s="275"/>
      <c r="NO82" s="275"/>
      <c r="NP82" s="275"/>
      <c r="NQ82" s="275"/>
      <c r="NR82" s="275"/>
      <c r="NS82" s="275"/>
      <c r="NT82" s="275"/>
      <c r="NU82" s="275"/>
      <c r="NV82" s="275"/>
      <c r="NW82" s="275"/>
      <c r="NX82" s="275"/>
      <c r="NY82" s="275"/>
      <c r="NZ82" s="275"/>
      <c r="OA82" s="275"/>
      <c r="OB82" s="275"/>
      <c r="OC82" s="275"/>
      <c r="OD82" s="275"/>
      <c r="OE82" s="275"/>
      <c r="OF82" s="275"/>
      <c r="OG82" s="275"/>
      <c r="OH82" s="275"/>
      <c r="OI82" s="275"/>
      <c r="OJ82" s="275"/>
      <c r="OK82" s="275"/>
      <c r="OL82" s="275"/>
      <c r="OM82" s="275"/>
      <c r="ON82" s="275"/>
      <c r="OO82" s="275"/>
      <c r="OP82" s="275"/>
      <c r="OQ82" s="275"/>
      <c r="OR82" s="275"/>
      <c r="OS82" s="275"/>
      <c r="OT82" s="275"/>
      <c r="OU82" s="275"/>
      <c r="OV82" s="275"/>
      <c r="OW82" s="275"/>
      <c r="OX82" s="275"/>
      <c r="OY82" s="275"/>
      <c r="OZ82" s="275"/>
      <c r="PA82" s="275"/>
      <c r="PB82" s="275"/>
      <c r="PC82" s="275"/>
      <c r="PD82" s="275"/>
      <c r="PE82" s="275"/>
      <c r="PF82" s="275"/>
      <c r="PG82" s="275"/>
      <c r="PH82" s="275"/>
      <c r="PI82" s="275"/>
      <c r="PJ82" s="275"/>
      <c r="PK82" s="275"/>
      <c r="PL82" s="275"/>
      <c r="PM82" s="275"/>
      <c r="PN82" s="275"/>
      <c r="PO82" s="275"/>
      <c r="PP82" s="275"/>
      <c r="PQ82" s="275"/>
      <c r="PR82" s="275"/>
      <c r="PS82" s="275"/>
      <c r="PT82" s="275"/>
      <c r="PU82" s="275"/>
      <c r="PV82" s="275"/>
      <c r="PW82" s="275"/>
      <c r="PX82" s="275"/>
      <c r="PY82" s="275"/>
      <c r="PZ82" s="275"/>
      <c r="QA82" s="275"/>
      <c r="QB82" s="275"/>
      <c r="QC82" s="275"/>
      <c r="QD82" s="275"/>
      <c r="QE82" s="275"/>
      <c r="QF82" s="275"/>
      <c r="QG82" s="275"/>
      <c r="QH82" s="275"/>
      <c r="QI82" s="275"/>
      <c r="QJ82" s="275"/>
      <c r="QK82" s="275"/>
      <c r="QL82" s="275"/>
      <c r="QM82" s="275"/>
      <c r="QN82" s="275"/>
      <c r="QO82" s="275"/>
      <c r="QP82" s="275"/>
      <c r="QQ82" s="275"/>
      <c r="QR82" s="275"/>
      <c r="QS82" s="275"/>
      <c r="QT82" s="275"/>
      <c r="QU82" s="275"/>
      <c r="QV82" s="275"/>
      <c r="QW82" s="275"/>
      <c r="QX82" s="275"/>
      <c r="QY82" s="275"/>
      <c r="QZ82" s="275"/>
      <c r="RA82" s="275"/>
      <c r="RB82" s="275"/>
      <c r="RC82" s="275"/>
      <c r="RD82" s="275"/>
      <c r="RE82" s="275"/>
      <c r="RF82" s="275"/>
      <c r="RG82" s="275"/>
      <c r="RH82" s="275"/>
      <c r="RI82" s="275"/>
      <c r="RJ82" s="275"/>
      <c r="RK82" s="275"/>
      <c r="RL82" s="275"/>
      <c r="RM82" s="275"/>
      <c r="RN82" s="275"/>
      <c r="RO82" s="275"/>
      <c r="RP82" s="275"/>
      <c r="RQ82" s="275"/>
      <c r="RR82" s="275"/>
      <c r="RS82" s="275"/>
      <c r="RT82" s="275"/>
      <c r="RU82" s="275"/>
      <c r="RV82" s="275"/>
      <c r="RW82" s="275"/>
      <c r="RX82" s="275"/>
      <c r="RY82" s="275"/>
      <c r="RZ82" s="275"/>
      <c r="SA82" s="275"/>
      <c r="SB82" s="275"/>
      <c r="SC82" s="275"/>
      <c r="SD82" s="275"/>
      <c r="SE82" s="275"/>
      <c r="SF82" s="275"/>
      <c r="SG82" s="275"/>
      <c r="SH82" s="275"/>
      <c r="SI82" s="275"/>
      <c r="SJ82" s="275"/>
      <c r="SK82" s="275"/>
      <c r="SL82" s="275"/>
      <c r="SM82" s="275"/>
      <c r="SN82" s="275"/>
      <c r="SO82" s="275"/>
      <c r="SP82" s="275"/>
      <c r="SQ82" s="275"/>
      <c r="SR82" s="275"/>
      <c r="SS82" s="275"/>
      <c r="ST82" s="275"/>
      <c r="SU82" s="275"/>
      <c r="SV82" s="275"/>
      <c r="SW82" s="275"/>
      <c r="SX82" s="275"/>
      <c r="SY82" s="275"/>
      <c r="SZ82" s="275"/>
      <c r="TA82" s="275"/>
      <c r="TB82" s="275"/>
      <c r="TC82" s="275"/>
      <c r="TD82" s="275"/>
      <c r="TE82" s="275"/>
      <c r="TF82" s="275"/>
      <c r="TG82" s="275"/>
      <c r="TH82" s="275"/>
      <c r="TI82" s="275"/>
      <c r="TJ82" s="275"/>
      <c r="TK82" s="275"/>
      <c r="TL82" s="275"/>
      <c r="TM82" s="275"/>
      <c r="TN82" s="275"/>
      <c r="TO82" s="275"/>
      <c r="TP82" s="275"/>
      <c r="TQ82" s="275"/>
      <c r="TR82" s="275"/>
      <c r="TS82" s="275"/>
      <c r="TT82" s="275"/>
      <c r="TU82" s="275"/>
      <c r="TV82" s="275"/>
      <c r="TW82" s="275"/>
      <c r="TX82" s="275"/>
      <c r="TY82" s="275"/>
      <c r="TZ82" s="275"/>
      <c r="UA82" s="275"/>
      <c r="UB82" s="275"/>
      <c r="UC82" s="275"/>
      <c r="UD82" s="275"/>
      <c r="UE82" s="275"/>
      <c r="UF82" s="275"/>
      <c r="UG82" s="275"/>
      <c r="UH82" s="275"/>
      <c r="UI82" s="275"/>
      <c r="UJ82" s="275"/>
      <c r="UK82" s="275"/>
      <c r="UL82" s="275"/>
      <c r="UM82" s="275"/>
      <c r="UN82" s="275"/>
      <c r="UO82" s="275"/>
      <c r="UP82" s="275"/>
      <c r="UQ82" s="275"/>
      <c r="UR82" s="275"/>
      <c r="US82" s="275"/>
      <c r="UT82" s="275"/>
      <c r="UU82" s="275"/>
      <c r="UV82" s="275"/>
      <c r="UW82" s="275"/>
      <c r="UX82" s="275"/>
      <c r="UY82" s="275"/>
      <c r="UZ82" s="275"/>
      <c r="VA82" s="275"/>
      <c r="VB82" s="275"/>
      <c r="VC82" s="275"/>
      <c r="VD82" s="275"/>
      <c r="VE82" s="275"/>
      <c r="VF82" s="275"/>
      <c r="VG82" s="275"/>
      <c r="VH82" s="275"/>
      <c r="VI82" s="275"/>
      <c r="VJ82" s="275"/>
      <c r="VK82" s="275"/>
      <c r="VL82" s="275"/>
      <c r="VM82" s="275"/>
      <c r="VN82" s="275"/>
      <c r="VO82" s="275"/>
      <c r="VP82" s="275"/>
      <c r="VQ82" s="275"/>
      <c r="VR82" s="275"/>
      <c r="VS82" s="275"/>
      <c r="VT82" s="275"/>
      <c r="VU82" s="275"/>
      <c r="VV82" s="275"/>
      <c r="VW82" s="275"/>
      <c r="VX82" s="275"/>
      <c r="VY82" s="275"/>
      <c r="VZ82" s="275"/>
      <c r="WA82" s="275"/>
      <c r="WB82" s="275"/>
      <c r="WC82" s="275"/>
      <c r="WD82" s="275"/>
      <c r="WE82" s="275"/>
      <c r="WF82" s="275"/>
      <c r="WG82" s="275"/>
      <c r="WH82" s="275"/>
      <c r="WI82" s="275"/>
      <c r="WJ82" s="275"/>
      <c r="WK82" s="275"/>
      <c r="WL82" s="275"/>
      <c r="WM82" s="275"/>
      <c r="WN82" s="275"/>
      <c r="WO82" s="275"/>
      <c r="WP82" s="275"/>
      <c r="WQ82" s="275"/>
      <c r="WR82" s="275"/>
      <c r="WS82" s="275"/>
      <c r="WT82" s="275"/>
      <c r="WU82" s="275"/>
      <c r="WV82" s="275"/>
      <c r="WW82" s="275"/>
      <c r="WX82" s="275"/>
      <c r="WY82" s="275"/>
      <c r="WZ82" s="275"/>
      <c r="XA82" s="275"/>
      <c r="XB82" s="275"/>
      <c r="XC82" s="275"/>
      <c r="XD82" s="275"/>
      <c r="XE82" s="275"/>
      <c r="XF82" s="275"/>
      <c r="XG82" s="275"/>
      <c r="XH82" s="275"/>
      <c r="XI82" s="275"/>
      <c r="XJ82" s="275"/>
      <c r="XK82" s="275"/>
      <c r="XL82" s="275"/>
      <c r="XM82" s="275"/>
      <c r="XN82" s="275"/>
      <c r="XO82" s="275"/>
      <c r="XP82" s="275"/>
      <c r="XQ82" s="275"/>
      <c r="XR82" s="275"/>
      <c r="XS82" s="275"/>
      <c r="XT82" s="275"/>
      <c r="XU82" s="275"/>
      <c r="XV82" s="275"/>
      <c r="XW82" s="275"/>
      <c r="XX82" s="275"/>
      <c r="XY82" s="275"/>
      <c r="XZ82" s="275"/>
      <c r="YA82" s="275"/>
      <c r="YB82" s="275"/>
      <c r="YC82" s="275"/>
      <c r="YD82" s="275"/>
      <c r="YE82" s="275"/>
      <c r="YF82" s="275"/>
      <c r="YG82" s="275"/>
      <c r="YH82" s="275"/>
      <c r="YI82" s="275"/>
      <c r="YJ82" s="275"/>
      <c r="YK82" s="275"/>
      <c r="YL82" s="275"/>
      <c r="YM82" s="275"/>
      <c r="YN82" s="275"/>
      <c r="YO82" s="275"/>
      <c r="YP82" s="275"/>
      <c r="YQ82" s="275"/>
      <c r="YR82" s="275"/>
      <c r="YS82" s="275"/>
      <c r="YT82" s="275"/>
      <c r="YU82" s="275"/>
      <c r="YV82" s="275"/>
      <c r="YW82" s="275"/>
      <c r="YX82" s="275"/>
      <c r="YY82" s="275"/>
      <c r="YZ82" s="275"/>
      <c r="ZA82" s="275"/>
      <c r="ZB82" s="275"/>
      <c r="ZC82" s="275"/>
      <c r="ZD82" s="275"/>
      <c r="ZE82" s="275"/>
      <c r="ZF82" s="275"/>
      <c r="ZG82" s="275"/>
      <c r="ZH82" s="275"/>
      <c r="ZI82" s="275"/>
      <c r="ZJ82" s="275"/>
      <c r="ZK82" s="275"/>
      <c r="ZL82" s="275"/>
      <c r="ZM82" s="275"/>
      <c r="ZN82" s="275"/>
      <c r="ZO82" s="275"/>
      <c r="ZP82" s="275"/>
      <c r="ZQ82" s="275"/>
      <c r="ZR82" s="275"/>
      <c r="ZS82" s="275"/>
      <c r="ZT82" s="275"/>
      <c r="ZU82" s="275"/>
      <c r="ZV82" s="275"/>
      <c r="ZW82" s="275"/>
      <c r="ZX82" s="275"/>
      <c r="ZY82" s="275"/>
      <c r="ZZ82" s="275"/>
      <c r="AAA82" s="275"/>
      <c r="AAB82" s="275"/>
      <c r="AAC82" s="275"/>
      <c r="AAD82" s="275"/>
      <c r="AAE82" s="275"/>
      <c r="AAF82" s="275"/>
      <c r="AAG82" s="275"/>
      <c r="AAH82" s="275"/>
      <c r="AAI82" s="275"/>
      <c r="AAJ82" s="275"/>
      <c r="AAK82" s="275"/>
      <c r="AAL82" s="275"/>
      <c r="AAM82" s="275"/>
      <c r="AAN82" s="275"/>
      <c r="AAO82" s="275"/>
      <c r="AAP82" s="275"/>
      <c r="AAQ82" s="275"/>
      <c r="AAR82" s="275"/>
      <c r="AAS82" s="275"/>
      <c r="AAT82" s="275"/>
      <c r="AAU82" s="275"/>
      <c r="AAV82" s="275"/>
      <c r="AAW82" s="275"/>
      <c r="AAX82" s="275"/>
      <c r="AAY82" s="275"/>
      <c r="AAZ82" s="275"/>
      <c r="ABA82" s="275"/>
      <c r="ABB82" s="275"/>
      <c r="ABC82" s="275"/>
      <c r="ABD82" s="275"/>
      <c r="ABE82" s="275"/>
      <c r="ABF82" s="275"/>
      <c r="ABG82" s="275"/>
      <c r="ABH82" s="275"/>
      <c r="ABI82" s="275"/>
      <c r="ABJ82" s="275"/>
      <c r="ABK82" s="275"/>
      <c r="ABL82" s="275"/>
      <c r="ABM82" s="275"/>
      <c r="ABN82" s="275"/>
      <c r="ABO82" s="275"/>
      <c r="ABP82" s="275"/>
      <c r="ABQ82" s="275"/>
      <c r="ABR82" s="275"/>
      <c r="ABS82" s="275"/>
      <c r="ABT82" s="275"/>
      <c r="ABU82" s="275"/>
      <c r="ABV82" s="275"/>
      <c r="ABW82" s="275"/>
      <c r="ABX82" s="275"/>
      <c r="ABY82" s="275"/>
      <c r="ABZ82" s="275"/>
      <c r="ACA82" s="275"/>
      <c r="ACB82" s="275"/>
      <c r="ACC82" s="275"/>
      <c r="ACD82" s="275"/>
      <c r="ACE82" s="275"/>
      <c r="ACF82" s="275"/>
      <c r="ACG82" s="275"/>
      <c r="ACH82" s="275"/>
      <c r="ACI82" s="275"/>
      <c r="ACJ82" s="275"/>
      <c r="ACK82" s="275"/>
      <c r="ACL82" s="275"/>
      <c r="ACM82" s="275"/>
      <c r="ACN82" s="275"/>
      <c r="ACO82" s="275"/>
      <c r="ACP82" s="275"/>
      <c r="ACQ82" s="275"/>
      <c r="ACR82" s="275"/>
      <c r="ACS82" s="275"/>
      <c r="ACT82" s="275"/>
      <c r="ACU82" s="275"/>
      <c r="ACV82" s="275"/>
      <c r="ACW82" s="275"/>
      <c r="ACX82" s="275"/>
      <c r="ACY82" s="275"/>
      <c r="ACZ82" s="275"/>
      <c r="ADA82" s="275"/>
      <c r="ADB82" s="275"/>
      <c r="ADC82" s="275"/>
      <c r="ADD82" s="275"/>
      <c r="ADE82" s="275"/>
      <c r="ADF82" s="275"/>
      <c r="ADG82" s="275"/>
      <c r="ADH82" s="275"/>
      <c r="ADI82" s="275"/>
      <c r="ADJ82" s="275"/>
      <c r="ADK82" s="275"/>
      <c r="ADL82" s="275"/>
      <c r="ADM82" s="275"/>
      <c r="ADN82" s="275"/>
      <c r="ADO82" s="275"/>
      <c r="ADP82" s="275"/>
      <c r="ADQ82" s="275"/>
      <c r="ADR82" s="275"/>
      <c r="ADS82" s="275"/>
      <c r="ADT82" s="275"/>
      <c r="ADU82" s="275"/>
      <c r="ADV82" s="275"/>
      <c r="ADW82" s="275"/>
      <c r="ADX82" s="275"/>
      <c r="ADY82" s="275"/>
      <c r="ADZ82" s="275"/>
      <c r="AEA82" s="275"/>
      <c r="AEB82" s="275"/>
      <c r="AEC82" s="275"/>
      <c r="AED82" s="275"/>
      <c r="AEE82" s="275"/>
      <c r="AEF82" s="275"/>
      <c r="AEG82" s="275"/>
      <c r="AEH82" s="275"/>
      <c r="AEI82" s="275"/>
      <c r="AEJ82" s="275"/>
      <c r="AEK82" s="275"/>
      <c r="AEL82" s="275"/>
      <c r="AEM82" s="275"/>
      <c r="AEN82" s="275"/>
      <c r="AEO82" s="275"/>
      <c r="AEP82" s="275"/>
      <c r="AEQ82" s="275"/>
      <c r="AER82" s="275"/>
      <c r="AES82" s="275"/>
      <c r="AET82" s="275"/>
      <c r="AEU82" s="275"/>
      <c r="AEV82" s="275"/>
      <c r="AEW82" s="275"/>
      <c r="AEX82" s="275"/>
      <c r="AEY82" s="275"/>
      <c r="AEZ82" s="275"/>
      <c r="AFA82" s="275"/>
      <c r="AFB82" s="275"/>
      <c r="AFC82" s="275"/>
      <c r="AFD82" s="275"/>
      <c r="AFE82" s="275"/>
      <c r="AFF82" s="275"/>
      <c r="AFG82" s="275"/>
      <c r="AFH82" s="275"/>
      <c r="AFI82" s="275"/>
      <c r="AFJ82" s="275"/>
      <c r="AFK82" s="275"/>
      <c r="AFL82" s="275"/>
      <c r="AFM82" s="275"/>
      <c r="AFN82" s="275"/>
      <c r="AFO82" s="275"/>
      <c r="AFP82" s="275"/>
      <c r="AFQ82" s="275"/>
      <c r="AFR82" s="275"/>
      <c r="AFS82" s="275"/>
      <c r="AFT82" s="275"/>
      <c r="AFU82" s="275"/>
      <c r="AFV82" s="275"/>
      <c r="AFW82" s="275"/>
      <c r="AFX82" s="275"/>
      <c r="AFY82" s="275"/>
      <c r="AFZ82" s="275"/>
      <c r="AGA82" s="275"/>
      <c r="AGB82" s="275"/>
      <c r="AGC82" s="275"/>
      <c r="AGD82" s="275"/>
      <c r="AGE82" s="275"/>
      <c r="AGF82" s="275"/>
      <c r="AGG82" s="275"/>
      <c r="AGH82" s="275"/>
      <c r="AGI82" s="275"/>
      <c r="AGJ82" s="275"/>
      <c r="AGK82" s="275"/>
      <c r="AGL82" s="275"/>
      <c r="AGM82" s="275"/>
      <c r="AGN82" s="275"/>
      <c r="AGO82" s="275"/>
      <c r="AGP82" s="275"/>
      <c r="AGQ82" s="275"/>
      <c r="AGR82" s="275"/>
      <c r="AGS82" s="275"/>
      <c r="AGT82" s="275"/>
      <c r="AGU82" s="275"/>
      <c r="AGV82" s="275"/>
      <c r="AGW82" s="275"/>
      <c r="AGX82" s="275"/>
      <c r="AGY82" s="275"/>
      <c r="AGZ82" s="275"/>
      <c r="AHA82" s="275"/>
      <c r="AHB82" s="275"/>
      <c r="AHC82" s="275"/>
      <c r="AHD82" s="275"/>
      <c r="AHE82" s="275"/>
      <c r="AHF82" s="275"/>
      <c r="AHG82" s="275"/>
      <c r="AHH82" s="275"/>
      <c r="AHI82" s="275"/>
      <c r="AHJ82" s="275"/>
      <c r="AHK82" s="275"/>
      <c r="AHL82" s="275"/>
      <c r="AHM82" s="275"/>
      <c r="AHN82" s="275"/>
      <c r="AHO82" s="275"/>
      <c r="AHP82" s="275"/>
      <c r="AHQ82" s="275"/>
      <c r="AHR82" s="275"/>
      <c r="AHS82" s="275"/>
      <c r="AHT82" s="275"/>
      <c r="AHU82" s="275"/>
      <c r="AHV82" s="275"/>
      <c r="AHW82" s="275"/>
      <c r="AHX82" s="275"/>
      <c r="AHY82" s="275"/>
      <c r="AHZ82" s="275"/>
      <c r="AIA82" s="275"/>
      <c r="AIB82" s="275"/>
      <c r="AIC82" s="275"/>
      <c r="AID82" s="275"/>
      <c r="AIE82" s="275"/>
      <c r="AIF82" s="275"/>
      <c r="AIG82" s="275"/>
      <c r="AIH82" s="275"/>
      <c r="AII82" s="275"/>
      <c r="AIJ82" s="275"/>
      <c r="AIK82" s="275"/>
      <c r="AIL82" s="275"/>
      <c r="AIM82" s="275"/>
      <c r="AIN82" s="275"/>
      <c r="AIO82" s="275"/>
      <c r="AIP82" s="275"/>
      <c r="AIQ82" s="275"/>
      <c r="AIR82" s="275"/>
      <c r="AIS82" s="275"/>
      <c r="AIT82" s="275"/>
      <c r="AIU82" s="275"/>
      <c r="AIV82" s="275"/>
      <c r="AIW82" s="275"/>
      <c r="AIX82" s="275"/>
      <c r="AIY82" s="275"/>
      <c r="AIZ82" s="275"/>
      <c r="AJA82" s="275"/>
      <c r="AJB82" s="275"/>
      <c r="AJC82" s="275"/>
      <c r="AJD82" s="275"/>
      <c r="AJE82" s="275"/>
      <c r="AJF82" s="275"/>
      <c r="AJG82" s="275"/>
      <c r="AJH82" s="275"/>
      <c r="AJI82" s="275"/>
      <c r="AJJ82" s="275"/>
      <c r="AJK82" s="275"/>
      <c r="AJL82" s="275"/>
      <c r="AJM82" s="275"/>
      <c r="AJN82" s="275"/>
      <c r="AJO82" s="275"/>
      <c r="AJP82" s="275"/>
      <c r="AJQ82" s="275"/>
      <c r="AJR82" s="275"/>
      <c r="AJS82" s="275"/>
      <c r="AJT82" s="275"/>
      <c r="AJU82" s="275"/>
      <c r="AJV82" s="275"/>
      <c r="AJW82" s="275"/>
      <c r="AJX82" s="275"/>
      <c r="AJY82" s="275"/>
      <c r="AJZ82" s="275"/>
      <c r="AKA82" s="275"/>
      <c r="AKB82" s="275"/>
      <c r="AKC82" s="275"/>
      <c r="AKD82" s="275"/>
      <c r="AKE82" s="275"/>
      <c r="AKF82" s="275"/>
      <c r="AKG82" s="275"/>
      <c r="AKH82" s="275"/>
      <c r="AKI82" s="275"/>
      <c r="AKJ82" s="275"/>
      <c r="AKK82" s="275"/>
      <c r="AKL82" s="275"/>
      <c r="AKM82" s="275"/>
      <c r="AKN82" s="275"/>
      <c r="AKO82" s="275"/>
      <c r="AKP82" s="275"/>
      <c r="AKQ82" s="275"/>
      <c r="AKR82" s="275"/>
      <c r="AKS82" s="275"/>
      <c r="AKT82" s="275"/>
      <c r="AKU82" s="275"/>
      <c r="AKV82" s="275"/>
      <c r="AKW82" s="275"/>
      <c r="AKX82" s="275"/>
      <c r="AKY82" s="275"/>
      <c r="AKZ82" s="275"/>
      <c r="ALA82" s="275"/>
      <c r="ALB82" s="275"/>
      <c r="ALC82" s="275"/>
      <c r="ALD82" s="275"/>
      <c r="ALE82" s="275"/>
      <c r="ALF82" s="275"/>
      <c r="ALG82" s="275"/>
      <c r="ALH82" s="275"/>
      <c r="ALI82" s="275"/>
      <c r="ALJ82" s="275"/>
      <c r="ALK82" s="275"/>
      <c r="ALL82" s="275"/>
      <c r="ALM82" s="275"/>
      <c r="ALN82" s="275"/>
      <c r="ALO82" s="275"/>
      <c r="ALP82" s="275"/>
      <c r="ALQ82" s="275"/>
      <c r="ALR82" s="275"/>
      <c r="ALS82" s="275"/>
      <c r="ALT82" s="275"/>
      <c r="ALU82" s="275"/>
      <c r="ALV82" s="275"/>
      <c r="ALW82" s="275"/>
      <c r="ALX82" s="275"/>
      <c r="ALY82" s="275"/>
      <c r="ALZ82" s="275"/>
      <c r="AMA82" s="275"/>
      <c r="AMB82" s="275"/>
      <c r="AMC82" s="275"/>
      <c r="AMD82" s="275"/>
      <c r="AME82" s="275"/>
      <c r="AMF82" s="275"/>
      <c r="AMG82" s="275"/>
      <c r="AMH82" s="275"/>
      <c r="AMI82" s="275"/>
      <c r="AMJ82" s="275"/>
      <c r="AMK82" s="275"/>
      <c r="AML82" s="275"/>
    </row>
    <row r="83" spans="1:1026" s="293" customFormat="1" ht="105" customHeight="1" thickBot="1">
      <c r="A83" s="257" t="s">
        <v>188</v>
      </c>
      <c r="B83" s="428" t="s">
        <v>308</v>
      </c>
      <c r="C83" s="949"/>
      <c r="D83" s="380" t="s">
        <v>197</v>
      </c>
      <c r="E83" s="469" t="s">
        <v>250</v>
      </c>
      <c r="F83" s="470" t="s">
        <v>251</v>
      </c>
      <c r="G83" s="471" t="s">
        <v>25</v>
      </c>
      <c r="H83" s="471">
        <v>100</v>
      </c>
      <c r="I83" s="471">
        <v>100</v>
      </c>
      <c r="J83" s="472">
        <f>I83/H83*100</f>
        <v>100</v>
      </c>
      <c r="K83" s="957">
        <v>100</v>
      </c>
      <c r="L83" s="344"/>
      <c r="M83" s="382" t="s">
        <v>26</v>
      </c>
      <c r="N83" s="931">
        <f>(K83+K101)/2</f>
        <v>100</v>
      </c>
      <c r="O83" s="290"/>
      <c r="P83" s="290"/>
      <c r="Q83" s="291"/>
      <c r="R83" s="275"/>
      <c r="S83" s="275"/>
      <c r="T83" s="275"/>
      <c r="U83" s="275"/>
      <c r="V83" s="275"/>
      <c r="W83" s="275"/>
      <c r="X83" s="275"/>
      <c r="Y83" s="275"/>
      <c r="Z83" s="275"/>
      <c r="AA83" s="275"/>
      <c r="AB83" s="275"/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5"/>
      <c r="AP83" s="275"/>
      <c r="AQ83" s="275"/>
      <c r="AR83" s="275"/>
      <c r="AS83" s="275"/>
      <c r="AT83" s="275"/>
      <c r="AU83" s="275"/>
      <c r="AV83" s="275"/>
      <c r="AW83" s="275"/>
      <c r="AX83" s="275"/>
      <c r="AY83" s="275"/>
      <c r="AZ83" s="275"/>
      <c r="BA83" s="275"/>
      <c r="BB83" s="275"/>
      <c r="BC83" s="275"/>
      <c r="BD83" s="275"/>
      <c r="BE83" s="275"/>
      <c r="BF83" s="275"/>
      <c r="BG83" s="275"/>
      <c r="BH83" s="275"/>
      <c r="BI83" s="275"/>
      <c r="BJ83" s="275"/>
      <c r="BK83" s="275"/>
      <c r="BL83" s="275"/>
      <c r="BM83" s="275"/>
      <c r="BN83" s="275"/>
      <c r="BO83" s="275"/>
      <c r="BP83" s="275"/>
      <c r="BQ83" s="275"/>
      <c r="BR83" s="275"/>
      <c r="BS83" s="275"/>
      <c r="BT83" s="275"/>
      <c r="BU83" s="275"/>
      <c r="BV83" s="275"/>
      <c r="BW83" s="275"/>
      <c r="BX83" s="275"/>
      <c r="BY83" s="275"/>
      <c r="BZ83" s="275"/>
      <c r="CA83" s="275"/>
      <c r="CB83" s="275"/>
      <c r="CC83" s="275"/>
      <c r="CD83" s="275"/>
      <c r="CE83" s="275"/>
      <c r="CF83" s="275"/>
      <c r="CG83" s="275"/>
      <c r="CH83" s="275"/>
      <c r="CI83" s="275"/>
      <c r="CJ83" s="275"/>
      <c r="CK83" s="275"/>
      <c r="CL83" s="275"/>
      <c r="CM83" s="275"/>
      <c r="CN83" s="275"/>
      <c r="CO83" s="275"/>
      <c r="CP83" s="275"/>
      <c r="CQ83" s="275"/>
      <c r="CR83" s="275"/>
      <c r="CS83" s="275"/>
      <c r="CT83" s="275"/>
      <c r="CU83" s="275"/>
      <c r="CV83" s="275"/>
      <c r="CW83" s="275"/>
      <c r="CX83" s="275"/>
      <c r="CY83" s="275"/>
      <c r="CZ83" s="275"/>
      <c r="DA83" s="275"/>
      <c r="DB83" s="275"/>
      <c r="DC83" s="275"/>
      <c r="DD83" s="275"/>
      <c r="DE83" s="275"/>
      <c r="DF83" s="275"/>
      <c r="DG83" s="275"/>
      <c r="DH83" s="275"/>
      <c r="DI83" s="275"/>
      <c r="DJ83" s="275"/>
      <c r="DK83" s="275"/>
      <c r="DL83" s="275"/>
      <c r="DM83" s="275"/>
      <c r="DN83" s="292"/>
      <c r="DO83" s="290"/>
      <c r="DP83" s="290"/>
      <c r="DQ83" s="290"/>
      <c r="DR83" s="290"/>
      <c r="DS83" s="290"/>
      <c r="DT83" s="290"/>
      <c r="DU83" s="290"/>
      <c r="DV83" s="290"/>
      <c r="DW83" s="290"/>
      <c r="DX83" s="290"/>
      <c r="DY83" s="290"/>
      <c r="DZ83" s="290"/>
      <c r="EA83" s="290"/>
      <c r="EB83" s="290"/>
      <c r="EC83" s="290"/>
      <c r="ED83" s="290"/>
      <c r="EE83" s="290"/>
      <c r="EF83" s="290"/>
      <c r="EG83" s="290"/>
      <c r="EH83" s="290"/>
      <c r="EI83" s="290"/>
      <c r="EJ83" s="290"/>
      <c r="EK83" s="290"/>
      <c r="EL83" s="290"/>
      <c r="EM83" s="290"/>
      <c r="EN83" s="290"/>
      <c r="EO83" s="290"/>
      <c r="EP83" s="290"/>
      <c r="EQ83" s="290"/>
      <c r="ER83" s="290"/>
      <c r="ES83" s="290"/>
      <c r="ET83" s="290"/>
      <c r="EU83" s="290"/>
      <c r="EV83" s="290"/>
      <c r="EW83" s="290"/>
      <c r="EX83" s="290"/>
      <c r="EY83" s="290"/>
      <c r="EZ83" s="290"/>
      <c r="FA83" s="290"/>
      <c r="FB83" s="290"/>
      <c r="FC83" s="290"/>
      <c r="FD83" s="290"/>
      <c r="FE83" s="290"/>
      <c r="FF83" s="290"/>
      <c r="FG83" s="290"/>
      <c r="FH83" s="290"/>
      <c r="FI83" s="290"/>
      <c r="FJ83" s="290"/>
      <c r="FK83" s="290"/>
      <c r="FL83" s="290"/>
      <c r="FM83" s="290"/>
      <c r="FN83" s="290"/>
      <c r="FO83" s="290"/>
      <c r="FP83" s="290"/>
      <c r="FQ83" s="290"/>
      <c r="FR83" s="290"/>
      <c r="FS83" s="290"/>
      <c r="FT83" s="290"/>
      <c r="FU83" s="290"/>
      <c r="FV83" s="290"/>
      <c r="FW83" s="290"/>
      <c r="FX83" s="290"/>
      <c r="FY83" s="290"/>
      <c r="FZ83" s="290"/>
      <c r="GA83" s="290"/>
      <c r="GB83" s="290"/>
      <c r="GC83" s="290"/>
      <c r="GD83" s="290"/>
      <c r="GE83" s="290"/>
      <c r="GF83" s="290"/>
      <c r="GG83" s="290"/>
      <c r="GH83" s="290"/>
      <c r="GI83" s="290"/>
      <c r="GJ83" s="290"/>
      <c r="GK83" s="290"/>
      <c r="GL83" s="290"/>
      <c r="GM83" s="290"/>
      <c r="GN83" s="290"/>
      <c r="GO83" s="290"/>
      <c r="GP83" s="290"/>
      <c r="GQ83" s="290"/>
      <c r="GR83" s="290"/>
      <c r="GS83" s="290"/>
      <c r="GT83" s="290"/>
      <c r="GU83" s="290"/>
      <c r="GV83" s="290"/>
      <c r="GW83" s="290"/>
      <c r="GX83" s="290"/>
      <c r="GY83" s="290"/>
      <c r="GZ83" s="290"/>
      <c r="HA83" s="290"/>
      <c r="HB83" s="290"/>
      <c r="HC83" s="290"/>
      <c r="HD83" s="290"/>
      <c r="HE83" s="290"/>
      <c r="HF83" s="290"/>
      <c r="HG83" s="290"/>
      <c r="HH83" s="290"/>
      <c r="HI83" s="290"/>
      <c r="HJ83" s="290"/>
      <c r="HK83" s="290"/>
      <c r="HL83" s="290"/>
      <c r="HM83" s="290"/>
      <c r="HN83" s="290"/>
      <c r="HO83" s="290"/>
      <c r="HP83" s="290"/>
      <c r="HQ83" s="290"/>
      <c r="HR83" s="290"/>
      <c r="HS83" s="290"/>
      <c r="HT83" s="290"/>
      <c r="HU83" s="290"/>
      <c r="HV83" s="290"/>
      <c r="HW83" s="290"/>
      <c r="HX83" s="290"/>
      <c r="HY83" s="290"/>
      <c r="HZ83" s="290"/>
      <c r="IA83" s="290"/>
      <c r="IB83" s="290"/>
      <c r="IC83" s="290"/>
      <c r="ID83" s="290"/>
      <c r="IE83" s="290"/>
      <c r="IF83" s="290"/>
      <c r="IG83" s="290"/>
      <c r="IH83" s="290"/>
      <c r="II83" s="290"/>
      <c r="IJ83" s="290"/>
      <c r="IK83" s="290"/>
      <c r="IL83" s="290"/>
      <c r="IM83" s="290"/>
      <c r="IN83" s="290"/>
      <c r="IO83" s="290"/>
      <c r="IP83" s="290"/>
      <c r="IQ83" s="290"/>
      <c r="IR83" s="290"/>
      <c r="IS83" s="290"/>
      <c r="IT83" s="290"/>
      <c r="IU83" s="290"/>
      <c r="IV83" s="290"/>
      <c r="IW83" s="290"/>
      <c r="IX83" s="290"/>
      <c r="IY83" s="290"/>
      <c r="IZ83" s="290"/>
      <c r="JA83" s="290"/>
      <c r="JB83" s="290"/>
      <c r="JC83" s="290"/>
      <c r="JD83" s="290"/>
      <c r="JE83" s="290"/>
      <c r="JF83" s="290"/>
      <c r="JG83" s="290"/>
      <c r="JH83" s="290"/>
      <c r="JI83" s="290"/>
      <c r="JJ83" s="290"/>
      <c r="JK83" s="290"/>
      <c r="JL83" s="290"/>
      <c r="JM83" s="290"/>
      <c r="JN83" s="290"/>
      <c r="JO83" s="290"/>
      <c r="JP83" s="290"/>
      <c r="JQ83" s="290"/>
      <c r="JR83" s="290"/>
      <c r="JS83" s="290"/>
      <c r="JT83" s="290"/>
      <c r="JU83" s="290"/>
      <c r="JV83" s="290"/>
      <c r="JW83" s="290"/>
      <c r="JX83" s="290"/>
      <c r="JY83" s="290"/>
      <c r="JZ83" s="290"/>
      <c r="KA83" s="290"/>
      <c r="KB83" s="290"/>
      <c r="KC83" s="290"/>
      <c r="KD83" s="290"/>
      <c r="KE83" s="290"/>
      <c r="KF83" s="290"/>
      <c r="KG83" s="290"/>
      <c r="KH83" s="290"/>
      <c r="KI83" s="290"/>
      <c r="KJ83" s="290"/>
      <c r="KK83" s="290"/>
      <c r="KL83" s="290"/>
      <c r="KM83" s="290"/>
      <c r="KN83" s="290"/>
      <c r="KO83" s="290"/>
      <c r="KP83" s="290"/>
      <c r="KQ83" s="290"/>
      <c r="KR83" s="290"/>
      <c r="KS83" s="290"/>
      <c r="KT83" s="290"/>
      <c r="KU83" s="290"/>
      <c r="KV83" s="290"/>
      <c r="KW83" s="290"/>
      <c r="KX83" s="290"/>
      <c r="KY83" s="290"/>
      <c r="KZ83" s="290"/>
      <c r="LA83" s="290"/>
      <c r="LB83" s="290"/>
      <c r="LC83" s="290"/>
      <c r="LD83" s="290"/>
      <c r="LE83" s="290"/>
      <c r="LF83" s="290"/>
      <c r="LG83" s="290"/>
      <c r="LH83" s="290"/>
      <c r="LI83" s="290"/>
      <c r="LJ83" s="290"/>
      <c r="LK83" s="290"/>
      <c r="LL83" s="290"/>
      <c r="LM83" s="290"/>
      <c r="LN83" s="290"/>
      <c r="LO83" s="290"/>
      <c r="LP83" s="290"/>
      <c r="LQ83" s="290"/>
      <c r="LR83" s="290"/>
      <c r="LS83" s="290"/>
      <c r="LT83" s="290"/>
      <c r="LU83" s="290"/>
      <c r="LV83" s="290"/>
      <c r="LW83" s="290"/>
      <c r="LX83" s="290"/>
      <c r="LY83" s="290"/>
      <c r="LZ83" s="290"/>
      <c r="MA83" s="290"/>
      <c r="MB83" s="290"/>
      <c r="MC83" s="290"/>
      <c r="MD83" s="290"/>
      <c r="ME83" s="290"/>
      <c r="MF83" s="290"/>
      <c r="MG83" s="290"/>
      <c r="MH83" s="290"/>
      <c r="MI83" s="290"/>
      <c r="MJ83" s="290"/>
      <c r="MK83" s="290"/>
      <c r="ML83" s="290"/>
      <c r="MM83" s="290"/>
      <c r="MN83" s="290"/>
      <c r="MO83" s="290"/>
      <c r="MP83" s="290"/>
      <c r="MQ83" s="290"/>
      <c r="MR83" s="290"/>
      <c r="MS83" s="290"/>
      <c r="MT83" s="290"/>
      <c r="MU83" s="290"/>
      <c r="MV83" s="290"/>
      <c r="MW83" s="290"/>
      <c r="MX83" s="290"/>
      <c r="MY83" s="290"/>
      <c r="MZ83" s="290"/>
      <c r="NA83" s="290"/>
      <c r="NB83" s="290"/>
      <c r="NC83" s="290"/>
      <c r="ND83" s="290"/>
      <c r="NE83" s="290"/>
      <c r="NF83" s="290"/>
      <c r="NG83" s="290"/>
      <c r="NH83" s="290"/>
      <c r="NI83" s="290"/>
      <c r="NJ83" s="290"/>
      <c r="NK83" s="290"/>
      <c r="NL83" s="290"/>
      <c r="NM83" s="290"/>
      <c r="NN83" s="290"/>
      <c r="NO83" s="290"/>
      <c r="NP83" s="290"/>
      <c r="NQ83" s="290"/>
      <c r="NR83" s="290"/>
      <c r="NS83" s="290"/>
      <c r="NT83" s="290"/>
      <c r="NU83" s="290"/>
      <c r="NV83" s="290"/>
      <c r="NW83" s="290"/>
      <c r="NX83" s="290"/>
      <c r="NY83" s="290"/>
      <c r="NZ83" s="290"/>
      <c r="OA83" s="290"/>
      <c r="OB83" s="290"/>
      <c r="OC83" s="290"/>
      <c r="OD83" s="290"/>
      <c r="OE83" s="290"/>
      <c r="OF83" s="290"/>
      <c r="OG83" s="290"/>
      <c r="OH83" s="290"/>
      <c r="OI83" s="290"/>
      <c r="OJ83" s="290"/>
      <c r="OK83" s="290"/>
      <c r="OL83" s="290"/>
      <c r="OM83" s="290"/>
      <c r="ON83" s="290"/>
      <c r="OO83" s="290"/>
      <c r="OP83" s="290"/>
      <c r="OQ83" s="290"/>
      <c r="OR83" s="290"/>
      <c r="OS83" s="290"/>
      <c r="OT83" s="290"/>
      <c r="OU83" s="290"/>
      <c r="OV83" s="290"/>
      <c r="OW83" s="290"/>
      <c r="OX83" s="290"/>
      <c r="OY83" s="290"/>
      <c r="OZ83" s="290"/>
      <c r="PA83" s="290"/>
      <c r="PB83" s="290"/>
      <c r="PC83" s="290"/>
      <c r="PD83" s="290"/>
      <c r="PE83" s="290"/>
      <c r="PF83" s="290"/>
      <c r="PG83" s="290"/>
      <c r="PH83" s="290"/>
      <c r="PI83" s="290"/>
      <c r="PJ83" s="290"/>
      <c r="PK83" s="290"/>
      <c r="PL83" s="290"/>
      <c r="PM83" s="290"/>
      <c r="PN83" s="290"/>
      <c r="PO83" s="290"/>
      <c r="PP83" s="290"/>
      <c r="PQ83" s="290"/>
      <c r="PR83" s="290"/>
      <c r="PS83" s="290"/>
      <c r="PT83" s="290"/>
      <c r="PU83" s="290"/>
      <c r="PV83" s="290"/>
      <c r="PW83" s="290"/>
      <c r="PX83" s="290"/>
      <c r="PY83" s="290"/>
      <c r="PZ83" s="290"/>
      <c r="QA83" s="290"/>
      <c r="QB83" s="290"/>
      <c r="QC83" s="290"/>
      <c r="QD83" s="290"/>
      <c r="QE83" s="290"/>
      <c r="QF83" s="290"/>
      <c r="QG83" s="290"/>
      <c r="QH83" s="290"/>
      <c r="QI83" s="290"/>
      <c r="QJ83" s="290"/>
      <c r="QK83" s="290"/>
      <c r="QL83" s="290"/>
      <c r="QM83" s="290"/>
      <c r="QN83" s="290"/>
      <c r="QO83" s="290"/>
      <c r="QP83" s="290"/>
      <c r="QQ83" s="290"/>
      <c r="QR83" s="290"/>
      <c r="QS83" s="290"/>
      <c r="QT83" s="290"/>
      <c r="QU83" s="290"/>
      <c r="QV83" s="290"/>
      <c r="QW83" s="290"/>
      <c r="QX83" s="290"/>
      <c r="QY83" s="290"/>
      <c r="QZ83" s="290"/>
      <c r="RA83" s="290"/>
      <c r="RB83" s="290"/>
      <c r="RC83" s="290"/>
      <c r="RD83" s="290"/>
      <c r="RE83" s="290"/>
      <c r="RF83" s="290"/>
      <c r="RG83" s="290"/>
      <c r="RH83" s="290"/>
      <c r="RI83" s="290"/>
      <c r="RJ83" s="290"/>
      <c r="RK83" s="290"/>
      <c r="RL83" s="290"/>
      <c r="RM83" s="290"/>
      <c r="RN83" s="290"/>
      <c r="RO83" s="290"/>
      <c r="RP83" s="290"/>
      <c r="RQ83" s="290"/>
      <c r="RR83" s="290"/>
      <c r="RS83" s="290"/>
      <c r="RT83" s="290"/>
      <c r="RU83" s="290"/>
      <c r="RV83" s="290"/>
      <c r="RW83" s="290"/>
      <c r="RX83" s="290"/>
      <c r="RY83" s="290"/>
      <c r="RZ83" s="290"/>
      <c r="SA83" s="290"/>
      <c r="SB83" s="290"/>
      <c r="SC83" s="290"/>
      <c r="SD83" s="290"/>
      <c r="SE83" s="290"/>
      <c r="SF83" s="290"/>
      <c r="SG83" s="290"/>
      <c r="SH83" s="290"/>
      <c r="SI83" s="290"/>
      <c r="SJ83" s="290"/>
      <c r="SK83" s="290"/>
      <c r="SL83" s="290"/>
      <c r="SM83" s="290"/>
      <c r="SN83" s="290"/>
      <c r="SO83" s="290"/>
      <c r="SP83" s="290"/>
      <c r="SQ83" s="290"/>
      <c r="SR83" s="290"/>
      <c r="SS83" s="290"/>
      <c r="ST83" s="290"/>
      <c r="SU83" s="290"/>
      <c r="SV83" s="290"/>
      <c r="SW83" s="290"/>
      <c r="SX83" s="290"/>
      <c r="SY83" s="290"/>
      <c r="SZ83" s="290"/>
      <c r="TA83" s="290"/>
      <c r="TB83" s="290"/>
      <c r="TC83" s="290"/>
      <c r="TD83" s="290"/>
      <c r="TE83" s="290"/>
      <c r="TF83" s="290"/>
      <c r="TG83" s="290"/>
      <c r="TH83" s="290"/>
      <c r="TI83" s="290"/>
      <c r="TJ83" s="290"/>
      <c r="TK83" s="290"/>
      <c r="TL83" s="290"/>
      <c r="TM83" s="290"/>
      <c r="TN83" s="290"/>
      <c r="TO83" s="290"/>
      <c r="TP83" s="290"/>
      <c r="TQ83" s="290"/>
      <c r="TR83" s="290"/>
      <c r="TS83" s="290"/>
      <c r="TT83" s="290"/>
      <c r="TU83" s="290"/>
      <c r="TV83" s="290"/>
      <c r="TW83" s="290"/>
      <c r="TX83" s="290"/>
      <c r="TY83" s="290"/>
      <c r="TZ83" s="290"/>
      <c r="UA83" s="290"/>
      <c r="UB83" s="290"/>
      <c r="UC83" s="290"/>
      <c r="UD83" s="290"/>
      <c r="UE83" s="290"/>
      <c r="UF83" s="290"/>
      <c r="UG83" s="290"/>
      <c r="UH83" s="290"/>
      <c r="UI83" s="290"/>
      <c r="UJ83" s="290"/>
      <c r="UK83" s="290"/>
      <c r="UL83" s="290"/>
      <c r="UM83" s="290"/>
      <c r="UN83" s="290"/>
      <c r="UO83" s="290"/>
      <c r="UP83" s="290"/>
      <c r="UQ83" s="290"/>
      <c r="UR83" s="290"/>
      <c r="US83" s="290"/>
      <c r="UT83" s="290"/>
      <c r="UU83" s="290"/>
      <c r="UV83" s="290"/>
      <c r="UW83" s="290"/>
      <c r="UX83" s="290"/>
      <c r="UY83" s="290"/>
      <c r="UZ83" s="290"/>
      <c r="VA83" s="290"/>
      <c r="VB83" s="290"/>
      <c r="VC83" s="290"/>
      <c r="VD83" s="290"/>
      <c r="VE83" s="290"/>
      <c r="VF83" s="290"/>
      <c r="VG83" s="290"/>
      <c r="VH83" s="290"/>
      <c r="VI83" s="290"/>
      <c r="VJ83" s="290"/>
      <c r="VK83" s="290"/>
      <c r="VL83" s="290"/>
      <c r="VM83" s="290"/>
      <c r="VN83" s="290"/>
      <c r="VO83" s="290"/>
      <c r="VP83" s="290"/>
      <c r="VQ83" s="290"/>
      <c r="VR83" s="290"/>
      <c r="VS83" s="290"/>
      <c r="VT83" s="290"/>
      <c r="VU83" s="290"/>
      <c r="VV83" s="290"/>
      <c r="VW83" s="290"/>
      <c r="VX83" s="290"/>
      <c r="VY83" s="290"/>
      <c r="VZ83" s="290"/>
      <c r="WA83" s="290"/>
      <c r="WB83" s="290"/>
      <c r="WC83" s="290"/>
      <c r="WD83" s="290"/>
      <c r="WE83" s="290"/>
      <c r="WF83" s="290"/>
      <c r="WG83" s="290"/>
      <c r="WH83" s="290"/>
      <c r="WI83" s="290"/>
      <c r="WJ83" s="290"/>
      <c r="WK83" s="290"/>
      <c r="WL83" s="290"/>
      <c r="WM83" s="290"/>
      <c r="WN83" s="290"/>
      <c r="WO83" s="290"/>
      <c r="WP83" s="290"/>
      <c r="WQ83" s="290"/>
      <c r="WR83" s="290"/>
      <c r="WS83" s="290"/>
      <c r="WT83" s="290"/>
      <c r="WU83" s="290"/>
      <c r="WV83" s="290"/>
      <c r="WW83" s="290"/>
      <c r="WX83" s="290"/>
      <c r="WY83" s="290"/>
      <c r="WZ83" s="290"/>
      <c r="XA83" s="290"/>
      <c r="XB83" s="290"/>
      <c r="XC83" s="290"/>
      <c r="XD83" s="290"/>
      <c r="XE83" s="290"/>
      <c r="XF83" s="290"/>
      <c r="XG83" s="290"/>
      <c r="XH83" s="290"/>
      <c r="XI83" s="290"/>
      <c r="XJ83" s="290"/>
      <c r="XK83" s="290"/>
      <c r="XL83" s="290"/>
      <c r="XM83" s="290"/>
      <c r="XN83" s="290"/>
      <c r="XO83" s="290"/>
      <c r="XP83" s="290"/>
      <c r="XQ83" s="290"/>
      <c r="XR83" s="290"/>
      <c r="XS83" s="290"/>
      <c r="XT83" s="290"/>
      <c r="XU83" s="290"/>
      <c r="XV83" s="290"/>
      <c r="XW83" s="290"/>
      <c r="XX83" s="290"/>
      <c r="XY83" s="290"/>
      <c r="XZ83" s="290"/>
      <c r="YA83" s="290"/>
      <c r="YB83" s="290"/>
      <c r="YC83" s="290"/>
      <c r="YD83" s="290"/>
      <c r="YE83" s="290"/>
      <c r="YF83" s="290"/>
      <c r="YG83" s="290"/>
      <c r="YH83" s="290"/>
      <c r="YI83" s="290"/>
      <c r="YJ83" s="290"/>
      <c r="YK83" s="290"/>
      <c r="YL83" s="290"/>
      <c r="YM83" s="290"/>
      <c r="YN83" s="290"/>
      <c r="YO83" s="290"/>
      <c r="YP83" s="290"/>
      <c r="YQ83" s="290"/>
      <c r="YR83" s="290"/>
      <c r="YS83" s="290"/>
      <c r="YT83" s="290"/>
      <c r="YU83" s="290"/>
      <c r="YV83" s="290"/>
      <c r="YW83" s="290"/>
      <c r="YX83" s="290"/>
      <c r="YY83" s="290"/>
      <c r="YZ83" s="290"/>
      <c r="ZA83" s="290"/>
      <c r="ZB83" s="290"/>
      <c r="ZC83" s="290"/>
      <c r="ZD83" s="290"/>
      <c r="ZE83" s="290"/>
      <c r="ZF83" s="290"/>
      <c r="ZG83" s="290"/>
      <c r="ZH83" s="290"/>
      <c r="ZI83" s="290"/>
      <c r="ZJ83" s="290"/>
      <c r="ZK83" s="290"/>
      <c r="ZL83" s="290"/>
      <c r="ZM83" s="290"/>
      <c r="ZN83" s="290"/>
      <c r="ZO83" s="290"/>
      <c r="ZP83" s="290"/>
      <c r="ZQ83" s="290"/>
      <c r="ZR83" s="290"/>
      <c r="ZS83" s="290"/>
      <c r="ZT83" s="290"/>
      <c r="ZU83" s="290"/>
      <c r="ZV83" s="290"/>
      <c r="ZW83" s="290"/>
      <c r="ZX83" s="290"/>
      <c r="ZY83" s="290"/>
      <c r="ZZ83" s="290"/>
      <c r="AAA83" s="290"/>
      <c r="AAB83" s="290"/>
      <c r="AAC83" s="290"/>
      <c r="AAD83" s="290"/>
      <c r="AAE83" s="290"/>
      <c r="AAF83" s="290"/>
      <c r="AAG83" s="290"/>
      <c r="AAH83" s="290"/>
      <c r="AAI83" s="290"/>
      <c r="AAJ83" s="290"/>
      <c r="AAK83" s="290"/>
      <c r="AAL83" s="290"/>
      <c r="AAM83" s="290"/>
      <c r="AAN83" s="290"/>
      <c r="AAO83" s="290"/>
      <c r="AAP83" s="290"/>
      <c r="AAQ83" s="290"/>
      <c r="AAR83" s="290"/>
      <c r="AAS83" s="290"/>
      <c r="AAT83" s="290"/>
      <c r="AAU83" s="290"/>
      <c r="AAV83" s="290"/>
      <c r="AAW83" s="290"/>
      <c r="AAX83" s="290"/>
      <c r="AAY83" s="290"/>
      <c r="AAZ83" s="290"/>
      <c r="ABA83" s="290"/>
      <c r="ABB83" s="290"/>
      <c r="ABC83" s="290"/>
      <c r="ABD83" s="290"/>
      <c r="ABE83" s="290"/>
      <c r="ABF83" s="290"/>
      <c r="ABG83" s="290"/>
      <c r="ABH83" s="290"/>
      <c r="ABI83" s="290"/>
      <c r="ABJ83" s="290"/>
      <c r="ABK83" s="290"/>
      <c r="ABL83" s="290"/>
      <c r="ABM83" s="290"/>
      <c r="ABN83" s="290"/>
      <c r="ABO83" s="290"/>
      <c r="ABP83" s="290"/>
      <c r="ABQ83" s="290"/>
      <c r="ABR83" s="290"/>
      <c r="ABS83" s="290"/>
      <c r="ABT83" s="290"/>
      <c r="ABU83" s="290"/>
      <c r="ABV83" s="290"/>
      <c r="ABW83" s="290"/>
      <c r="ABX83" s="290"/>
      <c r="ABY83" s="290"/>
      <c r="ABZ83" s="290"/>
      <c r="ACA83" s="290"/>
      <c r="ACB83" s="290"/>
      <c r="ACC83" s="290"/>
      <c r="ACD83" s="290"/>
      <c r="ACE83" s="290"/>
      <c r="ACF83" s="290"/>
      <c r="ACG83" s="290"/>
      <c r="ACH83" s="290"/>
      <c r="ACI83" s="290"/>
      <c r="ACJ83" s="290"/>
      <c r="ACK83" s="290"/>
      <c r="ACL83" s="290"/>
      <c r="ACM83" s="290"/>
      <c r="ACN83" s="290"/>
      <c r="ACO83" s="290"/>
      <c r="ACP83" s="290"/>
      <c r="ACQ83" s="290"/>
      <c r="ACR83" s="290"/>
      <c r="ACS83" s="290"/>
      <c r="ACT83" s="290"/>
      <c r="ACU83" s="290"/>
      <c r="ACV83" s="290"/>
      <c r="ACW83" s="290"/>
      <c r="ACX83" s="290"/>
      <c r="ACY83" s="290"/>
      <c r="ACZ83" s="290"/>
      <c r="ADA83" s="290"/>
      <c r="ADB83" s="290"/>
      <c r="ADC83" s="290"/>
      <c r="ADD83" s="290"/>
      <c r="ADE83" s="290"/>
      <c r="ADF83" s="290"/>
      <c r="ADG83" s="290"/>
      <c r="ADH83" s="290"/>
      <c r="ADI83" s="290"/>
      <c r="ADJ83" s="290"/>
      <c r="ADK83" s="290"/>
      <c r="ADL83" s="290"/>
      <c r="ADM83" s="290"/>
      <c r="ADN83" s="290"/>
      <c r="ADO83" s="290"/>
      <c r="ADP83" s="290"/>
      <c r="ADQ83" s="290"/>
      <c r="ADR83" s="290"/>
      <c r="ADS83" s="290"/>
      <c r="ADT83" s="290"/>
      <c r="ADU83" s="290"/>
      <c r="ADV83" s="290"/>
      <c r="ADW83" s="290"/>
      <c r="ADX83" s="290"/>
      <c r="ADY83" s="290"/>
      <c r="ADZ83" s="290"/>
      <c r="AEA83" s="290"/>
      <c r="AEB83" s="290"/>
      <c r="AEC83" s="290"/>
      <c r="AED83" s="290"/>
      <c r="AEE83" s="290"/>
      <c r="AEF83" s="290"/>
      <c r="AEG83" s="290"/>
      <c r="AEH83" s="290"/>
      <c r="AEI83" s="290"/>
      <c r="AEJ83" s="290"/>
      <c r="AEK83" s="290"/>
      <c r="AEL83" s="290"/>
      <c r="AEM83" s="290"/>
      <c r="AEN83" s="290"/>
      <c r="AEO83" s="290"/>
      <c r="AEP83" s="290"/>
      <c r="AEQ83" s="290"/>
      <c r="AER83" s="290"/>
      <c r="AES83" s="290"/>
      <c r="AET83" s="290"/>
      <c r="AEU83" s="290"/>
      <c r="AEV83" s="290"/>
      <c r="AEW83" s="290"/>
      <c r="AEX83" s="290"/>
      <c r="AEY83" s="290"/>
      <c r="AEZ83" s="290"/>
      <c r="AFA83" s="290"/>
      <c r="AFB83" s="290"/>
      <c r="AFC83" s="290"/>
      <c r="AFD83" s="290"/>
      <c r="AFE83" s="290"/>
      <c r="AFF83" s="290"/>
      <c r="AFG83" s="290"/>
      <c r="AFH83" s="290"/>
      <c r="AFI83" s="290"/>
      <c r="AFJ83" s="290"/>
      <c r="AFK83" s="290"/>
      <c r="AFL83" s="290"/>
      <c r="AFM83" s="290"/>
      <c r="AFN83" s="290"/>
      <c r="AFO83" s="290"/>
      <c r="AFP83" s="290"/>
      <c r="AFQ83" s="290"/>
      <c r="AFR83" s="290"/>
      <c r="AFS83" s="290"/>
      <c r="AFT83" s="290"/>
      <c r="AFU83" s="290"/>
      <c r="AFV83" s="290"/>
      <c r="AFW83" s="290"/>
      <c r="AFX83" s="290"/>
      <c r="AFY83" s="290"/>
      <c r="AFZ83" s="290"/>
      <c r="AGA83" s="290"/>
      <c r="AGB83" s="290"/>
      <c r="AGC83" s="290"/>
      <c r="AGD83" s="290"/>
      <c r="AGE83" s="290"/>
      <c r="AGF83" s="290"/>
      <c r="AGG83" s="290"/>
      <c r="AGH83" s="290"/>
      <c r="AGI83" s="290"/>
      <c r="AGJ83" s="290"/>
      <c r="AGK83" s="290"/>
      <c r="AGL83" s="290"/>
      <c r="AGM83" s="290"/>
      <c r="AGN83" s="290"/>
      <c r="AGO83" s="290"/>
      <c r="AGP83" s="290"/>
      <c r="AGQ83" s="290"/>
      <c r="AGR83" s="290"/>
      <c r="AGS83" s="290"/>
      <c r="AGT83" s="290"/>
      <c r="AGU83" s="290"/>
      <c r="AGV83" s="290"/>
      <c r="AGW83" s="290"/>
      <c r="AGX83" s="290"/>
      <c r="AGY83" s="290"/>
      <c r="AGZ83" s="290"/>
      <c r="AHA83" s="290"/>
      <c r="AHB83" s="290"/>
      <c r="AHC83" s="290"/>
      <c r="AHD83" s="290"/>
      <c r="AHE83" s="290"/>
      <c r="AHF83" s="290"/>
      <c r="AHG83" s="290"/>
      <c r="AHH83" s="290"/>
      <c r="AHI83" s="290"/>
      <c r="AHJ83" s="290"/>
      <c r="AHK83" s="290"/>
      <c r="AHL83" s="290"/>
      <c r="AHM83" s="290"/>
      <c r="AHN83" s="290"/>
      <c r="AHO83" s="290"/>
      <c r="AHP83" s="290"/>
      <c r="AHQ83" s="290"/>
      <c r="AHR83" s="290"/>
      <c r="AHS83" s="290"/>
      <c r="AHT83" s="290"/>
      <c r="AHU83" s="290"/>
      <c r="AHV83" s="290"/>
      <c r="AHW83" s="290"/>
      <c r="AHX83" s="290"/>
      <c r="AHY83" s="290"/>
      <c r="AHZ83" s="290"/>
      <c r="AIA83" s="290"/>
      <c r="AIB83" s="290"/>
      <c r="AIC83" s="290"/>
      <c r="AID83" s="290"/>
      <c r="AIE83" s="290"/>
      <c r="AIF83" s="290"/>
      <c r="AIG83" s="290"/>
      <c r="AIH83" s="290"/>
      <c r="AII83" s="290"/>
      <c r="AIJ83" s="290"/>
      <c r="AIK83" s="290"/>
      <c r="AIL83" s="290"/>
      <c r="AIM83" s="290"/>
      <c r="AIN83" s="290"/>
      <c r="AIO83" s="290"/>
      <c r="AIP83" s="290"/>
      <c r="AIQ83" s="290"/>
      <c r="AIR83" s="290"/>
      <c r="AIS83" s="290"/>
      <c r="AIT83" s="290"/>
      <c r="AIU83" s="290"/>
      <c r="AIV83" s="290"/>
      <c r="AIW83" s="290"/>
      <c r="AIX83" s="290"/>
      <c r="AIY83" s="290"/>
      <c r="AIZ83" s="290"/>
      <c r="AJA83" s="290"/>
      <c r="AJB83" s="290"/>
      <c r="AJC83" s="290"/>
      <c r="AJD83" s="290"/>
      <c r="AJE83" s="290"/>
      <c r="AJF83" s="290"/>
      <c r="AJG83" s="290"/>
      <c r="AJH83" s="290"/>
      <c r="AJI83" s="290"/>
      <c r="AJJ83" s="290"/>
      <c r="AJK83" s="290"/>
      <c r="AJL83" s="290"/>
      <c r="AJM83" s="290"/>
      <c r="AJN83" s="290"/>
      <c r="AJO83" s="290"/>
      <c r="AJP83" s="290"/>
      <c r="AJQ83" s="290"/>
      <c r="AJR83" s="290"/>
      <c r="AJS83" s="290"/>
      <c r="AJT83" s="290"/>
      <c r="AJU83" s="290"/>
      <c r="AJV83" s="290"/>
      <c r="AJW83" s="290"/>
      <c r="AJX83" s="290"/>
      <c r="AJY83" s="290"/>
      <c r="AJZ83" s="290"/>
      <c r="AKA83" s="290"/>
      <c r="AKB83" s="290"/>
      <c r="AKC83" s="290"/>
      <c r="AKD83" s="290"/>
      <c r="AKE83" s="290"/>
      <c r="AKF83" s="290"/>
      <c r="AKG83" s="290"/>
      <c r="AKH83" s="290"/>
      <c r="AKI83" s="290"/>
      <c r="AKJ83" s="290"/>
      <c r="AKK83" s="290"/>
      <c r="AKL83" s="290"/>
      <c r="AKM83" s="290"/>
      <c r="AKN83" s="290"/>
      <c r="AKO83" s="290"/>
      <c r="AKP83" s="290"/>
      <c r="AKQ83" s="290"/>
      <c r="AKR83" s="290"/>
      <c r="AKS83" s="290"/>
      <c r="AKT83" s="290"/>
      <c r="AKU83" s="290"/>
      <c r="AKV83" s="290"/>
      <c r="AKW83" s="290"/>
      <c r="AKX83" s="290"/>
      <c r="AKY83" s="290"/>
      <c r="AKZ83" s="290"/>
      <c r="ALA83" s="290"/>
      <c r="ALB83" s="290"/>
      <c r="ALC83" s="290"/>
      <c r="ALD83" s="290"/>
      <c r="ALE83" s="290"/>
      <c r="ALF83" s="290"/>
      <c r="ALG83" s="290"/>
      <c r="ALH83" s="290"/>
      <c r="ALI83" s="290"/>
      <c r="ALJ83" s="290"/>
      <c r="ALK83" s="290"/>
      <c r="ALL83" s="290"/>
      <c r="ALM83" s="290"/>
      <c r="ALN83" s="290"/>
      <c r="ALO83" s="290"/>
      <c r="ALP83" s="290"/>
      <c r="ALQ83" s="290"/>
      <c r="ALR83" s="290"/>
      <c r="ALS83" s="290"/>
      <c r="ALT83" s="290"/>
      <c r="ALU83" s="290"/>
      <c r="ALV83" s="290"/>
      <c r="ALW83" s="290"/>
      <c r="ALX83" s="290"/>
      <c r="ALY83" s="290"/>
      <c r="ALZ83" s="290"/>
      <c r="AMA83" s="290"/>
      <c r="AMB83" s="290"/>
      <c r="AMC83" s="290"/>
      <c r="AMD83" s="290"/>
      <c r="AME83" s="290"/>
      <c r="AMF83" s="290"/>
      <c r="AMG83" s="290"/>
      <c r="AMH83" s="290"/>
      <c r="AMI83" s="290"/>
      <c r="AMJ83" s="290"/>
      <c r="AMK83" s="290"/>
      <c r="AML83" s="290"/>
    </row>
    <row r="84" spans="1:1026" ht="118.9" customHeight="1" thickBot="1">
      <c r="A84" s="195"/>
      <c r="B84" s="195"/>
      <c r="C84" s="949"/>
      <c r="D84" s="195"/>
      <c r="E84" s="473"/>
      <c r="F84" s="470" t="s">
        <v>252</v>
      </c>
      <c r="G84" s="470" t="s">
        <v>25</v>
      </c>
      <c r="H84" s="470">
        <v>100</v>
      </c>
      <c r="I84" s="470">
        <v>100</v>
      </c>
      <c r="J84" s="474">
        <f t="shared" ref="J84:J86" si="12">I84/H84*100</f>
        <v>100</v>
      </c>
      <c r="K84" s="958"/>
      <c r="L84" s="345"/>
      <c r="M84" s="190" t="s">
        <v>26</v>
      </c>
      <c r="N84" s="932"/>
      <c r="R84" s="275"/>
      <c r="S84" s="275"/>
      <c r="T84" s="275"/>
      <c r="U84" s="275"/>
      <c r="V84" s="275"/>
      <c r="W84" s="275"/>
      <c r="X84" s="275"/>
      <c r="Y84" s="275"/>
      <c r="Z84" s="275"/>
      <c r="AA84" s="275"/>
      <c r="AB84" s="275"/>
      <c r="AC84" s="275"/>
      <c r="AD84" s="275"/>
      <c r="AE84" s="275"/>
      <c r="AF84" s="275"/>
      <c r="AG84" s="275"/>
      <c r="AH84" s="275"/>
      <c r="AI84" s="275"/>
      <c r="AJ84" s="275"/>
      <c r="AK84" s="275"/>
      <c r="AL84" s="275"/>
      <c r="AM84" s="275"/>
      <c r="AN84" s="275"/>
      <c r="AO84" s="275"/>
      <c r="AP84" s="275"/>
      <c r="AQ84" s="275"/>
      <c r="AR84" s="275"/>
      <c r="AS84" s="275"/>
      <c r="AT84" s="275"/>
      <c r="AU84" s="275"/>
      <c r="AV84" s="275"/>
      <c r="AW84" s="275"/>
      <c r="AX84" s="275"/>
      <c r="AY84" s="275"/>
      <c r="AZ84" s="275"/>
      <c r="BA84" s="275"/>
      <c r="BB84" s="275"/>
      <c r="BC84" s="275"/>
      <c r="BD84" s="275"/>
      <c r="BE84" s="275"/>
      <c r="BF84" s="275"/>
      <c r="BG84" s="275"/>
      <c r="BH84" s="275"/>
      <c r="BI84" s="275"/>
      <c r="BJ84" s="275"/>
      <c r="BK84" s="275"/>
      <c r="BL84" s="275"/>
      <c r="BM84" s="275"/>
      <c r="BN84" s="275"/>
      <c r="BO84" s="275"/>
      <c r="BP84" s="275"/>
      <c r="BQ84" s="275"/>
      <c r="BR84" s="275"/>
      <c r="BS84" s="275"/>
      <c r="BT84" s="275"/>
      <c r="BU84" s="275"/>
      <c r="BV84" s="275"/>
      <c r="BW84" s="275"/>
      <c r="BX84" s="275"/>
      <c r="BY84" s="275"/>
      <c r="BZ84" s="275"/>
      <c r="CA84" s="275"/>
      <c r="CB84" s="275"/>
      <c r="CC84" s="275"/>
      <c r="CD84" s="275"/>
      <c r="CE84" s="275"/>
      <c r="CF84" s="275"/>
      <c r="CG84" s="275"/>
      <c r="CH84" s="275"/>
      <c r="CI84" s="275"/>
      <c r="CJ84" s="275"/>
      <c r="CK84" s="275"/>
      <c r="CL84" s="275"/>
      <c r="CM84" s="275"/>
      <c r="CN84" s="275"/>
      <c r="CO84" s="275"/>
      <c r="CP84" s="275"/>
      <c r="CQ84" s="275"/>
      <c r="CR84" s="275"/>
      <c r="CS84" s="275"/>
      <c r="CT84" s="275"/>
      <c r="CU84" s="275"/>
      <c r="CV84" s="275"/>
      <c r="CW84" s="275"/>
      <c r="CX84" s="275"/>
      <c r="CY84" s="275"/>
      <c r="CZ84" s="275"/>
      <c r="DA84" s="275"/>
      <c r="DB84" s="275"/>
      <c r="DC84" s="275"/>
      <c r="DD84" s="275"/>
      <c r="DE84" s="275"/>
      <c r="DF84" s="275"/>
      <c r="DG84" s="275"/>
      <c r="DH84" s="275"/>
      <c r="DI84" s="275"/>
      <c r="DJ84" s="275"/>
      <c r="DK84" s="275"/>
      <c r="DL84" s="275"/>
      <c r="DM84" s="275"/>
    </row>
    <row r="85" spans="1:1026" ht="124.15" hidden="1" customHeight="1" thickBot="1">
      <c r="A85" s="195"/>
      <c r="B85" s="195"/>
      <c r="C85" s="949"/>
      <c r="D85" s="195"/>
      <c r="E85" s="475"/>
      <c r="F85" s="470" t="s">
        <v>200</v>
      </c>
      <c r="G85" s="476" t="s">
        <v>25</v>
      </c>
      <c r="H85" s="470">
        <v>100</v>
      </c>
      <c r="I85" s="470">
        <v>100</v>
      </c>
      <c r="J85" s="474">
        <f t="shared" si="12"/>
        <v>100</v>
      </c>
      <c r="K85" s="958"/>
      <c r="L85" s="345"/>
      <c r="M85" s="189" t="s">
        <v>26</v>
      </c>
      <c r="N85" s="932"/>
    </row>
    <row r="86" spans="1:1026" ht="38.25" customHeight="1" thickBot="1">
      <c r="A86" s="195"/>
      <c r="B86" s="195"/>
      <c r="C86" s="949"/>
      <c r="D86" s="195"/>
      <c r="E86" s="477" t="s">
        <v>37</v>
      </c>
      <c r="F86" s="476" t="s">
        <v>253</v>
      </c>
      <c r="G86" s="476" t="s">
        <v>254</v>
      </c>
      <c r="H86" s="476">
        <v>4</v>
      </c>
      <c r="I86" s="476">
        <v>4</v>
      </c>
      <c r="J86" s="478">
        <f t="shared" si="12"/>
        <v>100</v>
      </c>
      <c r="K86" s="958"/>
      <c r="L86" s="345"/>
      <c r="M86" s="197" t="s">
        <v>26</v>
      </c>
      <c r="N86" s="932"/>
    </row>
    <row r="87" spans="1:1026" ht="54.75" hidden="1" customHeight="1" thickBot="1">
      <c r="A87" s="195"/>
      <c r="B87" s="195"/>
      <c r="C87" s="949"/>
      <c r="D87" s="195"/>
      <c r="E87" s="477"/>
      <c r="F87" s="470" t="s">
        <v>247</v>
      </c>
      <c r="G87" s="476" t="s">
        <v>25</v>
      </c>
      <c r="H87" s="470">
        <v>0</v>
      </c>
      <c r="I87" s="470">
        <v>0</v>
      </c>
      <c r="J87" s="474">
        <v>0</v>
      </c>
      <c r="K87" s="958"/>
      <c r="L87" s="345"/>
      <c r="M87" s="189" t="s">
        <v>26</v>
      </c>
      <c r="N87" s="932"/>
    </row>
    <row r="88" spans="1:1026" ht="148.15" hidden="1" customHeight="1" thickBot="1">
      <c r="A88" s="195"/>
      <c r="B88" s="195"/>
      <c r="C88" s="949"/>
      <c r="D88" s="195"/>
      <c r="E88" s="477"/>
      <c r="F88" s="470" t="s">
        <v>199</v>
      </c>
      <c r="G88" s="476" t="s">
        <v>25</v>
      </c>
      <c r="H88" s="470">
        <v>100</v>
      </c>
      <c r="I88" s="470">
        <v>100</v>
      </c>
      <c r="J88" s="474">
        <f t="shared" ref="J88:J92" si="13">I88/H88*100</f>
        <v>100</v>
      </c>
      <c r="K88" s="958"/>
      <c r="L88" s="345"/>
      <c r="M88" s="189" t="s">
        <v>26</v>
      </c>
      <c r="N88" s="932"/>
    </row>
    <row r="89" spans="1:1026" s="208" customFormat="1" ht="117" hidden="1" customHeight="1" thickBot="1">
      <c r="A89" s="195"/>
      <c r="B89" s="195"/>
      <c r="C89" s="949"/>
      <c r="D89" s="195"/>
      <c r="E89" s="477"/>
      <c r="F89" s="470" t="s">
        <v>121</v>
      </c>
      <c r="G89" s="476" t="s">
        <v>25</v>
      </c>
      <c r="H89" s="470">
        <v>95</v>
      </c>
      <c r="I89" s="470">
        <v>95</v>
      </c>
      <c r="J89" s="474">
        <f t="shared" si="13"/>
        <v>100</v>
      </c>
      <c r="K89" s="958"/>
      <c r="L89" s="345"/>
      <c r="M89" s="189" t="s">
        <v>26</v>
      </c>
      <c r="N89" s="932"/>
    </row>
    <row r="90" spans="1:1026" s="208" customFormat="1" ht="38.25" hidden="1" customHeight="1" thickBot="1">
      <c r="A90" s="195"/>
      <c r="B90" s="195"/>
      <c r="C90" s="949"/>
      <c r="D90" s="195"/>
      <c r="E90" s="477"/>
      <c r="F90" s="476" t="s">
        <v>32</v>
      </c>
      <c r="G90" s="476" t="s">
        <v>190</v>
      </c>
      <c r="H90" s="476">
        <v>19440</v>
      </c>
      <c r="I90" s="476">
        <v>6480</v>
      </c>
      <c r="J90" s="479">
        <f t="shared" si="13"/>
        <v>33.333333333333329</v>
      </c>
      <c r="K90" s="958"/>
      <c r="L90" s="345"/>
      <c r="M90" s="189" t="s">
        <v>26</v>
      </c>
      <c r="N90" s="932"/>
    </row>
    <row r="91" spans="1:1026" s="208" customFormat="1" ht="122.25" hidden="1" customHeight="1" thickBot="1">
      <c r="A91" s="195"/>
      <c r="B91" s="195"/>
      <c r="C91" s="949"/>
      <c r="D91" s="195"/>
      <c r="E91" s="477"/>
      <c r="F91" s="470" t="s">
        <v>121</v>
      </c>
      <c r="G91" s="476" t="s">
        <v>25</v>
      </c>
      <c r="H91" s="470">
        <v>95</v>
      </c>
      <c r="I91" s="470">
        <v>95</v>
      </c>
      <c r="J91" s="474">
        <f t="shared" si="13"/>
        <v>100</v>
      </c>
      <c r="K91" s="958"/>
      <c r="L91" s="345"/>
      <c r="M91" s="189" t="s">
        <v>26</v>
      </c>
      <c r="N91" s="932"/>
    </row>
    <row r="92" spans="1:1026" s="208" customFormat="1" ht="38.25" hidden="1" customHeight="1" thickBot="1">
      <c r="A92" s="195"/>
      <c r="B92" s="195"/>
      <c r="C92" s="949"/>
      <c r="D92" s="195"/>
      <c r="E92" s="477"/>
      <c r="F92" s="476" t="s">
        <v>32</v>
      </c>
      <c r="G92" s="476" t="s">
        <v>190</v>
      </c>
      <c r="H92" s="476">
        <v>7956</v>
      </c>
      <c r="I92" s="476">
        <v>2652</v>
      </c>
      <c r="J92" s="479">
        <f t="shared" si="13"/>
        <v>33.333333333333329</v>
      </c>
      <c r="K92" s="958"/>
      <c r="L92" s="345"/>
      <c r="M92" s="189" t="s">
        <v>26</v>
      </c>
      <c r="N92" s="932"/>
    </row>
    <row r="93" spans="1:1026" s="208" customFormat="1" ht="38.25" hidden="1" customHeight="1" thickBot="1">
      <c r="A93" s="195"/>
      <c r="B93" s="195"/>
      <c r="C93" s="949"/>
      <c r="D93" s="195"/>
      <c r="E93" s="477"/>
      <c r="F93" s="470"/>
      <c r="G93" s="476"/>
      <c r="H93" s="470"/>
      <c r="I93" s="470"/>
      <c r="J93" s="474"/>
      <c r="K93" s="958"/>
      <c r="L93" s="345"/>
      <c r="M93" s="189"/>
      <c r="N93" s="932"/>
    </row>
    <row r="94" spans="1:1026" s="208" customFormat="1" ht="114.75" hidden="1" customHeight="1" thickBot="1">
      <c r="A94" s="195"/>
      <c r="B94" s="195"/>
      <c r="C94" s="949"/>
      <c r="D94" s="195"/>
      <c r="E94" s="477"/>
      <c r="F94" s="470" t="s">
        <v>121</v>
      </c>
      <c r="G94" s="476" t="s">
        <v>25</v>
      </c>
      <c r="H94" s="470">
        <v>100</v>
      </c>
      <c r="I94" s="470">
        <v>100</v>
      </c>
      <c r="J94" s="474">
        <f t="shared" ref="J94:J100" si="14">I94/H94*100</f>
        <v>100</v>
      </c>
      <c r="K94" s="958"/>
      <c r="L94" s="345"/>
      <c r="M94" s="189" t="s">
        <v>26</v>
      </c>
      <c r="N94" s="932"/>
    </row>
    <row r="95" spans="1:1026" s="208" customFormat="1" ht="38.25" hidden="1" customHeight="1" thickBot="1">
      <c r="A95" s="195"/>
      <c r="B95" s="195"/>
      <c r="C95" s="949"/>
      <c r="D95" s="195"/>
      <c r="E95" s="477"/>
      <c r="F95" s="476" t="s">
        <v>32</v>
      </c>
      <c r="G95" s="476" t="s">
        <v>190</v>
      </c>
      <c r="H95" s="476">
        <v>38016</v>
      </c>
      <c r="I95" s="476">
        <v>12672</v>
      </c>
      <c r="J95" s="479">
        <f t="shared" si="14"/>
        <v>33.333333333333329</v>
      </c>
      <c r="K95" s="958"/>
      <c r="L95" s="345"/>
      <c r="M95" s="189" t="s">
        <v>26</v>
      </c>
      <c r="N95" s="932"/>
    </row>
    <row r="96" spans="1:1026" s="208" customFormat="1" ht="129" hidden="1" customHeight="1" thickBot="1">
      <c r="A96" s="195"/>
      <c r="B96" s="195"/>
      <c r="C96" s="949"/>
      <c r="D96" s="195"/>
      <c r="E96" s="477"/>
      <c r="F96" s="470" t="s">
        <v>121</v>
      </c>
      <c r="G96" s="476" t="s">
        <v>25</v>
      </c>
      <c r="H96" s="470">
        <v>100</v>
      </c>
      <c r="I96" s="470">
        <v>100</v>
      </c>
      <c r="J96" s="474">
        <f t="shared" si="14"/>
        <v>100</v>
      </c>
      <c r="K96" s="958"/>
      <c r="L96" s="345"/>
      <c r="M96" s="189" t="s">
        <v>26</v>
      </c>
      <c r="N96" s="932"/>
    </row>
    <row r="97" spans="1:1026" s="208" customFormat="1" ht="38.25" hidden="1" customHeight="1" thickBot="1">
      <c r="A97" s="195"/>
      <c r="B97" s="195"/>
      <c r="C97" s="949"/>
      <c r="D97" s="195"/>
      <c r="E97" s="477"/>
      <c r="F97" s="476" t="s">
        <v>32</v>
      </c>
      <c r="G97" s="476" t="s">
        <v>190</v>
      </c>
      <c r="H97" s="476">
        <v>105336</v>
      </c>
      <c r="I97" s="476">
        <v>34328</v>
      </c>
      <c r="J97" s="479">
        <f t="shared" si="14"/>
        <v>32.589048378522065</v>
      </c>
      <c r="K97" s="958"/>
      <c r="L97" s="345"/>
      <c r="M97" s="189" t="s">
        <v>26</v>
      </c>
      <c r="N97" s="932"/>
    </row>
    <row r="98" spans="1:1026" s="208" customFormat="1" ht="114" hidden="1" customHeight="1" thickBot="1">
      <c r="A98" s="195"/>
      <c r="B98" s="195"/>
      <c r="C98" s="949"/>
      <c r="D98" s="195"/>
      <c r="E98" s="477"/>
      <c r="F98" s="470" t="s">
        <v>121</v>
      </c>
      <c r="G98" s="476" t="s">
        <v>25</v>
      </c>
      <c r="H98" s="470">
        <v>100</v>
      </c>
      <c r="I98" s="470">
        <v>100</v>
      </c>
      <c r="J98" s="474">
        <f t="shared" si="14"/>
        <v>100</v>
      </c>
      <c r="K98" s="958"/>
      <c r="L98" s="345"/>
      <c r="M98" s="189" t="s">
        <v>26</v>
      </c>
      <c r="N98" s="932"/>
    </row>
    <row r="99" spans="1:1026" s="208" customFormat="1" ht="114" hidden="1" customHeight="1" thickBot="1">
      <c r="A99" s="195"/>
      <c r="B99" s="195"/>
      <c r="C99" s="949"/>
      <c r="D99" s="195"/>
      <c r="E99" s="477"/>
      <c r="F99" s="470" t="s">
        <v>200</v>
      </c>
      <c r="G99" s="476" t="s">
        <v>25</v>
      </c>
      <c r="H99" s="470">
        <v>100</v>
      </c>
      <c r="I99" s="470">
        <v>100</v>
      </c>
      <c r="J99" s="474">
        <f t="shared" si="14"/>
        <v>100</v>
      </c>
      <c r="K99" s="958"/>
      <c r="L99" s="345"/>
      <c r="M99" s="189" t="s">
        <v>26</v>
      </c>
      <c r="N99" s="932"/>
    </row>
    <row r="100" spans="1:1026" s="208" customFormat="1" ht="48.75" customHeight="1" thickBot="1">
      <c r="A100" s="195"/>
      <c r="B100" s="195"/>
      <c r="C100" s="949"/>
      <c r="D100" s="195"/>
      <c r="E100" s="477"/>
      <c r="F100" s="476" t="s">
        <v>255</v>
      </c>
      <c r="G100" s="476" t="s">
        <v>256</v>
      </c>
      <c r="H100" s="480">
        <v>4</v>
      </c>
      <c r="I100" s="481">
        <v>4</v>
      </c>
      <c r="J100" s="482">
        <f t="shared" si="14"/>
        <v>100</v>
      </c>
      <c r="K100" s="959"/>
      <c r="L100" s="345"/>
      <c r="M100" s="266" t="s">
        <v>26</v>
      </c>
      <c r="N100" s="932"/>
    </row>
    <row r="101" spans="1:1026" s="284" customFormat="1" ht="58.9" customHeight="1" thickBot="1">
      <c r="A101" s="294"/>
      <c r="B101" s="294"/>
      <c r="C101" s="950"/>
      <c r="D101" s="294"/>
      <c r="E101" s="477" t="s">
        <v>226</v>
      </c>
      <c r="F101" s="476" t="s">
        <v>257</v>
      </c>
      <c r="G101" s="476" t="s">
        <v>202</v>
      </c>
      <c r="H101" s="476">
        <v>5</v>
      </c>
      <c r="I101" s="476">
        <v>5</v>
      </c>
      <c r="J101" s="479">
        <f t="shared" si="1"/>
        <v>100</v>
      </c>
      <c r="K101" s="483">
        <f>(J86+J100+J101)/3</f>
        <v>100</v>
      </c>
      <c r="L101" s="294"/>
      <c r="M101" s="189" t="s">
        <v>26</v>
      </c>
      <c r="N101" s="933"/>
      <c r="O101" s="275"/>
      <c r="P101" s="275"/>
      <c r="Q101" s="275"/>
      <c r="R101" s="275"/>
      <c r="S101" s="275"/>
      <c r="T101" s="275"/>
      <c r="U101" s="275"/>
      <c r="V101" s="275"/>
      <c r="W101" s="275"/>
      <c r="X101" s="275"/>
      <c r="Y101" s="275"/>
      <c r="Z101" s="275"/>
      <c r="AA101" s="275"/>
      <c r="AB101" s="275"/>
      <c r="AC101" s="275"/>
      <c r="AD101" s="275"/>
      <c r="AE101" s="275"/>
      <c r="AF101" s="275"/>
      <c r="AG101" s="275"/>
      <c r="AH101" s="275"/>
      <c r="AI101" s="275"/>
      <c r="AJ101" s="275"/>
      <c r="AK101" s="275"/>
      <c r="AL101" s="275"/>
      <c r="AM101" s="275"/>
      <c r="AN101" s="275"/>
      <c r="AO101" s="275"/>
      <c r="AP101" s="275"/>
      <c r="AQ101" s="275"/>
      <c r="AR101" s="275"/>
      <c r="AS101" s="275"/>
      <c r="AT101" s="275"/>
      <c r="AU101" s="275"/>
      <c r="AV101" s="275"/>
      <c r="AW101" s="275"/>
      <c r="AX101" s="275"/>
      <c r="AY101" s="275"/>
      <c r="AZ101" s="275"/>
      <c r="BA101" s="275"/>
      <c r="BB101" s="275"/>
      <c r="BC101" s="275"/>
      <c r="BD101" s="275"/>
      <c r="BE101" s="275"/>
      <c r="BF101" s="275"/>
      <c r="BG101" s="275"/>
      <c r="BH101" s="275"/>
      <c r="BI101" s="275"/>
      <c r="BJ101" s="275"/>
      <c r="BK101" s="275"/>
      <c r="BL101" s="275"/>
      <c r="BM101" s="275"/>
      <c r="BN101" s="275"/>
      <c r="BO101" s="275"/>
      <c r="BP101" s="275"/>
      <c r="BQ101" s="275"/>
      <c r="BR101" s="275"/>
      <c r="BS101" s="275"/>
      <c r="BT101" s="275"/>
      <c r="BU101" s="275"/>
      <c r="BV101" s="275"/>
      <c r="BW101" s="275"/>
      <c r="BX101" s="275"/>
      <c r="BY101" s="275"/>
      <c r="BZ101" s="275"/>
      <c r="CA101" s="275"/>
      <c r="CB101" s="275"/>
      <c r="CC101" s="275"/>
      <c r="CD101" s="275"/>
      <c r="CE101" s="275"/>
      <c r="CF101" s="275"/>
      <c r="CG101" s="275"/>
      <c r="CH101" s="275"/>
      <c r="CI101" s="275"/>
      <c r="CJ101" s="275"/>
      <c r="CK101" s="275"/>
      <c r="CL101" s="275"/>
      <c r="CM101" s="275"/>
      <c r="CN101" s="275"/>
      <c r="CO101" s="275"/>
      <c r="CP101" s="275"/>
      <c r="CQ101" s="275"/>
      <c r="CR101" s="275"/>
      <c r="CS101" s="275"/>
      <c r="CT101" s="275"/>
      <c r="CU101" s="275"/>
      <c r="CV101" s="275"/>
      <c r="CW101" s="275"/>
      <c r="CX101" s="275"/>
      <c r="CY101" s="275"/>
      <c r="CZ101" s="275"/>
      <c r="DA101" s="275"/>
      <c r="DB101" s="275"/>
      <c r="DC101" s="275"/>
      <c r="DD101" s="275"/>
      <c r="DE101" s="275"/>
      <c r="DF101" s="275"/>
      <c r="DG101" s="275"/>
      <c r="DH101" s="275"/>
      <c r="DI101" s="275"/>
      <c r="DJ101" s="275"/>
      <c r="DK101" s="275"/>
      <c r="DL101" s="275"/>
      <c r="DM101" s="275"/>
      <c r="DN101" s="275"/>
      <c r="DO101" s="275"/>
      <c r="DP101" s="275"/>
      <c r="DQ101" s="275"/>
      <c r="DR101" s="275"/>
      <c r="DS101" s="275"/>
      <c r="DT101" s="275"/>
      <c r="DU101" s="275"/>
      <c r="DV101" s="275"/>
      <c r="DW101" s="275"/>
      <c r="DX101" s="275"/>
      <c r="DY101" s="275"/>
      <c r="DZ101" s="275"/>
      <c r="EA101" s="275"/>
      <c r="EB101" s="275"/>
      <c r="EC101" s="275"/>
      <c r="ED101" s="275"/>
      <c r="EE101" s="275"/>
      <c r="EF101" s="275"/>
      <c r="EG101" s="275"/>
      <c r="EH101" s="275"/>
      <c r="EI101" s="275"/>
      <c r="EJ101" s="275"/>
      <c r="EK101" s="275"/>
      <c r="EL101" s="275"/>
      <c r="EM101" s="275"/>
      <c r="EN101" s="275"/>
      <c r="EO101" s="275"/>
      <c r="EP101" s="275"/>
      <c r="EQ101" s="275"/>
      <c r="ER101" s="275"/>
      <c r="ES101" s="275"/>
      <c r="ET101" s="275"/>
      <c r="EU101" s="275"/>
      <c r="EV101" s="275"/>
      <c r="EW101" s="275"/>
      <c r="EX101" s="275"/>
      <c r="EY101" s="275"/>
      <c r="EZ101" s="275"/>
      <c r="FA101" s="275"/>
      <c r="FB101" s="275"/>
      <c r="FC101" s="275"/>
      <c r="FD101" s="275"/>
      <c r="FE101" s="275"/>
      <c r="FF101" s="275"/>
      <c r="FG101" s="275"/>
      <c r="FH101" s="275"/>
      <c r="FI101" s="275"/>
      <c r="FJ101" s="275"/>
      <c r="FK101" s="275"/>
      <c r="FL101" s="275"/>
      <c r="FM101" s="275"/>
      <c r="FN101" s="275"/>
      <c r="FO101" s="275"/>
      <c r="FP101" s="275"/>
      <c r="FQ101" s="275"/>
      <c r="FR101" s="275"/>
      <c r="FS101" s="275"/>
      <c r="FT101" s="275"/>
      <c r="FU101" s="275"/>
      <c r="FV101" s="275"/>
      <c r="FW101" s="275"/>
      <c r="FX101" s="275"/>
      <c r="FY101" s="275"/>
      <c r="FZ101" s="275"/>
      <c r="GA101" s="275"/>
      <c r="GB101" s="275"/>
      <c r="GC101" s="275"/>
      <c r="GD101" s="275"/>
      <c r="GE101" s="275"/>
      <c r="GF101" s="275"/>
      <c r="GG101" s="275"/>
      <c r="GH101" s="275"/>
      <c r="GI101" s="275"/>
      <c r="GJ101" s="275"/>
      <c r="GK101" s="275"/>
      <c r="GL101" s="275"/>
      <c r="GM101" s="275"/>
      <c r="GN101" s="275"/>
      <c r="GO101" s="275"/>
      <c r="GP101" s="275"/>
      <c r="GQ101" s="275"/>
      <c r="GR101" s="275"/>
      <c r="GS101" s="275"/>
      <c r="GT101" s="275"/>
      <c r="GU101" s="275"/>
      <c r="GV101" s="275"/>
      <c r="GW101" s="275"/>
      <c r="GX101" s="275"/>
      <c r="GY101" s="275"/>
      <c r="GZ101" s="275"/>
      <c r="HA101" s="275"/>
      <c r="HB101" s="275"/>
      <c r="HC101" s="275"/>
      <c r="HD101" s="275"/>
      <c r="HE101" s="275"/>
      <c r="HF101" s="275"/>
      <c r="HG101" s="275"/>
      <c r="HH101" s="275"/>
      <c r="HI101" s="275"/>
      <c r="HJ101" s="275"/>
      <c r="HK101" s="275"/>
      <c r="HL101" s="275"/>
      <c r="HM101" s="275"/>
      <c r="HN101" s="275"/>
      <c r="HO101" s="275"/>
      <c r="HP101" s="275"/>
      <c r="HQ101" s="275"/>
      <c r="HR101" s="275"/>
      <c r="HS101" s="275"/>
      <c r="HT101" s="275"/>
      <c r="HU101" s="275"/>
      <c r="HV101" s="275"/>
      <c r="HW101" s="275"/>
      <c r="HX101" s="275"/>
      <c r="HY101" s="275"/>
      <c r="HZ101" s="275"/>
      <c r="IA101" s="275"/>
      <c r="IB101" s="275"/>
      <c r="IC101" s="275"/>
      <c r="ID101" s="275"/>
      <c r="IE101" s="275"/>
      <c r="IF101" s="275"/>
      <c r="IG101" s="275"/>
      <c r="IH101" s="275"/>
      <c r="II101" s="275"/>
      <c r="IJ101" s="275"/>
      <c r="IK101" s="275"/>
      <c r="IL101" s="275"/>
      <c r="IM101" s="275"/>
      <c r="IN101" s="275"/>
      <c r="IO101" s="275"/>
      <c r="IP101" s="275"/>
      <c r="IQ101" s="275"/>
      <c r="IR101" s="275"/>
      <c r="IS101" s="275"/>
      <c r="IT101" s="275"/>
      <c r="IU101" s="275"/>
      <c r="IV101" s="275"/>
      <c r="IW101" s="275"/>
      <c r="IX101" s="275"/>
      <c r="IY101" s="275"/>
      <c r="IZ101" s="275"/>
      <c r="JA101" s="275"/>
      <c r="JB101" s="275"/>
      <c r="JC101" s="275"/>
      <c r="JD101" s="275"/>
      <c r="JE101" s="275"/>
      <c r="JF101" s="275"/>
      <c r="JG101" s="275"/>
      <c r="JH101" s="275"/>
      <c r="JI101" s="275"/>
      <c r="JJ101" s="275"/>
      <c r="JK101" s="275"/>
      <c r="JL101" s="275"/>
      <c r="JM101" s="275"/>
      <c r="JN101" s="275"/>
      <c r="JO101" s="275"/>
      <c r="JP101" s="275"/>
      <c r="JQ101" s="275"/>
      <c r="JR101" s="275"/>
      <c r="JS101" s="275"/>
      <c r="JT101" s="275"/>
      <c r="JU101" s="275"/>
      <c r="JV101" s="275"/>
      <c r="JW101" s="275"/>
      <c r="JX101" s="275"/>
      <c r="JY101" s="275"/>
      <c r="JZ101" s="275"/>
      <c r="KA101" s="275"/>
      <c r="KB101" s="275"/>
      <c r="KC101" s="275"/>
      <c r="KD101" s="275"/>
      <c r="KE101" s="275"/>
      <c r="KF101" s="275"/>
      <c r="KG101" s="275"/>
      <c r="KH101" s="275"/>
      <c r="KI101" s="275"/>
      <c r="KJ101" s="275"/>
      <c r="KK101" s="275"/>
      <c r="KL101" s="275"/>
      <c r="KM101" s="275"/>
      <c r="KN101" s="275"/>
      <c r="KO101" s="275"/>
      <c r="KP101" s="275"/>
      <c r="KQ101" s="275"/>
      <c r="KR101" s="275"/>
      <c r="KS101" s="275"/>
      <c r="KT101" s="275"/>
      <c r="KU101" s="275"/>
      <c r="KV101" s="275"/>
      <c r="KW101" s="275"/>
      <c r="KX101" s="275"/>
      <c r="KY101" s="275"/>
      <c r="KZ101" s="275"/>
      <c r="LA101" s="275"/>
      <c r="LB101" s="275"/>
      <c r="LC101" s="275"/>
      <c r="LD101" s="275"/>
      <c r="LE101" s="275"/>
      <c r="LF101" s="275"/>
      <c r="LG101" s="275"/>
      <c r="LH101" s="275"/>
      <c r="LI101" s="275"/>
      <c r="LJ101" s="275"/>
      <c r="LK101" s="275"/>
      <c r="LL101" s="275"/>
      <c r="LM101" s="275"/>
      <c r="LN101" s="275"/>
      <c r="LO101" s="275"/>
      <c r="LP101" s="275"/>
      <c r="LQ101" s="275"/>
      <c r="LR101" s="275"/>
      <c r="LS101" s="275"/>
      <c r="LT101" s="275"/>
      <c r="LU101" s="275"/>
      <c r="LV101" s="275"/>
      <c r="LW101" s="275"/>
      <c r="LX101" s="275"/>
      <c r="LY101" s="275"/>
      <c r="LZ101" s="275"/>
      <c r="MA101" s="275"/>
      <c r="MB101" s="275"/>
      <c r="MC101" s="275"/>
      <c r="MD101" s="275"/>
      <c r="ME101" s="275"/>
      <c r="MF101" s="275"/>
      <c r="MG101" s="275"/>
      <c r="MH101" s="275"/>
      <c r="MI101" s="275"/>
      <c r="MJ101" s="275"/>
      <c r="MK101" s="275"/>
      <c r="ML101" s="275"/>
      <c r="MM101" s="275"/>
      <c r="MN101" s="275"/>
      <c r="MO101" s="275"/>
      <c r="MP101" s="275"/>
      <c r="MQ101" s="275"/>
      <c r="MR101" s="275"/>
      <c r="MS101" s="275"/>
      <c r="MT101" s="275"/>
      <c r="MU101" s="275"/>
      <c r="MV101" s="275"/>
      <c r="MW101" s="275"/>
      <c r="MX101" s="275"/>
      <c r="MY101" s="275"/>
      <c r="MZ101" s="275"/>
      <c r="NA101" s="275"/>
      <c r="NB101" s="275"/>
      <c r="NC101" s="275"/>
      <c r="ND101" s="275"/>
      <c r="NE101" s="275"/>
      <c r="NF101" s="275"/>
      <c r="NG101" s="275"/>
      <c r="NH101" s="275"/>
      <c r="NI101" s="275"/>
      <c r="NJ101" s="275"/>
      <c r="NK101" s="275"/>
      <c r="NL101" s="275"/>
      <c r="NM101" s="275"/>
      <c r="NN101" s="275"/>
      <c r="NO101" s="275"/>
      <c r="NP101" s="275"/>
      <c r="NQ101" s="275"/>
      <c r="NR101" s="275"/>
      <c r="NS101" s="275"/>
      <c r="NT101" s="275"/>
      <c r="NU101" s="275"/>
      <c r="NV101" s="275"/>
      <c r="NW101" s="275"/>
      <c r="NX101" s="275"/>
      <c r="NY101" s="275"/>
      <c r="NZ101" s="275"/>
      <c r="OA101" s="275"/>
      <c r="OB101" s="275"/>
      <c r="OC101" s="275"/>
      <c r="OD101" s="275"/>
      <c r="OE101" s="275"/>
      <c r="OF101" s="275"/>
      <c r="OG101" s="275"/>
      <c r="OH101" s="275"/>
      <c r="OI101" s="275"/>
      <c r="OJ101" s="275"/>
      <c r="OK101" s="275"/>
      <c r="OL101" s="275"/>
      <c r="OM101" s="275"/>
      <c r="ON101" s="275"/>
      <c r="OO101" s="275"/>
      <c r="OP101" s="275"/>
      <c r="OQ101" s="275"/>
      <c r="OR101" s="275"/>
      <c r="OS101" s="275"/>
      <c r="OT101" s="275"/>
      <c r="OU101" s="275"/>
      <c r="OV101" s="275"/>
      <c r="OW101" s="275"/>
      <c r="OX101" s="275"/>
      <c r="OY101" s="275"/>
      <c r="OZ101" s="275"/>
      <c r="PA101" s="275"/>
      <c r="PB101" s="275"/>
      <c r="PC101" s="275"/>
      <c r="PD101" s="275"/>
      <c r="PE101" s="275"/>
      <c r="PF101" s="275"/>
      <c r="PG101" s="275"/>
      <c r="PH101" s="275"/>
      <c r="PI101" s="275"/>
      <c r="PJ101" s="275"/>
      <c r="PK101" s="275"/>
      <c r="PL101" s="275"/>
      <c r="PM101" s="275"/>
      <c r="PN101" s="275"/>
      <c r="PO101" s="275"/>
      <c r="PP101" s="275"/>
      <c r="PQ101" s="275"/>
      <c r="PR101" s="275"/>
      <c r="PS101" s="275"/>
      <c r="PT101" s="275"/>
      <c r="PU101" s="275"/>
      <c r="PV101" s="275"/>
      <c r="PW101" s="275"/>
      <c r="PX101" s="275"/>
      <c r="PY101" s="275"/>
      <c r="PZ101" s="275"/>
      <c r="QA101" s="275"/>
      <c r="QB101" s="275"/>
      <c r="QC101" s="275"/>
      <c r="QD101" s="275"/>
      <c r="QE101" s="275"/>
      <c r="QF101" s="275"/>
      <c r="QG101" s="275"/>
      <c r="QH101" s="275"/>
      <c r="QI101" s="275"/>
      <c r="QJ101" s="275"/>
      <c r="QK101" s="275"/>
      <c r="QL101" s="275"/>
      <c r="QM101" s="275"/>
      <c r="QN101" s="275"/>
      <c r="QO101" s="275"/>
      <c r="QP101" s="275"/>
      <c r="QQ101" s="275"/>
      <c r="QR101" s="275"/>
      <c r="QS101" s="275"/>
      <c r="QT101" s="275"/>
      <c r="QU101" s="275"/>
      <c r="QV101" s="275"/>
      <c r="QW101" s="275"/>
      <c r="QX101" s="275"/>
      <c r="QY101" s="275"/>
      <c r="QZ101" s="275"/>
      <c r="RA101" s="275"/>
      <c r="RB101" s="275"/>
      <c r="RC101" s="275"/>
      <c r="RD101" s="275"/>
      <c r="RE101" s="275"/>
      <c r="RF101" s="275"/>
      <c r="RG101" s="275"/>
      <c r="RH101" s="275"/>
      <c r="RI101" s="275"/>
      <c r="RJ101" s="275"/>
      <c r="RK101" s="275"/>
      <c r="RL101" s="275"/>
      <c r="RM101" s="275"/>
      <c r="RN101" s="275"/>
      <c r="RO101" s="275"/>
      <c r="RP101" s="275"/>
      <c r="RQ101" s="275"/>
      <c r="RR101" s="275"/>
      <c r="RS101" s="275"/>
      <c r="RT101" s="275"/>
      <c r="RU101" s="275"/>
      <c r="RV101" s="275"/>
      <c r="RW101" s="275"/>
      <c r="RX101" s="275"/>
      <c r="RY101" s="275"/>
      <c r="RZ101" s="275"/>
      <c r="SA101" s="275"/>
      <c r="SB101" s="275"/>
      <c r="SC101" s="275"/>
      <c r="SD101" s="275"/>
      <c r="SE101" s="275"/>
      <c r="SF101" s="275"/>
      <c r="SG101" s="275"/>
      <c r="SH101" s="275"/>
      <c r="SI101" s="275"/>
      <c r="SJ101" s="275"/>
      <c r="SK101" s="275"/>
      <c r="SL101" s="275"/>
      <c r="SM101" s="275"/>
      <c r="SN101" s="275"/>
      <c r="SO101" s="275"/>
      <c r="SP101" s="275"/>
      <c r="SQ101" s="275"/>
      <c r="SR101" s="275"/>
      <c r="SS101" s="275"/>
      <c r="ST101" s="275"/>
      <c r="SU101" s="275"/>
      <c r="SV101" s="275"/>
      <c r="SW101" s="275"/>
      <c r="SX101" s="275"/>
      <c r="SY101" s="275"/>
      <c r="SZ101" s="275"/>
      <c r="TA101" s="275"/>
      <c r="TB101" s="275"/>
      <c r="TC101" s="275"/>
      <c r="TD101" s="275"/>
      <c r="TE101" s="275"/>
      <c r="TF101" s="275"/>
      <c r="TG101" s="275"/>
      <c r="TH101" s="275"/>
      <c r="TI101" s="275"/>
      <c r="TJ101" s="275"/>
      <c r="TK101" s="275"/>
      <c r="TL101" s="275"/>
      <c r="TM101" s="275"/>
      <c r="TN101" s="275"/>
      <c r="TO101" s="275"/>
      <c r="TP101" s="275"/>
      <c r="TQ101" s="275"/>
      <c r="TR101" s="275"/>
      <c r="TS101" s="275"/>
      <c r="TT101" s="275"/>
      <c r="TU101" s="275"/>
      <c r="TV101" s="275"/>
      <c r="TW101" s="275"/>
      <c r="TX101" s="275"/>
      <c r="TY101" s="275"/>
      <c r="TZ101" s="275"/>
      <c r="UA101" s="275"/>
      <c r="UB101" s="275"/>
      <c r="UC101" s="275"/>
      <c r="UD101" s="275"/>
      <c r="UE101" s="275"/>
      <c r="UF101" s="275"/>
      <c r="UG101" s="275"/>
      <c r="UH101" s="275"/>
      <c r="UI101" s="275"/>
      <c r="UJ101" s="275"/>
      <c r="UK101" s="275"/>
      <c r="UL101" s="275"/>
      <c r="UM101" s="275"/>
      <c r="UN101" s="275"/>
      <c r="UO101" s="275"/>
      <c r="UP101" s="275"/>
      <c r="UQ101" s="275"/>
      <c r="UR101" s="275"/>
      <c r="US101" s="275"/>
      <c r="UT101" s="275"/>
      <c r="UU101" s="275"/>
      <c r="UV101" s="275"/>
      <c r="UW101" s="275"/>
      <c r="UX101" s="275"/>
      <c r="UY101" s="275"/>
      <c r="UZ101" s="275"/>
      <c r="VA101" s="275"/>
      <c r="VB101" s="275"/>
      <c r="VC101" s="275"/>
      <c r="VD101" s="275"/>
      <c r="VE101" s="275"/>
      <c r="VF101" s="275"/>
      <c r="VG101" s="275"/>
      <c r="VH101" s="275"/>
      <c r="VI101" s="275"/>
      <c r="VJ101" s="275"/>
      <c r="VK101" s="275"/>
      <c r="VL101" s="275"/>
      <c r="VM101" s="275"/>
      <c r="VN101" s="275"/>
      <c r="VO101" s="275"/>
      <c r="VP101" s="275"/>
      <c r="VQ101" s="275"/>
      <c r="VR101" s="275"/>
      <c r="VS101" s="275"/>
      <c r="VT101" s="275"/>
      <c r="VU101" s="275"/>
      <c r="VV101" s="275"/>
      <c r="VW101" s="275"/>
      <c r="VX101" s="275"/>
      <c r="VY101" s="275"/>
      <c r="VZ101" s="275"/>
      <c r="WA101" s="275"/>
      <c r="WB101" s="275"/>
      <c r="WC101" s="275"/>
      <c r="WD101" s="275"/>
      <c r="WE101" s="275"/>
      <c r="WF101" s="275"/>
      <c r="WG101" s="275"/>
      <c r="WH101" s="275"/>
      <c r="WI101" s="275"/>
      <c r="WJ101" s="275"/>
      <c r="WK101" s="275"/>
      <c r="WL101" s="275"/>
      <c r="WM101" s="275"/>
      <c r="WN101" s="275"/>
      <c r="WO101" s="275"/>
      <c r="WP101" s="275"/>
      <c r="WQ101" s="275"/>
      <c r="WR101" s="275"/>
      <c r="WS101" s="275"/>
      <c r="WT101" s="275"/>
      <c r="WU101" s="275"/>
      <c r="WV101" s="275"/>
      <c r="WW101" s="275"/>
      <c r="WX101" s="275"/>
      <c r="WY101" s="275"/>
      <c r="WZ101" s="275"/>
      <c r="XA101" s="275"/>
      <c r="XB101" s="275"/>
      <c r="XC101" s="275"/>
      <c r="XD101" s="275"/>
      <c r="XE101" s="275"/>
      <c r="XF101" s="275"/>
      <c r="XG101" s="275"/>
      <c r="XH101" s="275"/>
      <c r="XI101" s="275"/>
      <c r="XJ101" s="275"/>
      <c r="XK101" s="275"/>
      <c r="XL101" s="275"/>
      <c r="XM101" s="275"/>
      <c r="XN101" s="275"/>
      <c r="XO101" s="275"/>
      <c r="XP101" s="275"/>
      <c r="XQ101" s="275"/>
      <c r="XR101" s="275"/>
      <c r="XS101" s="275"/>
      <c r="XT101" s="275"/>
      <c r="XU101" s="275"/>
      <c r="XV101" s="275"/>
      <c r="XW101" s="275"/>
      <c r="XX101" s="275"/>
      <c r="XY101" s="275"/>
      <c r="XZ101" s="275"/>
      <c r="YA101" s="275"/>
      <c r="YB101" s="275"/>
      <c r="YC101" s="275"/>
      <c r="YD101" s="275"/>
      <c r="YE101" s="275"/>
      <c r="YF101" s="275"/>
      <c r="YG101" s="275"/>
      <c r="YH101" s="275"/>
      <c r="YI101" s="275"/>
      <c r="YJ101" s="275"/>
      <c r="YK101" s="275"/>
      <c r="YL101" s="275"/>
      <c r="YM101" s="275"/>
      <c r="YN101" s="275"/>
      <c r="YO101" s="275"/>
      <c r="YP101" s="275"/>
      <c r="YQ101" s="275"/>
      <c r="YR101" s="275"/>
      <c r="YS101" s="275"/>
      <c r="YT101" s="275"/>
      <c r="YU101" s="275"/>
      <c r="YV101" s="275"/>
      <c r="YW101" s="275"/>
      <c r="YX101" s="275"/>
      <c r="YY101" s="275"/>
      <c r="YZ101" s="275"/>
      <c r="ZA101" s="275"/>
      <c r="ZB101" s="275"/>
      <c r="ZC101" s="275"/>
      <c r="ZD101" s="275"/>
      <c r="ZE101" s="275"/>
      <c r="ZF101" s="275"/>
      <c r="ZG101" s="275"/>
      <c r="ZH101" s="275"/>
      <c r="ZI101" s="275"/>
      <c r="ZJ101" s="275"/>
      <c r="ZK101" s="275"/>
      <c r="ZL101" s="275"/>
      <c r="ZM101" s="275"/>
      <c r="ZN101" s="275"/>
      <c r="ZO101" s="275"/>
      <c r="ZP101" s="275"/>
      <c r="ZQ101" s="275"/>
      <c r="ZR101" s="275"/>
      <c r="ZS101" s="275"/>
      <c r="ZT101" s="275"/>
      <c r="ZU101" s="275"/>
      <c r="ZV101" s="275"/>
      <c r="ZW101" s="275"/>
      <c r="ZX101" s="275"/>
      <c r="ZY101" s="275"/>
      <c r="ZZ101" s="275"/>
      <c r="AAA101" s="275"/>
      <c r="AAB101" s="275"/>
      <c r="AAC101" s="275"/>
      <c r="AAD101" s="275"/>
      <c r="AAE101" s="275"/>
      <c r="AAF101" s="275"/>
      <c r="AAG101" s="275"/>
      <c r="AAH101" s="275"/>
      <c r="AAI101" s="275"/>
      <c r="AAJ101" s="275"/>
      <c r="AAK101" s="275"/>
      <c r="AAL101" s="275"/>
      <c r="AAM101" s="275"/>
      <c r="AAN101" s="275"/>
      <c r="AAO101" s="275"/>
      <c r="AAP101" s="275"/>
      <c r="AAQ101" s="275"/>
      <c r="AAR101" s="275"/>
      <c r="AAS101" s="275"/>
      <c r="AAT101" s="275"/>
      <c r="AAU101" s="275"/>
      <c r="AAV101" s="275"/>
      <c r="AAW101" s="275"/>
      <c r="AAX101" s="275"/>
      <c r="AAY101" s="275"/>
      <c r="AAZ101" s="275"/>
      <c r="ABA101" s="275"/>
      <c r="ABB101" s="275"/>
      <c r="ABC101" s="275"/>
      <c r="ABD101" s="275"/>
      <c r="ABE101" s="275"/>
      <c r="ABF101" s="275"/>
      <c r="ABG101" s="275"/>
      <c r="ABH101" s="275"/>
      <c r="ABI101" s="275"/>
      <c r="ABJ101" s="275"/>
      <c r="ABK101" s="275"/>
      <c r="ABL101" s="275"/>
      <c r="ABM101" s="275"/>
      <c r="ABN101" s="275"/>
      <c r="ABO101" s="275"/>
      <c r="ABP101" s="275"/>
      <c r="ABQ101" s="275"/>
      <c r="ABR101" s="275"/>
      <c r="ABS101" s="275"/>
      <c r="ABT101" s="275"/>
      <c r="ABU101" s="275"/>
      <c r="ABV101" s="275"/>
      <c r="ABW101" s="275"/>
      <c r="ABX101" s="275"/>
      <c r="ABY101" s="275"/>
      <c r="ABZ101" s="275"/>
      <c r="ACA101" s="275"/>
      <c r="ACB101" s="275"/>
      <c r="ACC101" s="275"/>
      <c r="ACD101" s="275"/>
      <c r="ACE101" s="275"/>
      <c r="ACF101" s="275"/>
      <c r="ACG101" s="275"/>
      <c r="ACH101" s="275"/>
      <c r="ACI101" s="275"/>
      <c r="ACJ101" s="275"/>
      <c r="ACK101" s="275"/>
      <c r="ACL101" s="275"/>
      <c r="ACM101" s="275"/>
      <c r="ACN101" s="275"/>
      <c r="ACO101" s="275"/>
      <c r="ACP101" s="275"/>
      <c r="ACQ101" s="275"/>
      <c r="ACR101" s="275"/>
      <c r="ACS101" s="275"/>
      <c r="ACT101" s="275"/>
      <c r="ACU101" s="275"/>
      <c r="ACV101" s="275"/>
      <c r="ACW101" s="275"/>
      <c r="ACX101" s="275"/>
      <c r="ACY101" s="275"/>
      <c r="ACZ101" s="275"/>
      <c r="ADA101" s="275"/>
      <c r="ADB101" s="275"/>
      <c r="ADC101" s="275"/>
      <c r="ADD101" s="275"/>
      <c r="ADE101" s="275"/>
      <c r="ADF101" s="275"/>
      <c r="ADG101" s="275"/>
      <c r="ADH101" s="275"/>
      <c r="ADI101" s="275"/>
      <c r="ADJ101" s="275"/>
      <c r="ADK101" s="275"/>
      <c r="ADL101" s="275"/>
      <c r="ADM101" s="275"/>
      <c r="ADN101" s="275"/>
      <c r="ADO101" s="275"/>
      <c r="ADP101" s="275"/>
      <c r="ADQ101" s="275"/>
      <c r="ADR101" s="275"/>
      <c r="ADS101" s="275"/>
      <c r="ADT101" s="275"/>
      <c r="ADU101" s="275"/>
      <c r="ADV101" s="275"/>
      <c r="ADW101" s="275"/>
      <c r="ADX101" s="275"/>
      <c r="ADY101" s="275"/>
      <c r="ADZ101" s="275"/>
      <c r="AEA101" s="275"/>
      <c r="AEB101" s="275"/>
      <c r="AEC101" s="275"/>
      <c r="AED101" s="275"/>
      <c r="AEE101" s="275"/>
      <c r="AEF101" s="275"/>
      <c r="AEG101" s="275"/>
      <c r="AEH101" s="275"/>
      <c r="AEI101" s="275"/>
      <c r="AEJ101" s="275"/>
      <c r="AEK101" s="275"/>
      <c r="AEL101" s="275"/>
      <c r="AEM101" s="275"/>
      <c r="AEN101" s="275"/>
      <c r="AEO101" s="275"/>
      <c r="AEP101" s="275"/>
      <c r="AEQ101" s="275"/>
      <c r="AER101" s="275"/>
      <c r="AES101" s="275"/>
      <c r="AET101" s="275"/>
      <c r="AEU101" s="275"/>
      <c r="AEV101" s="275"/>
      <c r="AEW101" s="275"/>
      <c r="AEX101" s="275"/>
      <c r="AEY101" s="275"/>
      <c r="AEZ101" s="275"/>
      <c r="AFA101" s="275"/>
      <c r="AFB101" s="275"/>
      <c r="AFC101" s="275"/>
      <c r="AFD101" s="275"/>
      <c r="AFE101" s="275"/>
      <c r="AFF101" s="275"/>
      <c r="AFG101" s="275"/>
      <c r="AFH101" s="275"/>
      <c r="AFI101" s="275"/>
      <c r="AFJ101" s="275"/>
      <c r="AFK101" s="275"/>
      <c r="AFL101" s="275"/>
      <c r="AFM101" s="275"/>
      <c r="AFN101" s="275"/>
      <c r="AFO101" s="275"/>
      <c r="AFP101" s="275"/>
      <c r="AFQ101" s="275"/>
      <c r="AFR101" s="275"/>
      <c r="AFS101" s="275"/>
      <c r="AFT101" s="275"/>
      <c r="AFU101" s="275"/>
      <c r="AFV101" s="275"/>
      <c r="AFW101" s="275"/>
      <c r="AFX101" s="275"/>
      <c r="AFY101" s="275"/>
      <c r="AFZ101" s="275"/>
      <c r="AGA101" s="275"/>
      <c r="AGB101" s="275"/>
      <c r="AGC101" s="275"/>
      <c r="AGD101" s="275"/>
      <c r="AGE101" s="275"/>
      <c r="AGF101" s="275"/>
      <c r="AGG101" s="275"/>
      <c r="AGH101" s="275"/>
      <c r="AGI101" s="275"/>
      <c r="AGJ101" s="275"/>
      <c r="AGK101" s="275"/>
      <c r="AGL101" s="275"/>
      <c r="AGM101" s="275"/>
      <c r="AGN101" s="275"/>
      <c r="AGO101" s="275"/>
      <c r="AGP101" s="275"/>
      <c r="AGQ101" s="275"/>
      <c r="AGR101" s="275"/>
      <c r="AGS101" s="275"/>
      <c r="AGT101" s="275"/>
      <c r="AGU101" s="275"/>
      <c r="AGV101" s="275"/>
      <c r="AGW101" s="275"/>
      <c r="AGX101" s="275"/>
      <c r="AGY101" s="275"/>
      <c r="AGZ101" s="275"/>
      <c r="AHA101" s="275"/>
      <c r="AHB101" s="275"/>
      <c r="AHC101" s="275"/>
      <c r="AHD101" s="275"/>
      <c r="AHE101" s="275"/>
      <c r="AHF101" s="275"/>
      <c r="AHG101" s="275"/>
      <c r="AHH101" s="275"/>
      <c r="AHI101" s="275"/>
      <c r="AHJ101" s="275"/>
      <c r="AHK101" s="275"/>
      <c r="AHL101" s="275"/>
      <c r="AHM101" s="275"/>
      <c r="AHN101" s="275"/>
      <c r="AHO101" s="275"/>
      <c r="AHP101" s="275"/>
      <c r="AHQ101" s="275"/>
      <c r="AHR101" s="275"/>
      <c r="AHS101" s="275"/>
      <c r="AHT101" s="275"/>
      <c r="AHU101" s="275"/>
      <c r="AHV101" s="275"/>
      <c r="AHW101" s="275"/>
      <c r="AHX101" s="275"/>
      <c r="AHY101" s="275"/>
      <c r="AHZ101" s="275"/>
      <c r="AIA101" s="275"/>
      <c r="AIB101" s="275"/>
      <c r="AIC101" s="275"/>
      <c r="AID101" s="275"/>
      <c r="AIE101" s="275"/>
      <c r="AIF101" s="275"/>
      <c r="AIG101" s="275"/>
      <c r="AIH101" s="275"/>
      <c r="AII101" s="275"/>
      <c r="AIJ101" s="275"/>
      <c r="AIK101" s="275"/>
      <c r="AIL101" s="275"/>
      <c r="AIM101" s="275"/>
      <c r="AIN101" s="275"/>
      <c r="AIO101" s="275"/>
      <c r="AIP101" s="275"/>
      <c r="AIQ101" s="275"/>
      <c r="AIR101" s="275"/>
      <c r="AIS101" s="275"/>
      <c r="AIT101" s="275"/>
      <c r="AIU101" s="275"/>
      <c r="AIV101" s="275"/>
      <c r="AIW101" s="275"/>
      <c r="AIX101" s="275"/>
      <c r="AIY101" s="275"/>
      <c r="AIZ101" s="275"/>
      <c r="AJA101" s="275"/>
      <c r="AJB101" s="275"/>
      <c r="AJC101" s="275"/>
      <c r="AJD101" s="275"/>
      <c r="AJE101" s="275"/>
      <c r="AJF101" s="275"/>
      <c r="AJG101" s="275"/>
      <c r="AJH101" s="275"/>
      <c r="AJI101" s="275"/>
      <c r="AJJ101" s="275"/>
      <c r="AJK101" s="275"/>
      <c r="AJL101" s="275"/>
      <c r="AJM101" s="275"/>
      <c r="AJN101" s="275"/>
      <c r="AJO101" s="275"/>
      <c r="AJP101" s="275"/>
      <c r="AJQ101" s="275"/>
      <c r="AJR101" s="275"/>
      <c r="AJS101" s="275"/>
      <c r="AJT101" s="275"/>
      <c r="AJU101" s="275"/>
      <c r="AJV101" s="275"/>
      <c r="AJW101" s="275"/>
      <c r="AJX101" s="275"/>
      <c r="AJY101" s="275"/>
      <c r="AJZ101" s="275"/>
      <c r="AKA101" s="275"/>
      <c r="AKB101" s="275"/>
      <c r="AKC101" s="275"/>
      <c r="AKD101" s="275"/>
      <c r="AKE101" s="275"/>
      <c r="AKF101" s="275"/>
      <c r="AKG101" s="275"/>
      <c r="AKH101" s="275"/>
      <c r="AKI101" s="275"/>
      <c r="AKJ101" s="275"/>
      <c r="AKK101" s="275"/>
      <c r="AKL101" s="275"/>
      <c r="AKM101" s="275"/>
      <c r="AKN101" s="275"/>
      <c r="AKO101" s="275"/>
      <c r="AKP101" s="275"/>
      <c r="AKQ101" s="275"/>
      <c r="AKR101" s="275"/>
      <c r="AKS101" s="275"/>
      <c r="AKT101" s="275"/>
      <c r="AKU101" s="275"/>
      <c r="AKV101" s="275"/>
      <c r="AKW101" s="275"/>
      <c r="AKX101" s="275"/>
      <c r="AKY101" s="275"/>
      <c r="AKZ101" s="275"/>
      <c r="ALA101" s="275"/>
      <c r="ALB101" s="275"/>
      <c r="ALC101" s="275"/>
      <c r="ALD101" s="275"/>
      <c r="ALE101" s="275"/>
      <c r="ALF101" s="275"/>
      <c r="ALG101" s="275"/>
      <c r="ALH101" s="275"/>
      <c r="ALI101" s="275"/>
      <c r="ALJ101" s="275"/>
      <c r="ALK101" s="275"/>
      <c r="ALL101" s="275"/>
      <c r="ALM101" s="275"/>
      <c r="ALN101" s="275"/>
      <c r="ALO101" s="275"/>
      <c r="ALP101" s="275"/>
      <c r="ALQ101" s="275"/>
      <c r="ALR101" s="275"/>
      <c r="ALS101" s="275"/>
      <c r="ALT101" s="275"/>
      <c r="ALU101" s="275"/>
      <c r="ALV101" s="275"/>
      <c r="ALW101" s="275"/>
      <c r="ALX101" s="275"/>
      <c r="ALY101" s="275"/>
      <c r="ALZ101" s="275"/>
      <c r="AMA101" s="275"/>
      <c r="AMB101" s="275"/>
      <c r="AMC101" s="275"/>
      <c r="AMD101" s="275"/>
      <c r="AME101" s="275"/>
      <c r="AMF101" s="275"/>
      <c r="AMG101" s="275"/>
      <c r="AMH101" s="275"/>
      <c r="AMI101" s="275"/>
      <c r="AMJ101" s="275"/>
      <c r="AMK101" s="275"/>
      <c r="AML101" s="275"/>
    </row>
    <row r="102" spans="1:1026" ht="15" customHeight="1">
      <c r="A102" s="726" t="s">
        <v>39</v>
      </c>
      <c r="B102" s="726"/>
      <c r="C102" s="726"/>
      <c r="D102" s="726"/>
      <c r="E102" s="382"/>
      <c r="F102" s="382"/>
      <c r="G102" s="382"/>
      <c r="H102" s="382"/>
      <c r="I102" s="382"/>
      <c r="J102" s="295"/>
      <c r="K102" s="296"/>
      <c r="L102" s="382"/>
      <c r="M102" s="382"/>
      <c r="N102" s="297">
        <f>(N17+N46+N59+N83)/4</f>
        <v>99.568261410547166</v>
      </c>
    </row>
    <row r="103" spans="1:1026">
      <c r="A103" s="208" t="s">
        <v>40</v>
      </c>
      <c r="H103" s="202"/>
      <c r="I103" s="202"/>
      <c r="J103" s="298"/>
      <c r="K103" s="299"/>
      <c r="L103" s="202"/>
      <c r="M103" s="202"/>
      <c r="N103" s="298"/>
    </row>
    <row r="104" spans="1:1026">
      <c r="A104" s="208" t="s">
        <v>41</v>
      </c>
      <c r="H104" s="202"/>
      <c r="I104" s="202"/>
      <c r="J104" s="298"/>
      <c r="K104" s="299"/>
      <c r="L104" s="202"/>
      <c r="M104" s="202"/>
      <c r="N104" s="298"/>
    </row>
    <row r="105" spans="1:1026">
      <c r="A105" s="208" t="s">
        <v>541</v>
      </c>
    </row>
    <row r="108" spans="1:1026">
      <c r="A108" s="208" t="s">
        <v>310</v>
      </c>
      <c r="H108" s="208" t="s">
        <v>311</v>
      </c>
    </row>
  </sheetData>
  <mergeCells count="29">
    <mergeCell ref="A102:D102"/>
    <mergeCell ref="L17:L26"/>
    <mergeCell ref="A17:A34"/>
    <mergeCell ref="B17:B34"/>
    <mergeCell ref="D17:D34"/>
    <mergeCell ref="K17:K26"/>
    <mergeCell ref="A35:A51"/>
    <mergeCell ref="B35:B51"/>
    <mergeCell ref="D35:D51"/>
    <mergeCell ref="L35:L44"/>
    <mergeCell ref="K40:K45"/>
    <mergeCell ref="K63:K75"/>
    <mergeCell ref="K83:K100"/>
    <mergeCell ref="N83:N101"/>
    <mergeCell ref="N59:N62"/>
    <mergeCell ref="A8:N8"/>
    <mergeCell ref="A9:N9"/>
    <mergeCell ref="A10:N10"/>
    <mergeCell ref="A11:N11"/>
    <mergeCell ref="A14:A16"/>
    <mergeCell ref="B14:B16"/>
    <mergeCell ref="D14:D16"/>
    <mergeCell ref="K14:K15"/>
    <mergeCell ref="N14:N16"/>
    <mergeCell ref="K28:K33"/>
    <mergeCell ref="K46:K51"/>
    <mergeCell ref="N46:N51"/>
    <mergeCell ref="C17:C33"/>
    <mergeCell ref="C35:C101"/>
  </mergeCells>
  <pageMargins left="0.11811023622047245" right="0.11811023622047245" top="0.15748031496062992" bottom="0.19685039370078741" header="0.51181102362204722" footer="0.51181102362204722"/>
  <pageSetup paperSize="9" scale="30" firstPageNumber="0" orientation="landscape" r:id="rId1"/>
  <colBreaks count="2" manualBreakCount="2">
    <brk id="14" max="96" man="1"/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AML149"/>
  <sheetViews>
    <sheetView topLeftCell="A23" zoomScaleSheetLayoutView="40" workbookViewId="0">
      <selection activeCell="J116" sqref="J116"/>
    </sheetView>
  </sheetViews>
  <sheetFormatPr defaultRowHeight="15"/>
  <cols>
    <col min="1" max="1" width="15.42578125" style="180"/>
    <col min="2" max="3" width="16.140625" style="180" customWidth="1"/>
    <col min="4" max="4" width="13.85546875" style="180"/>
    <col min="5" max="5" width="18.28515625" style="180" customWidth="1"/>
    <col min="6" max="6" width="20.7109375" style="180" customWidth="1"/>
    <col min="7" max="7" width="10.7109375" style="180"/>
    <col min="8" max="9" width="13.28515625" style="180" customWidth="1"/>
    <col min="10" max="10" width="13.85546875" style="180" customWidth="1"/>
    <col min="11" max="11" width="14.5703125" style="180" customWidth="1"/>
    <col min="12" max="12" width="12.28515625" style="180"/>
    <col min="13" max="13" width="13.7109375" style="180"/>
    <col min="14" max="14" width="11.140625" style="180" customWidth="1"/>
    <col min="19" max="19" width="18.42578125"/>
    <col min="20" max="1026" width="9.140625" style="1"/>
  </cols>
  <sheetData>
    <row r="1" spans="1:19">
      <c r="A1" s="185"/>
      <c r="M1" s="186"/>
      <c r="N1" s="185" t="s">
        <v>0</v>
      </c>
    </row>
    <row r="2" spans="1:19">
      <c r="A2" s="185"/>
      <c r="M2" s="186"/>
      <c r="N2" s="185" t="s">
        <v>1</v>
      </c>
    </row>
    <row r="3" spans="1:19">
      <c r="A3" s="185"/>
      <c r="M3" s="186"/>
      <c r="N3" s="185" t="s">
        <v>2</v>
      </c>
    </row>
    <row r="4" spans="1:19">
      <c r="A4" s="185"/>
      <c r="M4" s="186"/>
      <c r="N4" s="185" t="s">
        <v>3</v>
      </c>
    </row>
    <row r="5" spans="1:19">
      <c r="A5" s="185"/>
      <c r="M5" s="186"/>
      <c r="N5" s="185" t="s">
        <v>4</v>
      </c>
    </row>
    <row r="6" spans="1:19">
      <c r="A6" s="185"/>
      <c r="M6" s="186"/>
      <c r="N6" s="185" t="s">
        <v>5</v>
      </c>
    </row>
    <row r="7" spans="1:19">
      <c r="A7" s="185"/>
      <c r="M7" s="186"/>
      <c r="N7" s="185" t="s">
        <v>6</v>
      </c>
    </row>
    <row r="8" spans="1:19">
      <c r="A8" s="187"/>
    </row>
    <row r="9" spans="1:19" ht="15.75">
      <c r="A9" s="968" t="s">
        <v>187</v>
      </c>
      <c r="B9" s="968"/>
      <c r="C9" s="968"/>
      <c r="D9" s="968"/>
      <c r="E9" s="968"/>
      <c r="F9" s="968"/>
      <c r="G9" s="968"/>
      <c r="H9" s="968"/>
      <c r="I9" s="968"/>
      <c r="J9" s="968"/>
      <c r="K9" s="968"/>
      <c r="L9" s="968"/>
      <c r="M9" s="968"/>
      <c r="N9" s="968"/>
    </row>
    <row r="10" spans="1:19" ht="15.75">
      <c r="A10" s="968" t="s">
        <v>542</v>
      </c>
      <c r="B10" s="968"/>
      <c r="C10" s="968"/>
      <c r="D10" s="968"/>
      <c r="E10" s="968"/>
      <c r="F10" s="968"/>
      <c r="G10" s="968"/>
      <c r="H10" s="968"/>
      <c r="I10" s="968"/>
      <c r="J10" s="968"/>
      <c r="K10" s="968"/>
      <c r="L10" s="968"/>
      <c r="M10" s="968"/>
      <c r="N10" s="968"/>
    </row>
    <row r="11" spans="1:19">
      <c r="A11" s="969"/>
      <c r="B11" s="969"/>
      <c r="C11" s="969"/>
      <c r="D11" s="969"/>
      <c r="E11" s="969"/>
      <c r="F11" s="969"/>
      <c r="G11" s="969"/>
      <c r="H11" s="969"/>
      <c r="I11" s="969"/>
      <c r="J11" s="969"/>
      <c r="K11" s="969"/>
      <c r="L11" s="969"/>
      <c r="M11" s="969"/>
      <c r="N11" s="969"/>
    </row>
    <row r="12" spans="1:19" ht="15.75" thickBot="1">
      <c r="A12" s="187"/>
    </row>
    <row r="13" spans="1:19" ht="120" customHeight="1" thickBot="1">
      <c r="A13" s="213" t="s">
        <v>8</v>
      </c>
      <c r="B13" s="368" t="s">
        <v>292</v>
      </c>
      <c r="C13" s="188" t="s">
        <v>9</v>
      </c>
      <c r="D13" s="188" t="s">
        <v>10</v>
      </c>
      <c r="E13" s="188" t="s">
        <v>11</v>
      </c>
      <c r="F13" s="188" t="s">
        <v>12</v>
      </c>
      <c r="G13" s="188" t="s">
        <v>13</v>
      </c>
      <c r="H13" s="188" t="s">
        <v>14</v>
      </c>
      <c r="I13" s="188" t="s">
        <v>15</v>
      </c>
      <c r="J13" s="188" t="s">
        <v>206</v>
      </c>
      <c r="K13" s="188" t="s">
        <v>130</v>
      </c>
      <c r="L13" s="188" t="s">
        <v>18</v>
      </c>
      <c r="M13" s="188" t="s">
        <v>19</v>
      </c>
      <c r="N13" s="600" t="s">
        <v>20</v>
      </c>
    </row>
    <row r="14" spans="1:19" ht="19.899999999999999" customHeight="1" thickBot="1">
      <c r="A14" s="370">
        <v>1</v>
      </c>
      <c r="B14" s="369">
        <v>2</v>
      </c>
      <c r="C14" s="370">
        <v>3</v>
      </c>
      <c r="D14" s="369">
        <v>4</v>
      </c>
      <c r="E14" s="370">
        <v>5</v>
      </c>
      <c r="F14" s="369">
        <v>6</v>
      </c>
      <c r="G14" s="370">
        <v>7</v>
      </c>
      <c r="H14" s="369">
        <v>8</v>
      </c>
      <c r="I14" s="370">
        <v>9</v>
      </c>
      <c r="J14" s="369">
        <v>10</v>
      </c>
      <c r="K14" s="370">
        <v>11</v>
      </c>
      <c r="L14" s="369">
        <v>12</v>
      </c>
      <c r="M14" s="599">
        <v>13</v>
      </c>
      <c r="N14" s="601">
        <v>14</v>
      </c>
    </row>
    <row r="15" spans="1:19" ht="87" customHeight="1" thickBot="1">
      <c r="A15" s="747" t="s">
        <v>498</v>
      </c>
      <c r="B15" s="850" t="s">
        <v>499</v>
      </c>
      <c r="C15" s="726" t="s">
        <v>294</v>
      </c>
      <c r="D15" s="726" t="s">
        <v>23</v>
      </c>
      <c r="E15" s="965" t="s">
        <v>467</v>
      </c>
      <c r="F15" s="28" t="s">
        <v>354</v>
      </c>
      <c r="G15" s="196" t="s">
        <v>25</v>
      </c>
      <c r="H15" s="196">
        <v>100</v>
      </c>
      <c r="I15" s="196">
        <v>100</v>
      </c>
      <c r="J15" s="198">
        <f t="shared" ref="J15:J50" si="0">I15/H15*100</f>
        <v>100</v>
      </c>
      <c r="K15" s="961">
        <f>(J15+J16+J17+J18+J19+J20+J21+J22)/8</f>
        <v>100</v>
      </c>
      <c r="L15" s="850"/>
      <c r="M15" s="363" t="s">
        <v>26</v>
      </c>
      <c r="N15" s="960">
        <f>(K15+K23)/2</f>
        <v>97.98479087452472</v>
      </c>
      <c r="S15" s="179"/>
    </row>
    <row r="16" spans="1:19" ht="80.25" customHeight="1" thickBot="1">
      <c r="A16" s="747"/>
      <c r="B16" s="851"/>
      <c r="C16" s="726"/>
      <c r="D16" s="726"/>
      <c r="E16" s="966"/>
      <c r="F16" s="31" t="s">
        <v>355</v>
      </c>
      <c r="G16" s="196" t="s">
        <v>25</v>
      </c>
      <c r="H16" s="196">
        <v>100</v>
      </c>
      <c r="I16" s="196">
        <v>100</v>
      </c>
      <c r="J16" s="198">
        <f t="shared" si="0"/>
        <v>100</v>
      </c>
      <c r="K16" s="961"/>
      <c r="L16" s="851"/>
      <c r="M16" s="363" t="s">
        <v>26</v>
      </c>
      <c r="N16" s="970"/>
    </row>
    <row r="17" spans="1:19" ht="78.75" customHeight="1" thickBot="1">
      <c r="A17" s="747"/>
      <c r="B17" s="851"/>
      <c r="C17" s="726"/>
      <c r="D17" s="726"/>
      <c r="E17" s="965" t="s">
        <v>468</v>
      </c>
      <c r="F17" s="28" t="s">
        <v>354</v>
      </c>
      <c r="G17" s="196" t="s">
        <v>25</v>
      </c>
      <c r="H17" s="196">
        <v>100</v>
      </c>
      <c r="I17" s="196">
        <v>100</v>
      </c>
      <c r="J17" s="198">
        <f t="shared" si="0"/>
        <v>100</v>
      </c>
      <c r="K17" s="961"/>
      <c r="L17" s="851"/>
      <c r="M17" s="363" t="s">
        <v>26</v>
      </c>
      <c r="N17" s="970"/>
    </row>
    <row r="18" spans="1:19" ht="86.25" customHeight="1" thickBot="1">
      <c r="A18" s="747"/>
      <c r="B18" s="851"/>
      <c r="C18" s="726"/>
      <c r="D18" s="726"/>
      <c r="E18" s="966"/>
      <c r="F18" s="31" t="s">
        <v>355</v>
      </c>
      <c r="G18" s="196" t="s">
        <v>25</v>
      </c>
      <c r="H18" s="196">
        <v>100</v>
      </c>
      <c r="I18" s="196">
        <v>100</v>
      </c>
      <c r="J18" s="198">
        <f t="shared" si="0"/>
        <v>100</v>
      </c>
      <c r="K18" s="961"/>
      <c r="L18" s="851"/>
      <c r="M18" s="363" t="s">
        <v>26</v>
      </c>
      <c r="N18" s="970"/>
    </row>
    <row r="19" spans="1:19" ht="82.5" customHeight="1" thickBot="1">
      <c r="A19" s="747"/>
      <c r="B19" s="851"/>
      <c r="C19" s="726"/>
      <c r="D19" s="726"/>
      <c r="E19" s="965" t="s">
        <v>469</v>
      </c>
      <c r="F19" s="28" t="s">
        <v>354</v>
      </c>
      <c r="G19" s="196" t="s">
        <v>25</v>
      </c>
      <c r="H19" s="196">
        <v>100</v>
      </c>
      <c r="I19" s="196">
        <v>100</v>
      </c>
      <c r="J19" s="198">
        <f t="shared" si="0"/>
        <v>100</v>
      </c>
      <c r="K19" s="961"/>
      <c r="L19" s="851"/>
      <c r="M19" s="363" t="s">
        <v>26</v>
      </c>
      <c r="N19" s="970"/>
      <c r="O19" s="180"/>
      <c r="P19" s="181"/>
      <c r="Q19" s="180"/>
      <c r="R19" s="180"/>
      <c r="S19" s="179"/>
    </row>
    <row r="20" spans="1:19" ht="82.5" customHeight="1" thickBot="1">
      <c r="A20" s="747"/>
      <c r="B20" s="851"/>
      <c r="C20" s="726"/>
      <c r="D20" s="726"/>
      <c r="E20" s="966"/>
      <c r="F20" s="31" t="s">
        <v>355</v>
      </c>
      <c r="G20" s="196" t="s">
        <v>25</v>
      </c>
      <c r="H20" s="196">
        <v>100</v>
      </c>
      <c r="I20" s="196">
        <v>100</v>
      </c>
      <c r="J20" s="198">
        <f t="shared" si="0"/>
        <v>100</v>
      </c>
      <c r="K20" s="961"/>
      <c r="L20" s="851"/>
      <c r="M20" s="363" t="s">
        <v>26</v>
      </c>
      <c r="N20" s="970"/>
    </row>
    <row r="21" spans="1:19" ht="105.6" customHeight="1" thickBot="1">
      <c r="A21" s="747"/>
      <c r="B21" s="851"/>
      <c r="C21" s="726"/>
      <c r="D21" s="726"/>
      <c r="E21" s="965" t="s">
        <v>470</v>
      </c>
      <c r="F21" s="28" t="s">
        <v>354</v>
      </c>
      <c r="G21" s="196" t="s">
        <v>25</v>
      </c>
      <c r="H21" s="196">
        <v>100</v>
      </c>
      <c r="I21" s="196">
        <v>100</v>
      </c>
      <c r="J21" s="198">
        <f t="shared" si="0"/>
        <v>100</v>
      </c>
      <c r="K21" s="961"/>
      <c r="L21" s="851"/>
      <c r="M21" s="363" t="s">
        <v>26</v>
      </c>
      <c r="N21" s="970"/>
      <c r="P21" s="181"/>
      <c r="Q21" s="180"/>
      <c r="R21" s="180"/>
      <c r="S21" s="179"/>
    </row>
    <row r="22" spans="1:19" ht="119.45" customHeight="1" thickBot="1">
      <c r="A22" s="747"/>
      <c r="B22" s="851"/>
      <c r="C22" s="726"/>
      <c r="D22" s="726"/>
      <c r="E22" s="966"/>
      <c r="F22" s="31" t="s">
        <v>355</v>
      </c>
      <c r="G22" s="196" t="s">
        <v>25</v>
      </c>
      <c r="H22" s="196">
        <v>100</v>
      </c>
      <c r="I22" s="196">
        <v>100</v>
      </c>
      <c r="J22" s="198">
        <f t="shared" si="0"/>
        <v>100</v>
      </c>
      <c r="K22" s="961"/>
      <c r="L22" s="851"/>
      <c r="M22" s="363" t="s">
        <v>26</v>
      </c>
      <c r="N22" s="970"/>
    </row>
    <row r="23" spans="1:19" ht="53.25" customHeight="1">
      <c r="A23" s="747"/>
      <c r="B23" s="851"/>
      <c r="C23" s="362"/>
      <c r="D23" s="362"/>
      <c r="E23" s="534" t="s">
        <v>410</v>
      </c>
      <c r="F23" s="363" t="s">
        <v>32</v>
      </c>
      <c r="G23" s="196" t="s">
        <v>33</v>
      </c>
      <c r="H23" s="196">
        <f>'дс 4'!H22+'дс 7'!H22+'дс 9'!H22+'дс 10'!H22+'дс 12'!H22+'ДС 13'!G22+'дс 14'!H24+'ДС 15'!H22+'дс 17'!H24+'дс 18'!H24</f>
        <v>211</v>
      </c>
      <c r="I23" s="196">
        <f>'дс 4'!I22+'дс 7'!I22+'дс 9'!I22+'дс 10'!I22+'дс 12'!I22+'ДС 13'!H22+'дс 14'!I24+'ДС 15'!I22+'дс 17'!I24+'дс 18'!I24</f>
        <v>204</v>
      </c>
      <c r="J23" s="198">
        <f t="shared" ref="J23:J28" si="1">I23/H23*100</f>
        <v>96.682464454976298</v>
      </c>
      <c r="K23" s="972">
        <f>J28</f>
        <v>95.969581749049425</v>
      </c>
      <c r="L23" s="851"/>
      <c r="M23" s="371" t="s">
        <v>26</v>
      </c>
      <c r="N23" s="970"/>
    </row>
    <row r="24" spans="1:19" ht="53.25" customHeight="1">
      <c r="A24" s="747"/>
      <c r="B24" s="851"/>
      <c r="C24" s="557"/>
      <c r="D24" s="557"/>
      <c r="E24" s="534" t="s">
        <v>411</v>
      </c>
      <c r="F24" s="558" t="s">
        <v>32</v>
      </c>
      <c r="G24" s="196" t="s">
        <v>33</v>
      </c>
      <c r="H24" s="196">
        <f>'дс 4'!H23+'дс 7'!H23+'дс 9'!H23+'дс 10'!H23+'дс 12'!H23+'ДС 13'!G23+'дс 14'!H25+'ДС 15'!H23+'дс 17'!H25+'дс 18'!H26</f>
        <v>756</v>
      </c>
      <c r="I24" s="196">
        <f>'дс 4'!I23+'дс 7'!I23+'дс 9'!I23+'дс 10'!I23+'дс 12'!I23+'ДС 13'!H23+'дс 14'!I25+'ДС 15'!I23+'дс 17'!I25+'дс 18'!I26</f>
        <v>719</v>
      </c>
      <c r="J24" s="198">
        <f t="shared" si="1"/>
        <v>95.105820105820101</v>
      </c>
      <c r="K24" s="973"/>
      <c r="L24" s="851"/>
      <c r="M24" s="371" t="s">
        <v>26</v>
      </c>
      <c r="N24" s="970"/>
    </row>
    <row r="25" spans="1:19" ht="90.75" customHeight="1">
      <c r="A25" s="747"/>
      <c r="B25" s="851"/>
      <c r="C25" s="362"/>
      <c r="D25" s="362"/>
      <c r="E25" s="534" t="s">
        <v>417</v>
      </c>
      <c r="F25" s="363" t="s">
        <v>32</v>
      </c>
      <c r="G25" s="196" t="s">
        <v>33</v>
      </c>
      <c r="H25" s="196">
        <f>'дс 7'!H24+'дс 9'!H24+'дс 10'!H24+'дс 12'!H24+'ДС 13'!G24+'дс 14'!H26+'ДС 15'!H24+'дс 17'!H26</f>
        <v>20</v>
      </c>
      <c r="I25" s="196">
        <f>'дс 7'!I24+'дс 9'!I24+'дс 10'!I24+'дс 12'!I24+'ДС 13'!H24+'дс 14'!I26+'ДС 15'!I24+'дс 17'!I26</f>
        <v>21</v>
      </c>
      <c r="J25" s="198">
        <f t="shared" si="1"/>
        <v>105</v>
      </c>
      <c r="K25" s="973"/>
      <c r="L25" s="851"/>
      <c r="M25" s="191" t="s">
        <v>26</v>
      </c>
      <c r="N25" s="970"/>
    </row>
    <row r="26" spans="1:19" ht="120.75" customHeight="1">
      <c r="A26" s="747"/>
      <c r="B26" s="851"/>
      <c r="C26" s="557"/>
      <c r="D26" s="557"/>
      <c r="E26" s="534" t="s">
        <v>452</v>
      </c>
      <c r="F26" s="558" t="s">
        <v>32</v>
      </c>
      <c r="G26" s="196" t="s">
        <v>33</v>
      </c>
      <c r="H26" s="196">
        <f>'дс 4'!H24+'дс 7'!H25+'дс 9'!H25+'дс 10'!H25+'дс 12'!H25+'ДС 13'!G25+'дс 14'!H28+'ДС 15'!H25+'дс 17'!H28+'дс 18'!H27</f>
        <v>328</v>
      </c>
      <c r="I26" s="196">
        <f>'дс 4'!I24+'дс 7'!I25+'дс 9'!I25+'дс 10'!I25+'дс 12'!I25+'ДС 13'!H25+'дс 14'!I28+'ДС 15'!I25+'дс 17'!I28+'дс 18'!I27</f>
        <v>318</v>
      </c>
      <c r="J26" s="198">
        <f t="shared" si="1"/>
        <v>96.951219512195124</v>
      </c>
      <c r="K26" s="973"/>
      <c r="L26" s="851"/>
      <c r="M26" s="559" t="s">
        <v>26</v>
      </c>
      <c r="N26" s="970"/>
    </row>
    <row r="27" spans="1:19" ht="118.5" hidden="1" customHeight="1">
      <c r="A27" s="747"/>
      <c r="B27" s="851"/>
      <c r="C27" s="557"/>
      <c r="D27" s="557"/>
      <c r="E27" s="484" t="s">
        <v>453</v>
      </c>
      <c r="F27" s="558" t="s">
        <v>32</v>
      </c>
      <c r="G27" s="196" t="s">
        <v>33</v>
      </c>
      <c r="H27" s="196">
        <f>'дс 4'!H25</f>
        <v>0</v>
      </c>
      <c r="I27" s="196">
        <f>'дс 4'!I25</f>
        <v>0</v>
      </c>
      <c r="J27" s="198" t="e">
        <f t="shared" si="1"/>
        <v>#DIV/0!</v>
      </c>
      <c r="K27" s="973"/>
      <c r="L27" s="851"/>
      <c r="M27" s="559" t="s">
        <v>26</v>
      </c>
      <c r="N27" s="970"/>
    </row>
    <row r="28" spans="1:19" ht="38.25">
      <c r="A28" s="747"/>
      <c r="B28" s="851"/>
      <c r="C28" s="362"/>
      <c r="D28" s="362"/>
      <c r="E28" s="363" t="s">
        <v>281</v>
      </c>
      <c r="F28" s="363" t="s">
        <v>32</v>
      </c>
      <c r="G28" s="196" t="s">
        <v>33</v>
      </c>
      <c r="H28" s="196">
        <f>H23+H24+H25+H26+H27</f>
        <v>1315</v>
      </c>
      <c r="I28" s="196">
        <f>I23+I24+I25+I26+I27</f>
        <v>1262</v>
      </c>
      <c r="J28" s="198">
        <f t="shared" si="1"/>
        <v>95.969581749049425</v>
      </c>
      <c r="K28" s="974"/>
      <c r="L28" s="852"/>
      <c r="M28" s="559" t="s">
        <v>26</v>
      </c>
      <c r="N28" s="970"/>
    </row>
    <row r="29" spans="1:19" ht="77.25" customHeight="1">
      <c r="A29" s="747"/>
      <c r="B29" s="851"/>
      <c r="C29" s="367" t="s">
        <v>295</v>
      </c>
      <c r="D29" s="362" t="s">
        <v>23</v>
      </c>
      <c r="E29" s="971" t="s">
        <v>386</v>
      </c>
      <c r="F29" s="98" t="s">
        <v>323</v>
      </c>
      <c r="G29" s="196" t="s">
        <v>25</v>
      </c>
      <c r="H29" s="196">
        <v>100</v>
      </c>
      <c r="I29" s="196">
        <v>100</v>
      </c>
      <c r="J29" s="198">
        <f t="shared" si="0"/>
        <v>100</v>
      </c>
      <c r="K29" s="972">
        <v>100</v>
      </c>
      <c r="L29" s="850"/>
      <c r="M29" s="363" t="s">
        <v>26</v>
      </c>
      <c r="N29" s="975">
        <f>(K29+K39)/2</f>
        <v>97.98479087452472</v>
      </c>
    </row>
    <row r="30" spans="1:19" ht="81.75" customHeight="1">
      <c r="A30" s="747"/>
      <c r="B30" s="851"/>
      <c r="C30" s="562"/>
      <c r="D30" s="562"/>
      <c r="E30" s="702"/>
      <c r="F30" s="485" t="s">
        <v>324</v>
      </c>
      <c r="G30" s="196" t="s">
        <v>25</v>
      </c>
      <c r="H30" s="196">
        <v>100</v>
      </c>
      <c r="I30" s="196">
        <v>100</v>
      </c>
      <c r="J30" s="198">
        <v>100</v>
      </c>
      <c r="K30" s="973"/>
      <c r="L30" s="851"/>
      <c r="M30" s="595" t="s">
        <v>26</v>
      </c>
      <c r="N30" s="976"/>
    </row>
    <row r="31" spans="1:19" ht="78" customHeight="1">
      <c r="A31" s="747"/>
      <c r="B31" s="851"/>
      <c r="C31" s="562"/>
      <c r="D31" s="562"/>
      <c r="E31" s="971" t="s">
        <v>344</v>
      </c>
      <c r="F31" s="98" t="s">
        <v>323</v>
      </c>
      <c r="G31" s="196" t="s">
        <v>25</v>
      </c>
      <c r="H31" s="196">
        <v>100</v>
      </c>
      <c r="I31" s="196">
        <v>100</v>
      </c>
      <c r="J31" s="198">
        <v>100</v>
      </c>
      <c r="K31" s="973"/>
      <c r="L31" s="851"/>
      <c r="M31" s="595" t="s">
        <v>26</v>
      </c>
      <c r="N31" s="976"/>
    </row>
    <row r="32" spans="1:19" ht="81.75" customHeight="1">
      <c r="A32" s="747"/>
      <c r="B32" s="851"/>
      <c r="C32" s="562"/>
      <c r="D32" s="562"/>
      <c r="E32" s="702"/>
      <c r="F32" s="485" t="s">
        <v>324</v>
      </c>
      <c r="G32" s="196" t="s">
        <v>25</v>
      </c>
      <c r="H32" s="196">
        <v>100</v>
      </c>
      <c r="I32" s="196">
        <v>100</v>
      </c>
      <c r="J32" s="198">
        <v>100</v>
      </c>
      <c r="K32" s="973"/>
      <c r="L32" s="851"/>
      <c r="M32" s="595" t="s">
        <v>26</v>
      </c>
      <c r="N32" s="976"/>
    </row>
    <row r="33" spans="1:16" ht="82.5" customHeight="1">
      <c r="A33" s="747"/>
      <c r="B33" s="851"/>
      <c r="C33" s="562"/>
      <c r="D33" s="562"/>
      <c r="E33" s="971" t="s">
        <v>345</v>
      </c>
      <c r="F33" s="98" t="s">
        <v>323</v>
      </c>
      <c r="G33" s="196" t="s">
        <v>25</v>
      </c>
      <c r="H33" s="196">
        <v>100</v>
      </c>
      <c r="I33" s="196">
        <v>100</v>
      </c>
      <c r="J33" s="198">
        <v>100</v>
      </c>
      <c r="K33" s="973"/>
      <c r="L33" s="851"/>
      <c r="M33" s="595" t="s">
        <v>26</v>
      </c>
      <c r="N33" s="976"/>
    </row>
    <row r="34" spans="1:16" ht="81.75" customHeight="1">
      <c r="A34" s="747"/>
      <c r="B34" s="851"/>
      <c r="C34" s="562"/>
      <c r="D34" s="562"/>
      <c r="E34" s="702"/>
      <c r="F34" s="485" t="s">
        <v>324</v>
      </c>
      <c r="G34" s="196" t="s">
        <v>25</v>
      </c>
      <c r="H34" s="196">
        <v>100</v>
      </c>
      <c r="I34" s="196">
        <v>100</v>
      </c>
      <c r="J34" s="198">
        <v>100</v>
      </c>
      <c r="K34" s="973"/>
      <c r="L34" s="851"/>
      <c r="M34" s="595" t="s">
        <v>26</v>
      </c>
      <c r="N34" s="976"/>
    </row>
    <row r="35" spans="1:16" ht="81.75" customHeight="1">
      <c r="A35" s="747"/>
      <c r="B35" s="851"/>
      <c r="C35" s="562"/>
      <c r="D35" s="562"/>
      <c r="E35" s="971" t="s">
        <v>447</v>
      </c>
      <c r="F35" s="98" t="s">
        <v>323</v>
      </c>
      <c r="G35" s="196" t="s">
        <v>25</v>
      </c>
      <c r="H35" s="196">
        <v>100</v>
      </c>
      <c r="I35" s="196">
        <v>100</v>
      </c>
      <c r="J35" s="198">
        <v>100</v>
      </c>
      <c r="K35" s="973"/>
      <c r="L35" s="851"/>
      <c r="M35" s="595" t="s">
        <v>26</v>
      </c>
      <c r="N35" s="976"/>
    </row>
    <row r="36" spans="1:16" ht="81.75" customHeight="1">
      <c r="A36" s="747"/>
      <c r="B36" s="851"/>
      <c r="C36" s="562"/>
      <c r="D36" s="562"/>
      <c r="E36" s="702"/>
      <c r="F36" s="485" t="s">
        <v>324</v>
      </c>
      <c r="G36" s="196" t="s">
        <v>25</v>
      </c>
      <c r="H36" s="196">
        <v>100</v>
      </c>
      <c r="I36" s="196">
        <v>100</v>
      </c>
      <c r="J36" s="198">
        <v>100</v>
      </c>
      <c r="K36" s="973"/>
      <c r="L36" s="851"/>
      <c r="M36" s="595" t="s">
        <v>26</v>
      </c>
      <c r="N36" s="976"/>
    </row>
    <row r="37" spans="1:16" ht="81.75" customHeight="1">
      <c r="A37" s="747"/>
      <c r="B37" s="851"/>
      <c r="C37" s="565"/>
      <c r="D37" s="565"/>
      <c r="E37" s="971" t="s">
        <v>454</v>
      </c>
      <c r="F37" s="98" t="s">
        <v>323</v>
      </c>
      <c r="G37" s="196" t="s">
        <v>25</v>
      </c>
      <c r="H37" s="196">
        <v>100</v>
      </c>
      <c r="I37" s="196">
        <v>100</v>
      </c>
      <c r="J37" s="198">
        <v>100</v>
      </c>
      <c r="K37" s="973"/>
      <c r="L37" s="851"/>
      <c r="M37" s="595" t="s">
        <v>26</v>
      </c>
      <c r="N37" s="976"/>
    </row>
    <row r="38" spans="1:16" ht="78" customHeight="1">
      <c r="A38" s="747"/>
      <c r="B38" s="851"/>
      <c r="C38" s="562"/>
      <c r="D38" s="562"/>
      <c r="E38" s="702"/>
      <c r="F38" s="485" t="s">
        <v>324</v>
      </c>
      <c r="G38" s="196" t="s">
        <v>25</v>
      </c>
      <c r="H38" s="196">
        <v>100</v>
      </c>
      <c r="I38" s="196">
        <v>100</v>
      </c>
      <c r="J38" s="198">
        <v>100</v>
      </c>
      <c r="K38" s="974"/>
      <c r="L38" s="851"/>
      <c r="M38" s="595" t="s">
        <v>26</v>
      </c>
      <c r="N38" s="976"/>
    </row>
    <row r="39" spans="1:16" ht="78" customHeight="1">
      <c r="A39" s="747"/>
      <c r="B39" s="851"/>
      <c r="C39" s="565"/>
      <c r="D39" s="565"/>
      <c r="E39" s="563" t="s">
        <v>346</v>
      </c>
      <c r="F39" s="567" t="s">
        <v>32</v>
      </c>
      <c r="G39" s="196" t="s">
        <v>33</v>
      </c>
      <c r="H39" s="196">
        <f>'дс 4'!H34+'дс 7'!H38+'дс 9'!H37+'дс 10'!H38+'дс 12'!H35+'ДС 13'!G36+'дс 14'!H40+'ДС 15'!H38+'дс 17'!H38+'дс 18'!H42</f>
        <v>211</v>
      </c>
      <c r="I39" s="196">
        <f>'дс 4'!I34+'дс 7'!I38+'дс 9'!I37+'дс 10'!I38+'дс 12'!I35+'ДС 13'!H36+'дс 14'!I40+'ДС 15'!I38+'дс 17'!I38+'дс 18'!I42</f>
        <v>204</v>
      </c>
      <c r="J39" s="198">
        <f t="shared" ref="J39:J44" si="2">I39/H39*100</f>
        <v>96.682464454976298</v>
      </c>
      <c r="K39" s="972">
        <f>J44</f>
        <v>95.969581749049425</v>
      </c>
      <c r="L39" s="851"/>
      <c r="M39" s="595" t="s">
        <v>26</v>
      </c>
      <c r="N39" s="976"/>
    </row>
    <row r="40" spans="1:16" ht="78" customHeight="1">
      <c r="A40" s="747"/>
      <c r="B40" s="851"/>
      <c r="C40" s="565"/>
      <c r="D40" s="565"/>
      <c r="E40" s="563" t="s">
        <v>347</v>
      </c>
      <c r="F40" s="567" t="s">
        <v>32</v>
      </c>
      <c r="G40" s="196" t="s">
        <v>33</v>
      </c>
      <c r="H40" s="196">
        <f>'дс 4'!H35+'дс 7'!H39+'дс 9'!H38+'дс 10'!H39+'дс 12'!H36+'ДС 13'!G37+'дс 14'!H41+'ДС 15'!H39+'дс 17'!H39+'дс 18'!H44</f>
        <v>754</v>
      </c>
      <c r="I40" s="196">
        <f>'дс 4'!I35+'дс 7'!I39+'дс 9'!I38+'дс 10'!I39+'дс 12'!I36+'ДС 13'!H37+'дс 14'!I41+'ДС 15'!I39+'дс 17'!I39+'дс 18'!I44</f>
        <v>717</v>
      </c>
      <c r="J40" s="198">
        <f t="shared" si="2"/>
        <v>95.092838196286465</v>
      </c>
      <c r="K40" s="973"/>
      <c r="L40" s="851"/>
      <c r="M40" s="595" t="s">
        <v>26</v>
      </c>
      <c r="N40" s="976"/>
    </row>
    <row r="41" spans="1:16" ht="78" customHeight="1">
      <c r="A41" s="747"/>
      <c r="B41" s="851"/>
      <c r="C41" s="565"/>
      <c r="D41" s="565"/>
      <c r="E41" s="563" t="s">
        <v>348</v>
      </c>
      <c r="F41" s="567" t="s">
        <v>32</v>
      </c>
      <c r="G41" s="196" t="s">
        <v>33</v>
      </c>
      <c r="H41" s="196">
        <f>'дс 4'!H36+'дс 7'!H42+'дс 9'!H39+'дс 10'!H40+'дс 12'!H37+'ДС 13'!G39+'дс 14'!H42+'ДС 15'!H40+'дс 17'!H40+'дс 18'!H45</f>
        <v>328</v>
      </c>
      <c r="I41" s="196">
        <f>'дс 4'!I36+'дс 7'!I42+'дс 9'!I39+'дс 10'!I40+'дс 12'!I37+'ДС 13'!H39+'дс 14'!I42+'ДС 15'!I40+'дс 17'!I40+'дс 18'!I45</f>
        <v>318</v>
      </c>
      <c r="J41" s="198">
        <f t="shared" si="2"/>
        <v>96.951219512195124</v>
      </c>
      <c r="K41" s="973"/>
      <c r="L41" s="851"/>
      <c r="M41" s="595" t="s">
        <v>26</v>
      </c>
      <c r="N41" s="976"/>
    </row>
    <row r="42" spans="1:16" ht="78" customHeight="1">
      <c r="A42" s="747"/>
      <c r="B42" s="851"/>
      <c r="C42" s="565"/>
      <c r="D42" s="565"/>
      <c r="E42" s="5" t="s">
        <v>455</v>
      </c>
      <c r="F42" s="567" t="s">
        <v>32</v>
      </c>
      <c r="G42" s="196" t="s">
        <v>33</v>
      </c>
      <c r="H42" s="196">
        <f>'дс 7'!H43+'дс 9'!H40+'дс 10'!H42+'дс 12'!H38+'ДС 13'!G38+'дс 14'!H44+'ДС 15'!H42+'дс 17'!H42</f>
        <v>20</v>
      </c>
      <c r="I42" s="196">
        <f>'дс 7'!I43+'дс 9'!I40+'дс 10'!I42+'дс 12'!I38+'ДС 13'!H38+'дс 14'!I44+'ДС 15'!I42+'дс 17'!I42</f>
        <v>21</v>
      </c>
      <c r="J42" s="198">
        <f t="shared" si="2"/>
        <v>105</v>
      </c>
      <c r="K42" s="973"/>
      <c r="L42" s="851"/>
      <c r="M42" s="595" t="s">
        <v>26</v>
      </c>
      <c r="N42" s="976"/>
    </row>
    <row r="43" spans="1:16" ht="89.25">
      <c r="A43" s="747"/>
      <c r="B43" s="852"/>
      <c r="C43" s="363"/>
      <c r="D43" s="363"/>
      <c r="E43" s="563" t="s">
        <v>456</v>
      </c>
      <c r="F43" s="363" t="s">
        <v>32</v>
      </c>
      <c r="G43" s="196" t="s">
        <v>33</v>
      </c>
      <c r="H43" s="196">
        <f>'дс 4'!H38+'дс 9'!H41+'ДС 15'!H41</f>
        <v>2</v>
      </c>
      <c r="I43" s="196">
        <f>'дс 4'!I38+'дс 9'!I41+'ДС 15'!I41</f>
        <v>2</v>
      </c>
      <c r="J43" s="198">
        <f t="shared" si="2"/>
        <v>100</v>
      </c>
      <c r="K43" s="973"/>
      <c r="L43" s="852"/>
      <c r="M43" s="363" t="s">
        <v>26</v>
      </c>
      <c r="N43" s="976"/>
    </row>
    <row r="44" spans="1:16" ht="35.25" customHeight="1">
      <c r="A44" s="564"/>
      <c r="B44" s="566"/>
      <c r="C44" s="575"/>
      <c r="D44" s="567"/>
      <c r="E44" s="567" t="s">
        <v>281</v>
      </c>
      <c r="F44" s="567" t="s">
        <v>32</v>
      </c>
      <c r="G44" s="196" t="s">
        <v>33</v>
      </c>
      <c r="H44" s="196">
        <f>H39+H40+H41+H42+H43</f>
        <v>1315</v>
      </c>
      <c r="I44" s="196">
        <f>I39+I40+I41+I42+I43</f>
        <v>1262</v>
      </c>
      <c r="J44" s="198">
        <f t="shared" si="2"/>
        <v>95.969581749049425</v>
      </c>
      <c r="K44" s="974"/>
      <c r="L44" s="566"/>
      <c r="M44" s="595" t="s">
        <v>26</v>
      </c>
      <c r="N44" s="977"/>
    </row>
    <row r="45" spans="1:16" ht="54" customHeight="1">
      <c r="A45" s="748" t="s">
        <v>207</v>
      </c>
      <c r="B45" s="850" t="s">
        <v>293</v>
      </c>
      <c r="C45" s="850" t="s">
        <v>296</v>
      </c>
      <c r="D45" s="726" t="s">
        <v>23</v>
      </c>
      <c r="E45" s="965" t="s">
        <v>471</v>
      </c>
      <c r="F45" s="363" t="s">
        <v>86</v>
      </c>
      <c r="G45" s="196" t="s">
        <v>25</v>
      </c>
      <c r="H45" s="196">
        <f>('шк 2'!H25+'ШК 4'!H25+'ШК 5'!H25+'шк 7'!H25+'ШК 9'!G25+Гимн.!H12)/6</f>
        <v>100</v>
      </c>
      <c r="I45" s="198">
        <f>('шк 2'!I25+'ШК 4'!I25+'ШК 5'!I25+'шк 7'!I25+'ШК 9'!H25+Гимн.!I12)/6</f>
        <v>100</v>
      </c>
      <c r="J45" s="198">
        <f t="shared" si="0"/>
        <v>100</v>
      </c>
      <c r="K45" s="961">
        <f>(J45+J46+J47+J48+J49+J50)/6-0.1</f>
        <v>99.858333333333334</v>
      </c>
      <c r="L45" s="850"/>
      <c r="M45" s="363" t="s">
        <v>26</v>
      </c>
      <c r="N45" s="960">
        <f>(K45+K53)/2</f>
        <v>100.44436568363996</v>
      </c>
    </row>
    <row r="46" spans="1:16" ht="118.9" customHeight="1">
      <c r="A46" s="981"/>
      <c r="B46" s="851"/>
      <c r="C46" s="851"/>
      <c r="D46" s="726"/>
      <c r="E46" s="966"/>
      <c r="F46" s="363" t="s">
        <v>87</v>
      </c>
      <c r="G46" s="196" t="s">
        <v>25</v>
      </c>
      <c r="H46" s="196">
        <f>('шк 2'!H26+'ШК 4'!H26+'ШК 5'!H26+'шк 7'!H26+'ШК 9'!G26+Гимн.!H13)/6</f>
        <v>100</v>
      </c>
      <c r="I46" s="196">
        <f>('шк 2'!I26+'ШК 4'!I26+'ШК 5'!I26+'шк 7'!I26+'ШК 9'!H26+Гимн.!I13)/6</f>
        <v>100</v>
      </c>
      <c r="J46" s="198">
        <f t="shared" si="0"/>
        <v>100</v>
      </c>
      <c r="K46" s="961"/>
      <c r="L46" s="851"/>
      <c r="M46" s="363" t="s">
        <v>26</v>
      </c>
      <c r="N46" s="960"/>
    </row>
    <row r="47" spans="1:16" ht="80.25" customHeight="1">
      <c r="A47" s="981"/>
      <c r="B47" s="851"/>
      <c r="C47" s="851"/>
      <c r="D47" s="726"/>
      <c r="E47" s="965" t="s">
        <v>472</v>
      </c>
      <c r="F47" s="363" t="s">
        <v>86</v>
      </c>
      <c r="G47" s="196" t="s">
        <v>25</v>
      </c>
      <c r="H47" s="196">
        <f>('шк 2'!H39+'ШК 4'!H41+'ШК 5'!H39+'шк 7'!H40+'ШК 9'!G36+Гимн.!H25)/6</f>
        <v>100</v>
      </c>
      <c r="I47" s="196">
        <f>('шк 2'!I39+'ШК 4'!I41+'ШК 5'!I39+'шк 7'!I40+'ШК 9'!H36+Гимн.!I25)/6</f>
        <v>100</v>
      </c>
      <c r="J47" s="198">
        <f t="shared" si="0"/>
        <v>100</v>
      </c>
      <c r="K47" s="961"/>
      <c r="L47" s="851"/>
      <c r="M47" s="363" t="s">
        <v>26</v>
      </c>
      <c r="N47" s="960"/>
      <c r="P47" s="1"/>
    </row>
    <row r="48" spans="1:16" ht="121.9" customHeight="1">
      <c r="A48" s="981"/>
      <c r="B48" s="851"/>
      <c r="C48" s="851"/>
      <c r="D48" s="726"/>
      <c r="E48" s="966"/>
      <c r="F48" s="363" t="s">
        <v>87</v>
      </c>
      <c r="G48" s="196" t="s">
        <v>25</v>
      </c>
      <c r="H48" s="196">
        <f>('шк 2'!H28+'ШК 4'!H28+'ШК 5'!H30+'шк 7'!H28+'ШК 9'!G28+Гимн.!H15)/6</f>
        <v>100</v>
      </c>
      <c r="I48" s="196">
        <f>('шк 2'!I28+'ШК 4'!I28+'ШК 5'!I30+'шк 7'!I28+'ШК 9'!H28+Гимн.!I15)/6</f>
        <v>100</v>
      </c>
      <c r="J48" s="198">
        <f t="shared" si="0"/>
        <v>100</v>
      </c>
      <c r="K48" s="961"/>
      <c r="L48" s="851"/>
      <c r="M48" s="363" t="s">
        <v>26</v>
      </c>
      <c r="N48" s="960"/>
    </row>
    <row r="49" spans="1:1026" ht="104.25" customHeight="1">
      <c r="A49" s="981"/>
      <c r="B49" s="851"/>
      <c r="C49" s="851"/>
      <c r="D49" s="726"/>
      <c r="E49" s="965" t="s">
        <v>473</v>
      </c>
      <c r="F49" s="363" t="s">
        <v>86</v>
      </c>
      <c r="G49" s="196" t="s">
        <v>25</v>
      </c>
      <c r="H49" s="196">
        <f>('шк 2'!H29+'ШК 4'!H29+'ШК 5'!H29+'шк 7'!H29+'ШК 9'!G29+Гимн.!H17)/6</f>
        <v>100</v>
      </c>
      <c r="I49" s="196">
        <f>('шк 2'!I29+'ШК 4'!I29+'ШК 5'!I29+'шк 7'!I29+'ШК 9'!H29+Гимн.!I17)/6</f>
        <v>99.75</v>
      </c>
      <c r="J49" s="198">
        <f t="shared" si="0"/>
        <v>99.75</v>
      </c>
      <c r="K49" s="961"/>
      <c r="L49" s="851"/>
      <c r="M49" s="363" t="s">
        <v>26</v>
      </c>
      <c r="N49" s="960"/>
      <c r="P49" s="1"/>
      <c r="S49" s="179"/>
    </row>
    <row r="50" spans="1:1026" ht="120" customHeight="1">
      <c r="A50" s="981"/>
      <c r="B50" s="851"/>
      <c r="C50" s="851"/>
      <c r="D50" s="726"/>
      <c r="E50" s="966"/>
      <c r="F50" s="363" t="s">
        <v>87</v>
      </c>
      <c r="G50" s="196" t="s">
        <v>25</v>
      </c>
      <c r="H50" s="196">
        <f>('шк 2'!H30+'ШК 4'!H30+'ШК 5'!H30+'шк 7'!H30+'ШК 9'!G30+Гимн.!H18)/6</f>
        <v>100</v>
      </c>
      <c r="I50" s="196">
        <f>('шк 2'!I30+'ШК 4'!I30+'ШК 5'!I30+'шк 7'!I30+'ШК 9'!H30+Гимн.!I18)/6</f>
        <v>100</v>
      </c>
      <c r="J50" s="198">
        <f t="shared" si="0"/>
        <v>100</v>
      </c>
      <c r="K50" s="961"/>
      <c r="L50" s="851"/>
      <c r="M50" s="363" t="s">
        <v>26</v>
      </c>
      <c r="N50" s="960"/>
    </row>
    <row r="51" spans="1:1026" ht="106.9" hidden="1" customHeight="1">
      <c r="A51" s="981"/>
      <c r="B51" s="851"/>
      <c r="C51" s="851"/>
      <c r="D51" s="726"/>
      <c r="E51" s="363" t="s">
        <v>208</v>
      </c>
      <c r="F51" s="363" t="s">
        <v>86</v>
      </c>
      <c r="G51" s="196" t="s">
        <v>25</v>
      </c>
      <c r="H51" s="196"/>
      <c r="I51" s="196"/>
      <c r="J51" s="198"/>
      <c r="K51" s="961"/>
      <c r="L51" s="851"/>
      <c r="M51" s="363" t="s">
        <v>26</v>
      </c>
      <c r="N51" s="960"/>
      <c r="O51" s="1" t="s">
        <v>94</v>
      </c>
      <c r="S51" s="357" t="s">
        <v>209</v>
      </c>
    </row>
    <row r="52" spans="1:1026" ht="136.15" hidden="1" customHeight="1">
      <c r="A52" s="981"/>
      <c r="B52" s="851"/>
      <c r="C52" s="851"/>
      <c r="D52" s="726"/>
      <c r="E52" s="363"/>
      <c r="F52" s="363" t="s">
        <v>87</v>
      </c>
      <c r="G52" s="196" t="s">
        <v>25</v>
      </c>
      <c r="H52" s="196"/>
      <c r="I52" s="196"/>
      <c r="J52" s="198"/>
      <c r="K52" s="961"/>
      <c r="L52" s="851"/>
      <c r="M52" s="363" t="s">
        <v>26</v>
      </c>
      <c r="N52" s="960"/>
    </row>
    <row r="53" spans="1:1026" ht="38.25">
      <c r="A53" s="981"/>
      <c r="B53" s="851"/>
      <c r="C53" s="851"/>
      <c r="D53" s="726"/>
      <c r="E53" s="614" t="s">
        <v>474</v>
      </c>
      <c r="F53" s="363" t="s">
        <v>32</v>
      </c>
      <c r="G53" s="196" t="s">
        <v>33</v>
      </c>
      <c r="H53" s="196">
        <f>'шк 2'!H33+'ШК 4'!H33+'ШК 5'!H33+'шк 7'!H33+'ШК 9'!G31+Гимн.!H19</f>
        <v>1262</v>
      </c>
      <c r="I53" s="196">
        <f>'шк 2'!I33+'ШК 4'!I33+'ШК 5'!I33+'шк 7'!I33+'ШК 9'!H31+Гимн.!I19</f>
        <v>1253</v>
      </c>
      <c r="J53" s="198">
        <f>I53/H53*100</f>
        <v>99.286846275752765</v>
      </c>
      <c r="K53" s="962">
        <f>(J53+J54+J55+J56)/3</f>
        <v>101.03039803394658</v>
      </c>
      <c r="L53" s="851"/>
      <c r="M53" s="363" t="s">
        <v>26</v>
      </c>
      <c r="N53" s="960"/>
    </row>
    <row r="54" spans="1:1026" ht="114.75" customHeight="1">
      <c r="A54" s="981"/>
      <c r="B54" s="851"/>
      <c r="C54" s="851"/>
      <c r="D54" s="362"/>
      <c r="E54" s="614" t="s">
        <v>475</v>
      </c>
      <c r="F54" s="363" t="s">
        <v>32</v>
      </c>
      <c r="G54" s="196" t="s">
        <v>33</v>
      </c>
      <c r="H54" s="196">
        <f>'шк 2'!H34+'ШК 4'!H34+'ШК 5'!H34+'шк 7'!H34+'ШК 9'!G32+Гимн.!H20</f>
        <v>184</v>
      </c>
      <c r="I54" s="196">
        <f>'шк 2'!I34+'ШК 4'!I34+'ШК 5'!I34+'шк 7'!I34+'ШК 9'!H32+Гимн.!I20</f>
        <v>191</v>
      </c>
      <c r="J54" s="198">
        <f>I54/H54*100</f>
        <v>103.80434782608697</v>
      </c>
      <c r="K54" s="962"/>
      <c r="L54" s="851"/>
      <c r="M54" s="363" t="s">
        <v>26</v>
      </c>
      <c r="N54" s="960"/>
      <c r="Q54" s="178"/>
    </row>
    <row r="55" spans="1:1026" s="180" customFormat="1" ht="107.45" customHeight="1">
      <c r="A55" s="981"/>
      <c r="B55" s="851"/>
      <c r="C55" s="852"/>
      <c r="D55" s="362"/>
      <c r="E55" s="614" t="s">
        <v>476</v>
      </c>
      <c r="F55" s="363" t="s">
        <v>32</v>
      </c>
      <c r="G55" s="196" t="s">
        <v>33</v>
      </c>
      <c r="H55" s="196">
        <f>'шк 2'!H35+'ШК 4'!H35+'ШК 5'!H35+'шк 7'!H35+'ШК 9'!G33+Гимн.!H21</f>
        <v>11</v>
      </c>
      <c r="I55" s="196">
        <f>'шк 2'!I35+'ШК 4'!I35+'ШК 5'!I35+'шк 7'!I35+'ШК 9'!H33+Гимн.!I21</f>
        <v>11</v>
      </c>
      <c r="J55" s="198">
        <f>I55/H55*100</f>
        <v>100</v>
      </c>
      <c r="K55" s="962"/>
      <c r="L55" s="852"/>
      <c r="M55" s="363" t="s">
        <v>26</v>
      </c>
      <c r="N55" s="960"/>
      <c r="S55" s="355" t="s">
        <v>242</v>
      </c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/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81"/>
      <c r="BV55" s="181"/>
      <c r="BW55" s="181"/>
      <c r="BX55" s="181"/>
      <c r="BY55" s="181"/>
      <c r="BZ55" s="181"/>
      <c r="CA55" s="181"/>
      <c r="CB55" s="181"/>
      <c r="CC55" s="181"/>
      <c r="CD55" s="181"/>
      <c r="CE55" s="181"/>
      <c r="CF55" s="181"/>
      <c r="CG55" s="181"/>
      <c r="CH55" s="181"/>
      <c r="CI55" s="181"/>
      <c r="CJ55" s="181"/>
      <c r="CK55" s="181"/>
      <c r="CL55" s="181"/>
      <c r="CM55" s="181"/>
      <c r="CN55" s="181"/>
      <c r="CO55" s="181"/>
      <c r="CP55" s="181"/>
      <c r="CQ55" s="181"/>
      <c r="CR55" s="181"/>
      <c r="CS55" s="181"/>
      <c r="CT55" s="181"/>
      <c r="CU55" s="181"/>
      <c r="CV55" s="181"/>
      <c r="CW55" s="181"/>
      <c r="CX55" s="181"/>
      <c r="CY55" s="181"/>
      <c r="CZ55" s="181"/>
      <c r="DA55" s="181"/>
      <c r="DB55" s="181"/>
      <c r="DC55" s="181"/>
      <c r="DD55" s="181"/>
      <c r="DE55" s="181"/>
      <c r="DF55" s="181"/>
      <c r="DG55" s="181"/>
      <c r="DH55" s="181"/>
      <c r="DI55" s="181"/>
      <c r="DJ55" s="181"/>
      <c r="DK55" s="181"/>
      <c r="DL55" s="181"/>
      <c r="DM55" s="181"/>
      <c r="DN55" s="181"/>
      <c r="DO55" s="181"/>
      <c r="DP55" s="181"/>
      <c r="DQ55" s="181"/>
      <c r="DR55" s="181"/>
      <c r="DS55" s="181"/>
      <c r="DT55" s="181"/>
      <c r="DU55" s="181"/>
      <c r="DV55" s="181"/>
      <c r="DW55" s="181"/>
      <c r="DX55" s="181"/>
      <c r="DY55" s="181"/>
      <c r="DZ55" s="181"/>
      <c r="EA55" s="181"/>
      <c r="EB55" s="181"/>
      <c r="EC55" s="181"/>
      <c r="ED55" s="181"/>
      <c r="EE55" s="181"/>
      <c r="EF55" s="181"/>
      <c r="EG55" s="181"/>
      <c r="EH55" s="181"/>
      <c r="EI55" s="181"/>
      <c r="EJ55" s="181"/>
      <c r="EK55" s="181"/>
      <c r="EL55" s="181"/>
      <c r="EM55" s="181"/>
      <c r="EN55" s="181"/>
      <c r="EO55" s="181"/>
      <c r="EP55" s="181"/>
      <c r="EQ55" s="181"/>
      <c r="ER55" s="181"/>
      <c r="ES55" s="181"/>
      <c r="ET55" s="181"/>
      <c r="EU55" s="181"/>
      <c r="EV55" s="181"/>
      <c r="EW55" s="181"/>
      <c r="EX55" s="181"/>
      <c r="EY55" s="181"/>
      <c r="EZ55" s="181"/>
      <c r="FA55" s="181"/>
      <c r="FB55" s="181"/>
      <c r="FC55" s="181"/>
      <c r="FD55" s="181"/>
      <c r="FE55" s="181"/>
      <c r="FF55" s="181"/>
      <c r="FG55" s="181"/>
      <c r="FH55" s="181"/>
      <c r="FI55" s="181"/>
      <c r="FJ55" s="181"/>
      <c r="FK55" s="181"/>
      <c r="FL55" s="181"/>
      <c r="FM55" s="181"/>
      <c r="FN55" s="181"/>
      <c r="FO55" s="181"/>
      <c r="FP55" s="181"/>
      <c r="FQ55" s="181"/>
      <c r="FR55" s="181"/>
      <c r="FS55" s="181"/>
      <c r="FT55" s="181"/>
      <c r="FU55" s="181"/>
      <c r="FV55" s="181"/>
      <c r="FW55" s="181"/>
      <c r="FX55" s="181"/>
      <c r="FY55" s="181"/>
      <c r="FZ55" s="181"/>
      <c r="GA55" s="181"/>
      <c r="GB55" s="181"/>
      <c r="GC55" s="181"/>
      <c r="GD55" s="181"/>
      <c r="GE55" s="181"/>
      <c r="GF55" s="181"/>
      <c r="GG55" s="181"/>
      <c r="GH55" s="181"/>
      <c r="GI55" s="181"/>
      <c r="GJ55" s="181"/>
      <c r="GK55" s="181"/>
      <c r="GL55" s="181"/>
      <c r="GM55" s="181"/>
      <c r="GN55" s="181"/>
      <c r="GO55" s="181"/>
      <c r="GP55" s="181"/>
      <c r="GQ55" s="181"/>
      <c r="GR55" s="181"/>
      <c r="GS55" s="181"/>
      <c r="GT55" s="181"/>
      <c r="GU55" s="181"/>
      <c r="GV55" s="181"/>
      <c r="GW55" s="181"/>
      <c r="GX55" s="181"/>
      <c r="GY55" s="181"/>
      <c r="GZ55" s="181"/>
      <c r="HA55" s="181"/>
      <c r="HB55" s="181"/>
      <c r="HC55" s="181"/>
      <c r="HD55" s="181"/>
      <c r="HE55" s="181"/>
      <c r="HF55" s="181"/>
      <c r="HG55" s="181"/>
      <c r="HH55" s="181"/>
      <c r="HI55" s="181"/>
      <c r="HJ55" s="181"/>
      <c r="HK55" s="181"/>
      <c r="HL55" s="181"/>
      <c r="HM55" s="181"/>
      <c r="HN55" s="181"/>
      <c r="HO55" s="181"/>
      <c r="HP55" s="181"/>
      <c r="HQ55" s="181"/>
      <c r="HR55" s="181"/>
      <c r="HS55" s="181"/>
      <c r="HT55" s="181"/>
      <c r="HU55" s="181"/>
      <c r="HV55" s="181"/>
      <c r="HW55" s="181"/>
      <c r="HX55" s="181"/>
      <c r="HY55" s="181"/>
      <c r="HZ55" s="181"/>
      <c r="IA55" s="181"/>
      <c r="IB55" s="181"/>
      <c r="IC55" s="181"/>
      <c r="ID55" s="181"/>
      <c r="IE55" s="181"/>
      <c r="IF55" s="181"/>
      <c r="IG55" s="181"/>
      <c r="IH55" s="181"/>
      <c r="II55" s="181"/>
      <c r="IJ55" s="181"/>
      <c r="IK55" s="181"/>
      <c r="IL55" s="181"/>
      <c r="IM55" s="181"/>
      <c r="IN55" s="181"/>
      <c r="IO55" s="181"/>
      <c r="IP55" s="181"/>
      <c r="IQ55" s="181"/>
      <c r="IR55" s="181"/>
      <c r="IS55" s="181"/>
      <c r="IT55" s="181"/>
      <c r="IU55" s="181"/>
      <c r="IV55" s="181"/>
      <c r="IW55" s="181"/>
      <c r="IX55" s="181"/>
      <c r="IY55" s="181"/>
      <c r="IZ55" s="181"/>
      <c r="JA55" s="181"/>
      <c r="JB55" s="181"/>
      <c r="JC55" s="181"/>
      <c r="JD55" s="181"/>
      <c r="JE55" s="181"/>
      <c r="JF55" s="181"/>
      <c r="JG55" s="181"/>
      <c r="JH55" s="181"/>
      <c r="JI55" s="181"/>
      <c r="JJ55" s="181"/>
      <c r="JK55" s="181"/>
      <c r="JL55" s="181"/>
      <c r="JM55" s="181"/>
      <c r="JN55" s="181"/>
      <c r="JO55" s="181"/>
      <c r="JP55" s="181"/>
      <c r="JQ55" s="181"/>
      <c r="JR55" s="181"/>
      <c r="JS55" s="181"/>
      <c r="JT55" s="181"/>
      <c r="JU55" s="181"/>
      <c r="JV55" s="181"/>
      <c r="JW55" s="181"/>
      <c r="JX55" s="181"/>
      <c r="JY55" s="181"/>
      <c r="JZ55" s="181"/>
      <c r="KA55" s="181"/>
      <c r="KB55" s="181"/>
      <c r="KC55" s="181"/>
      <c r="KD55" s="181"/>
      <c r="KE55" s="181"/>
      <c r="KF55" s="181"/>
      <c r="KG55" s="181"/>
      <c r="KH55" s="181"/>
      <c r="KI55" s="181"/>
      <c r="KJ55" s="181"/>
      <c r="KK55" s="181"/>
      <c r="KL55" s="181"/>
      <c r="KM55" s="181"/>
      <c r="KN55" s="181"/>
      <c r="KO55" s="181"/>
      <c r="KP55" s="181"/>
      <c r="KQ55" s="181"/>
      <c r="KR55" s="181"/>
      <c r="KS55" s="181"/>
      <c r="KT55" s="181"/>
      <c r="KU55" s="181"/>
      <c r="KV55" s="181"/>
      <c r="KW55" s="181"/>
      <c r="KX55" s="181"/>
      <c r="KY55" s="181"/>
      <c r="KZ55" s="181"/>
      <c r="LA55" s="181"/>
      <c r="LB55" s="181"/>
      <c r="LC55" s="181"/>
      <c r="LD55" s="181"/>
      <c r="LE55" s="181"/>
      <c r="LF55" s="181"/>
      <c r="LG55" s="181"/>
      <c r="LH55" s="181"/>
      <c r="LI55" s="181"/>
      <c r="LJ55" s="181"/>
      <c r="LK55" s="181"/>
      <c r="LL55" s="181"/>
      <c r="LM55" s="181"/>
      <c r="LN55" s="181"/>
      <c r="LO55" s="181"/>
      <c r="LP55" s="181"/>
      <c r="LQ55" s="181"/>
      <c r="LR55" s="181"/>
      <c r="LS55" s="181"/>
      <c r="LT55" s="181"/>
      <c r="LU55" s="181"/>
      <c r="LV55" s="181"/>
      <c r="LW55" s="181"/>
      <c r="LX55" s="181"/>
      <c r="LY55" s="181"/>
      <c r="LZ55" s="181"/>
      <c r="MA55" s="181"/>
      <c r="MB55" s="181"/>
      <c r="MC55" s="181"/>
      <c r="MD55" s="181"/>
      <c r="ME55" s="181"/>
      <c r="MF55" s="181"/>
      <c r="MG55" s="181"/>
      <c r="MH55" s="181"/>
      <c r="MI55" s="181"/>
      <c r="MJ55" s="181"/>
      <c r="MK55" s="181"/>
      <c r="ML55" s="181"/>
      <c r="MM55" s="181"/>
      <c r="MN55" s="181"/>
      <c r="MO55" s="181"/>
      <c r="MP55" s="181"/>
      <c r="MQ55" s="181"/>
      <c r="MR55" s="181"/>
      <c r="MS55" s="181"/>
      <c r="MT55" s="181"/>
      <c r="MU55" s="181"/>
      <c r="MV55" s="181"/>
      <c r="MW55" s="181"/>
      <c r="MX55" s="181"/>
      <c r="MY55" s="181"/>
      <c r="MZ55" s="181"/>
      <c r="NA55" s="181"/>
      <c r="NB55" s="181"/>
      <c r="NC55" s="181"/>
      <c r="ND55" s="181"/>
      <c r="NE55" s="181"/>
      <c r="NF55" s="181"/>
      <c r="NG55" s="181"/>
      <c r="NH55" s="181"/>
      <c r="NI55" s="181"/>
      <c r="NJ55" s="181"/>
      <c r="NK55" s="181"/>
      <c r="NL55" s="181"/>
      <c r="NM55" s="181"/>
      <c r="NN55" s="181"/>
      <c r="NO55" s="181"/>
      <c r="NP55" s="181"/>
      <c r="NQ55" s="181"/>
      <c r="NR55" s="181"/>
      <c r="NS55" s="181"/>
      <c r="NT55" s="181"/>
      <c r="NU55" s="181"/>
      <c r="NV55" s="181"/>
      <c r="NW55" s="181"/>
      <c r="NX55" s="181"/>
      <c r="NY55" s="181"/>
      <c r="NZ55" s="181"/>
      <c r="OA55" s="181"/>
      <c r="OB55" s="181"/>
      <c r="OC55" s="181"/>
      <c r="OD55" s="181"/>
      <c r="OE55" s="181"/>
      <c r="OF55" s="181"/>
      <c r="OG55" s="181"/>
      <c r="OH55" s="181"/>
      <c r="OI55" s="181"/>
      <c r="OJ55" s="181"/>
      <c r="OK55" s="181"/>
      <c r="OL55" s="181"/>
      <c r="OM55" s="181"/>
      <c r="ON55" s="181"/>
      <c r="OO55" s="181"/>
      <c r="OP55" s="181"/>
      <c r="OQ55" s="181"/>
      <c r="OR55" s="181"/>
      <c r="OS55" s="181"/>
      <c r="OT55" s="181"/>
      <c r="OU55" s="181"/>
      <c r="OV55" s="181"/>
      <c r="OW55" s="181"/>
      <c r="OX55" s="181"/>
      <c r="OY55" s="181"/>
      <c r="OZ55" s="181"/>
      <c r="PA55" s="181"/>
      <c r="PB55" s="181"/>
      <c r="PC55" s="181"/>
      <c r="PD55" s="181"/>
      <c r="PE55" s="181"/>
      <c r="PF55" s="181"/>
      <c r="PG55" s="181"/>
      <c r="PH55" s="181"/>
      <c r="PI55" s="181"/>
      <c r="PJ55" s="181"/>
      <c r="PK55" s="181"/>
      <c r="PL55" s="181"/>
      <c r="PM55" s="181"/>
      <c r="PN55" s="181"/>
      <c r="PO55" s="181"/>
      <c r="PP55" s="181"/>
      <c r="PQ55" s="181"/>
      <c r="PR55" s="181"/>
      <c r="PS55" s="181"/>
      <c r="PT55" s="181"/>
      <c r="PU55" s="181"/>
      <c r="PV55" s="181"/>
      <c r="PW55" s="181"/>
      <c r="PX55" s="181"/>
      <c r="PY55" s="181"/>
      <c r="PZ55" s="181"/>
      <c r="QA55" s="181"/>
      <c r="QB55" s="181"/>
      <c r="QC55" s="181"/>
      <c r="QD55" s="181"/>
      <c r="QE55" s="181"/>
      <c r="QF55" s="181"/>
      <c r="QG55" s="181"/>
      <c r="QH55" s="181"/>
      <c r="QI55" s="181"/>
      <c r="QJ55" s="181"/>
      <c r="QK55" s="181"/>
      <c r="QL55" s="181"/>
      <c r="QM55" s="181"/>
      <c r="QN55" s="181"/>
      <c r="QO55" s="181"/>
      <c r="QP55" s="181"/>
      <c r="QQ55" s="181"/>
      <c r="QR55" s="181"/>
      <c r="QS55" s="181"/>
      <c r="QT55" s="181"/>
      <c r="QU55" s="181"/>
      <c r="QV55" s="181"/>
      <c r="QW55" s="181"/>
      <c r="QX55" s="181"/>
      <c r="QY55" s="181"/>
      <c r="QZ55" s="181"/>
      <c r="RA55" s="181"/>
      <c r="RB55" s="181"/>
      <c r="RC55" s="181"/>
      <c r="RD55" s="181"/>
      <c r="RE55" s="181"/>
      <c r="RF55" s="181"/>
      <c r="RG55" s="181"/>
      <c r="RH55" s="181"/>
      <c r="RI55" s="181"/>
      <c r="RJ55" s="181"/>
      <c r="RK55" s="181"/>
      <c r="RL55" s="181"/>
      <c r="RM55" s="181"/>
      <c r="RN55" s="181"/>
      <c r="RO55" s="181"/>
      <c r="RP55" s="181"/>
      <c r="RQ55" s="181"/>
      <c r="RR55" s="181"/>
      <c r="RS55" s="181"/>
      <c r="RT55" s="181"/>
      <c r="RU55" s="181"/>
      <c r="RV55" s="181"/>
      <c r="RW55" s="181"/>
      <c r="RX55" s="181"/>
      <c r="RY55" s="181"/>
      <c r="RZ55" s="181"/>
      <c r="SA55" s="181"/>
      <c r="SB55" s="181"/>
      <c r="SC55" s="181"/>
      <c r="SD55" s="181"/>
      <c r="SE55" s="181"/>
      <c r="SF55" s="181"/>
      <c r="SG55" s="181"/>
      <c r="SH55" s="181"/>
      <c r="SI55" s="181"/>
      <c r="SJ55" s="181"/>
      <c r="SK55" s="181"/>
      <c r="SL55" s="181"/>
      <c r="SM55" s="181"/>
      <c r="SN55" s="181"/>
      <c r="SO55" s="181"/>
      <c r="SP55" s="181"/>
      <c r="SQ55" s="181"/>
      <c r="SR55" s="181"/>
      <c r="SS55" s="181"/>
      <c r="ST55" s="181"/>
      <c r="SU55" s="181"/>
      <c r="SV55" s="181"/>
      <c r="SW55" s="181"/>
      <c r="SX55" s="181"/>
      <c r="SY55" s="181"/>
      <c r="SZ55" s="181"/>
      <c r="TA55" s="181"/>
      <c r="TB55" s="181"/>
      <c r="TC55" s="181"/>
      <c r="TD55" s="181"/>
      <c r="TE55" s="181"/>
      <c r="TF55" s="181"/>
      <c r="TG55" s="181"/>
      <c r="TH55" s="181"/>
      <c r="TI55" s="181"/>
      <c r="TJ55" s="181"/>
      <c r="TK55" s="181"/>
      <c r="TL55" s="181"/>
      <c r="TM55" s="181"/>
      <c r="TN55" s="181"/>
      <c r="TO55" s="181"/>
      <c r="TP55" s="181"/>
      <c r="TQ55" s="181"/>
      <c r="TR55" s="181"/>
      <c r="TS55" s="181"/>
      <c r="TT55" s="181"/>
      <c r="TU55" s="181"/>
      <c r="TV55" s="181"/>
      <c r="TW55" s="181"/>
      <c r="TX55" s="181"/>
      <c r="TY55" s="181"/>
      <c r="TZ55" s="181"/>
      <c r="UA55" s="181"/>
      <c r="UB55" s="181"/>
      <c r="UC55" s="181"/>
      <c r="UD55" s="181"/>
      <c r="UE55" s="181"/>
      <c r="UF55" s="181"/>
      <c r="UG55" s="181"/>
      <c r="UH55" s="181"/>
      <c r="UI55" s="181"/>
      <c r="UJ55" s="181"/>
      <c r="UK55" s="181"/>
      <c r="UL55" s="181"/>
      <c r="UM55" s="181"/>
      <c r="UN55" s="181"/>
      <c r="UO55" s="181"/>
      <c r="UP55" s="181"/>
      <c r="UQ55" s="181"/>
      <c r="UR55" s="181"/>
      <c r="US55" s="181"/>
      <c r="UT55" s="181"/>
      <c r="UU55" s="181"/>
      <c r="UV55" s="181"/>
      <c r="UW55" s="181"/>
      <c r="UX55" s="181"/>
      <c r="UY55" s="181"/>
      <c r="UZ55" s="181"/>
      <c r="VA55" s="181"/>
      <c r="VB55" s="181"/>
      <c r="VC55" s="181"/>
      <c r="VD55" s="181"/>
      <c r="VE55" s="181"/>
      <c r="VF55" s="181"/>
      <c r="VG55" s="181"/>
      <c r="VH55" s="181"/>
      <c r="VI55" s="181"/>
      <c r="VJ55" s="181"/>
      <c r="VK55" s="181"/>
      <c r="VL55" s="181"/>
      <c r="VM55" s="181"/>
      <c r="VN55" s="181"/>
      <c r="VO55" s="181"/>
      <c r="VP55" s="181"/>
      <c r="VQ55" s="181"/>
      <c r="VR55" s="181"/>
      <c r="VS55" s="181"/>
      <c r="VT55" s="181"/>
      <c r="VU55" s="181"/>
      <c r="VV55" s="181"/>
      <c r="VW55" s="181"/>
      <c r="VX55" s="181"/>
      <c r="VY55" s="181"/>
      <c r="VZ55" s="181"/>
      <c r="WA55" s="181"/>
      <c r="WB55" s="181"/>
      <c r="WC55" s="181"/>
      <c r="WD55" s="181"/>
      <c r="WE55" s="181"/>
      <c r="WF55" s="181"/>
      <c r="WG55" s="181"/>
      <c r="WH55" s="181"/>
      <c r="WI55" s="181"/>
      <c r="WJ55" s="181"/>
      <c r="WK55" s="181"/>
      <c r="WL55" s="181"/>
      <c r="WM55" s="181"/>
      <c r="WN55" s="181"/>
      <c r="WO55" s="181"/>
      <c r="WP55" s="181"/>
      <c r="WQ55" s="181"/>
      <c r="WR55" s="181"/>
      <c r="WS55" s="181"/>
      <c r="WT55" s="181"/>
      <c r="WU55" s="181"/>
      <c r="WV55" s="181"/>
      <c r="WW55" s="181"/>
      <c r="WX55" s="181"/>
      <c r="WY55" s="181"/>
      <c r="WZ55" s="181"/>
      <c r="XA55" s="181"/>
      <c r="XB55" s="181"/>
      <c r="XC55" s="181"/>
      <c r="XD55" s="181"/>
      <c r="XE55" s="181"/>
      <c r="XF55" s="181"/>
      <c r="XG55" s="181"/>
      <c r="XH55" s="181"/>
      <c r="XI55" s="181"/>
      <c r="XJ55" s="181"/>
      <c r="XK55" s="181"/>
      <c r="XL55" s="181"/>
      <c r="XM55" s="181"/>
      <c r="XN55" s="181"/>
      <c r="XO55" s="181"/>
      <c r="XP55" s="181"/>
      <c r="XQ55" s="181"/>
      <c r="XR55" s="181"/>
      <c r="XS55" s="181"/>
      <c r="XT55" s="181"/>
      <c r="XU55" s="181"/>
      <c r="XV55" s="181"/>
      <c r="XW55" s="181"/>
      <c r="XX55" s="181"/>
      <c r="XY55" s="181"/>
      <c r="XZ55" s="181"/>
      <c r="YA55" s="181"/>
      <c r="YB55" s="181"/>
      <c r="YC55" s="181"/>
      <c r="YD55" s="181"/>
      <c r="YE55" s="181"/>
      <c r="YF55" s="181"/>
      <c r="YG55" s="181"/>
      <c r="YH55" s="181"/>
      <c r="YI55" s="181"/>
      <c r="YJ55" s="181"/>
      <c r="YK55" s="181"/>
      <c r="YL55" s="181"/>
      <c r="YM55" s="181"/>
      <c r="YN55" s="181"/>
      <c r="YO55" s="181"/>
      <c r="YP55" s="181"/>
      <c r="YQ55" s="181"/>
      <c r="YR55" s="181"/>
      <c r="YS55" s="181"/>
      <c r="YT55" s="181"/>
      <c r="YU55" s="181"/>
      <c r="YV55" s="181"/>
      <c r="YW55" s="181"/>
      <c r="YX55" s="181"/>
      <c r="YY55" s="181"/>
      <c r="YZ55" s="181"/>
      <c r="ZA55" s="181"/>
      <c r="ZB55" s="181"/>
      <c r="ZC55" s="181"/>
      <c r="ZD55" s="181"/>
      <c r="ZE55" s="181"/>
      <c r="ZF55" s="181"/>
      <c r="ZG55" s="181"/>
      <c r="ZH55" s="181"/>
      <c r="ZI55" s="181"/>
      <c r="ZJ55" s="181"/>
      <c r="ZK55" s="181"/>
      <c r="ZL55" s="181"/>
      <c r="ZM55" s="181"/>
      <c r="ZN55" s="181"/>
      <c r="ZO55" s="181"/>
      <c r="ZP55" s="181"/>
      <c r="ZQ55" s="181"/>
      <c r="ZR55" s="181"/>
      <c r="ZS55" s="181"/>
      <c r="ZT55" s="181"/>
      <c r="ZU55" s="181"/>
      <c r="ZV55" s="181"/>
      <c r="ZW55" s="181"/>
      <c r="ZX55" s="181"/>
      <c r="ZY55" s="181"/>
      <c r="ZZ55" s="181"/>
      <c r="AAA55" s="181"/>
      <c r="AAB55" s="181"/>
      <c r="AAC55" s="181"/>
      <c r="AAD55" s="181"/>
      <c r="AAE55" s="181"/>
      <c r="AAF55" s="181"/>
      <c r="AAG55" s="181"/>
      <c r="AAH55" s="181"/>
      <c r="AAI55" s="181"/>
      <c r="AAJ55" s="181"/>
      <c r="AAK55" s="181"/>
      <c r="AAL55" s="181"/>
      <c r="AAM55" s="181"/>
      <c r="AAN55" s="181"/>
      <c r="AAO55" s="181"/>
      <c r="AAP55" s="181"/>
      <c r="AAQ55" s="181"/>
      <c r="AAR55" s="181"/>
      <c r="AAS55" s="181"/>
      <c r="AAT55" s="181"/>
      <c r="AAU55" s="181"/>
      <c r="AAV55" s="181"/>
      <c r="AAW55" s="181"/>
      <c r="AAX55" s="181"/>
      <c r="AAY55" s="181"/>
      <c r="AAZ55" s="181"/>
      <c r="ABA55" s="181"/>
      <c r="ABB55" s="181"/>
      <c r="ABC55" s="181"/>
      <c r="ABD55" s="181"/>
      <c r="ABE55" s="181"/>
      <c r="ABF55" s="181"/>
      <c r="ABG55" s="181"/>
      <c r="ABH55" s="181"/>
      <c r="ABI55" s="181"/>
      <c r="ABJ55" s="181"/>
      <c r="ABK55" s="181"/>
      <c r="ABL55" s="181"/>
      <c r="ABM55" s="181"/>
      <c r="ABN55" s="181"/>
      <c r="ABO55" s="181"/>
      <c r="ABP55" s="181"/>
      <c r="ABQ55" s="181"/>
      <c r="ABR55" s="181"/>
      <c r="ABS55" s="181"/>
      <c r="ABT55" s="181"/>
      <c r="ABU55" s="181"/>
      <c r="ABV55" s="181"/>
      <c r="ABW55" s="181"/>
      <c r="ABX55" s="181"/>
      <c r="ABY55" s="181"/>
      <c r="ABZ55" s="181"/>
      <c r="ACA55" s="181"/>
      <c r="ACB55" s="181"/>
      <c r="ACC55" s="181"/>
      <c r="ACD55" s="181"/>
      <c r="ACE55" s="181"/>
      <c r="ACF55" s="181"/>
      <c r="ACG55" s="181"/>
      <c r="ACH55" s="181"/>
      <c r="ACI55" s="181"/>
      <c r="ACJ55" s="181"/>
      <c r="ACK55" s="181"/>
      <c r="ACL55" s="181"/>
      <c r="ACM55" s="181"/>
      <c r="ACN55" s="181"/>
      <c r="ACO55" s="181"/>
      <c r="ACP55" s="181"/>
      <c r="ACQ55" s="181"/>
      <c r="ACR55" s="181"/>
      <c r="ACS55" s="181"/>
      <c r="ACT55" s="181"/>
      <c r="ACU55" s="181"/>
      <c r="ACV55" s="181"/>
      <c r="ACW55" s="181"/>
      <c r="ACX55" s="181"/>
      <c r="ACY55" s="181"/>
      <c r="ACZ55" s="181"/>
      <c r="ADA55" s="181"/>
      <c r="ADB55" s="181"/>
      <c r="ADC55" s="181"/>
      <c r="ADD55" s="181"/>
      <c r="ADE55" s="181"/>
      <c r="ADF55" s="181"/>
      <c r="ADG55" s="181"/>
      <c r="ADH55" s="181"/>
      <c r="ADI55" s="181"/>
      <c r="ADJ55" s="181"/>
      <c r="ADK55" s="181"/>
      <c r="ADL55" s="181"/>
      <c r="ADM55" s="181"/>
      <c r="ADN55" s="181"/>
      <c r="ADO55" s="181"/>
      <c r="ADP55" s="181"/>
      <c r="ADQ55" s="181"/>
      <c r="ADR55" s="181"/>
      <c r="ADS55" s="181"/>
      <c r="ADT55" s="181"/>
      <c r="ADU55" s="181"/>
      <c r="ADV55" s="181"/>
      <c r="ADW55" s="181"/>
      <c r="ADX55" s="181"/>
      <c r="ADY55" s="181"/>
      <c r="ADZ55" s="181"/>
      <c r="AEA55" s="181"/>
      <c r="AEB55" s="181"/>
      <c r="AEC55" s="181"/>
      <c r="AED55" s="181"/>
      <c r="AEE55" s="181"/>
      <c r="AEF55" s="181"/>
      <c r="AEG55" s="181"/>
      <c r="AEH55" s="181"/>
      <c r="AEI55" s="181"/>
      <c r="AEJ55" s="181"/>
      <c r="AEK55" s="181"/>
      <c r="AEL55" s="181"/>
      <c r="AEM55" s="181"/>
      <c r="AEN55" s="181"/>
      <c r="AEO55" s="181"/>
      <c r="AEP55" s="181"/>
      <c r="AEQ55" s="181"/>
      <c r="AER55" s="181"/>
      <c r="AES55" s="181"/>
      <c r="AET55" s="181"/>
      <c r="AEU55" s="181"/>
      <c r="AEV55" s="181"/>
      <c r="AEW55" s="181"/>
      <c r="AEX55" s="181"/>
      <c r="AEY55" s="181"/>
      <c r="AEZ55" s="181"/>
      <c r="AFA55" s="181"/>
      <c r="AFB55" s="181"/>
      <c r="AFC55" s="181"/>
      <c r="AFD55" s="181"/>
      <c r="AFE55" s="181"/>
      <c r="AFF55" s="181"/>
      <c r="AFG55" s="181"/>
      <c r="AFH55" s="181"/>
      <c r="AFI55" s="181"/>
      <c r="AFJ55" s="181"/>
      <c r="AFK55" s="181"/>
      <c r="AFL55" s="181"/>
      <c r="AFM55" s="181"/>
      <c r="AFN55" s="181"/>
      <c r="AFO55" s="181"/>
      <c r="AFP55" s="181"/>
      <c r="AFQ55" s="181"/>
      <c r="AFR55" s="181"/>
      <c r="AFS55" s="181"/>
      <c r="AFT55" s="181"/>
      <c r="AFU55" s="181"/>
      <c r="AFV55" s="181"/>
      <c r="AFW55" s="181"/>
      <c r="AFX55" s="181"/>
      <c r="AFY55" s="181"/>
      <c r="AFZ55" s="181"/>
      <c r="AGA55" s="181"/>
      <c r="AGB55" s="181"/>
      <c r="AGC55" s="181"/>
      <c r="AGD55" s="181"/>
      <c r="AGE55" s="181"/>
      <c r="AGF55" s="181"/>
      <c r="AGG55" s="181"/>
      <c r="AGH55" s="181"/>
      <c r="AGI55" s="181"/>
      <c r="AGJ55" s="181"/>
      <c r="AGK55" s="181"/>
      <c r="AGL55" s="181"/>
      <c r="AGM55" s="181"/>
      <c r="AGN55" s="181"/>
      <c r="AGO55" s="181"/>
      <c r="AGP55" s="181"/>
      <c r="AGQ55" s="181"/>
      <c r="AGR55" s="181"/>
      <c r="AGS55" s="181"/>
      <c r="AGT55" s="181"/>
      <c r="AGU55" s="181"/>
      <c r="AGV55" s="181"/>
      <c r="AGW55" s="181"/>
      <c r="AGX55" s="181"/>
      <c r="AGY55" s="181"/>
      <c r="AGZ55" s="181"/>
      <c r="AHA55" s="181"/>
      <c r="AHB55" s="181"/>
      <c r="AHC55" s="181"/>
      <c r="AHD55" s="181"/>
      <c r="AHE55" s="181"/>
      <c r="AHF55" s="181"/>
      <c r="AHG55" s="181"/>
      <c r="AHH55" s="181"/>
      <c r="AHI55" s="181"/>
      <c r="AHJ55" s="181"/>
      <c r="AHK55" s="181"/>
      <c r="AHL55" s="181"/>
      <c r="AHM55" s="181"/>
      <c r="AHN55" s="181"/>
      <c r="AHO55" s="181"/>
      <c r="AHP55" s="181"/>
      <c r="AHQ55" s="181"/>
      <c r="AHR55" s="181"/>
      <c r="AHS55" s="181"/>
      <c r="AHT55" s="181"/>
      <c r="AHU55" s="181"/>
      <c r="AHV55" s="181"/>
      <c r="AHW55" s="181"/>
      <c r="AHX55" s="181"/>
      <c r="AHY55" s="181"/>
      <c r="AHZ55" s="181"/>
      <c r="AIA55" s="181"/>
      <c r="AIB55" s="181"/>
      <c r="AIC55" s="181"/>
      <c r="AID55" s="181"/>
      <c r="AIE55" s="181"/>
      <c r="AIF55" s="181"/>
      <c r="AIG55" s="181"/>
      <c r="AIH55" s="181"/>
      <c r="AII55" s="181"/>
      <c r="AIJ55" s="181"/>
      <c r="AIK55" s="181"/>
      <c r="AIL55" s="181"/>
      <c r="AIM55" s="181"/>
      <c r="AIN55" s="181"/>
      <c r="AIO55" s="181"/>
      <c r="AIP55" s="181"/>
      <c r="AIQ55" s="181"/>
      <c r="AIR55" s="181"/>
      <c r="AIS55" s="181"/>
      <c r="AIT55" s="181"/>
      <c r="AIU55" s="181"/>
      <c r="AIV55" s="181"/>
      <c r="AIW55" s="181"/>
      <c r="AIX55" s="181"/>
      <c r="AIY55" s="181"/>
      <c r="AIZ55" s="181"/>
      <c r="AJA55" s="181"/>
      <c r="AJB55" s="181"/>
      <c r="AJC55" s="181"/>
      <c r="AJD55" s="181"/>
      <c r="AJE55" s="181"/>
      <c r="AJF55" s="181"/>
      <c r="AJG55" s="181"/>
      <c r="AJH55" s="181"/>
      <c r="AJI55" s="181"/>
      <c r="AJJ55" s="181"/>
      <c r="AJK55" s="181"/>
      <c r="AJL55" s="181"/>
      <c r="AJM55" s="181"/>
      <c r="AJN55" s="181"/>
      <c r="AJO55" s="181"/>
      <c r="AJP55" s="181"/>
      <c r="AJQ55" s="181"/>
      <c r="AJR55" s="181"/>
      <c r="AJS55" s="181"/>
      <c r="AJT55" s="181"/>
      <c r="AJU55" s="181"/>
      <c r="AJV55" s="181"/>
      <c r="AJW55" s="181"/>
      <c r="AJX55" s="181"/>
      <c r="AJY55" s="181"/>
      <c r="AJZ55" s="181"/>
      <c r="AKA55" s="181"/>
      <c r="AKB55" s="181"/>
      <c r="AKC55" s="181"/>
      <c r="AKD55" s="181"/>
      <c r="AKE55" s="181"/>
      <c r="AKF55" s="181"/>
      <c r="AKG55" s="181"/>
      <c r="AKH55" s="181"/>
      <c r="AKI55" s="181"/>
      <c r="AKJ55" s="181"/>
      <c r="AKK55" s="181"/>
      <c r="AKL55" s="181"/>
      <c r="AKM55" s="181"/>
      <c r="AKN55" s="181"/>
      <c r="AKO55" s="181"/>
      <c r="AKP55" s="181"/>
      <c r="AKQ55" s="181"/>
      <c r="AKR55" s="181"/>
      <c r="AKS55" s="181"/>
      <c r="AKT55" s="181"/>
      <c r="AKU55" s="181"/>
      <c r="AKV55" s="181"/>
      <c r="AKW55" s="181"/>
      <c r="AKX55" s="181"/>
      <c r="AKY55" s="181"/>
      <c r="AKZ55" s="181"/>
      <c r="ALA55" s="181"/>
      <c r="ALB55" s="181"/>
      <c r="ALC55" s="181"/>
      <c r="ALD55" s="181"/>
      <c r="ALE55" s="181"/>
      <c r="ALF55" s="181"/>
      <c r="ALG55" s="181"/>
      <c r="ALH55" s="181"/>
      <c r="ALI55" s="181"/>
      <c r="ALJ55" s="181"/>
      <c r="ALK55" s="181"/>
      <c r="ALL55" s="181"/>
      <c r="ALM55" s="181"/>
      <c r="ALN55" s="181"/>
      <c r="ALO55" s="181"/>
      <c r="ALP55" s="181"/>
      <c r="ALQ55" s="181"/>
      <c r="ALR55" s="181"/>
      <c r="ALS55" s="181"/>
      <c r="ALT55" s="181"/>
      <c r="ALU55" s="181"/>
      <c r="ALV55" s="181"/>
      <c r="ALW55" s="181"/>
      <c r="ALX55" s="181"/>
      <c r="ALY55" s="181"/>
      <c r="ALZ55" s="181"/>
      <c r="AMA55" s="181"/>
      <c r="AMB55" s="181"/>
      <c r="AMC55" s="181"/>
      <c r="AMD55" s="181"/>
      <c r="AME55" s="181"/>
      <c r="AMF55" s="181"/>
      <c r="AMG55" s="181"/>
      <c r="AMH55" s="181"/>
      <c r="AMI55" s="181"/>
      <c r="AMJ55" s="181"/>
      <c r="AMK55" s="181"/>
      <c r="AML55" s="181"/>
    </row>
    <row r="56" spans="1:1026" ht="108.6" hidden="1" customHeight="1" thickBot="1">
      <c r="A56" s="981"/>
      <c r="B56" s="851"/>
      <c r="C56" s="362"/>
      <c r="D56" s="362"/>
      <c r="E56" s="363" t="s">
        <v>211</v>
      </c>
      <c r="F56" s="363" t="s">
        <v>32</v>
      </c>
      <c r="G56" s="196" t="s">
        <v>33</v>
      </c>
      <c r="H56" s="196">
        <v>0</v>
      </c>
      <c r="I56" s="196">
        <v>0</v>
      </c>
      <c r="J56" s="198">
        <v>0</v>
      </c>
      <c r="K56" s="962"/>
      <c r="L56" s="363"/>
      <c r="M56" s="363" t="s">
        <v>26</v>
      </c>
      <c r="N56" s="960"/>
      <c r="S56" s="170" t="s">
        <v>212</v>
      </c>
    </row>
    <row r="57" spans="1:1026" ht="58.9" customHeight="1">
      <c r="A57" s="981"/>
      <c r="B57" s="851"/>
      <c r="C57" s="726" t="s">
        <v>297</v>
      </c>
      <c r="D57" s="726" t="s">
        <v>23</v>
      </c>
      <c r="E57" s="965" t="s">
        <v>471</v>
      </c>
      <c r="F57" s="363" t="s">
        <v>98</v>
      </c>
      <c r="G57" s="196" t="s">
        <v>25</v>
      </c>
      <c r="H57" s="199">
        <f>('шк 2'!H37+'ШК 4'!H39+'ШК 5'!H37+'шк 7'!H38+'ШК 9'!G34+Гимн.!H23)/6</f>
        <v>98.333333333333329</v>
      </c>
      <c r="I57" s="199">
        <f>('шк 2'!I37+'ШК 4'!I39+'ШК 5'!I37+'шк 7'!I38+'ШК 9'!H34+Гимн.!I23)/6</f>
        <v>98.3</v>
      </c>
      <c r="J57" s="199">
        <v>100</v>
      </c>
      <c r="K57" s="961">
        <f>(J57+J58+J59+J60+J61+J62+J65+J66+J67)/9</f>
        <v>100</v>
      </c>
      <c r="L57" s="850"/>
      <c r="M57" s="363" t="s">
        <v>26</v>
      </c>
      <c r="N57" s="963">
        <f>(K57+K68)/2</f>
        <v>103.25186412593207</v>
      </c>
    </row>
    <row r="58" spans="1:1026" ht="121.15" customHeight="1">
      <c r="A58" s="981"/>
      <c r="B58" s="851"/>
      <c r="C58" s="726"/>
      <c r="D58" s="726"/>
      <c r="E58" s="966"/>
      <c r="F58" s="363" t="s">
        <v>99</v>
      </c>
      <c r="G58" s="196" t="s">
        <v>25</v>
      </c>
      <c r="H58" s="199">
        <f>('шк 2'!H38+'ШК 4'!H40+'ШК 5'!H38+'шк 7'!H39+'ШК 9'!G35+Гимн.!H24)/6</f>
        <v>100</v>
      </c>
      <c r="I58" s="199">
        <f>('шк 2'!I38+'ШК 4'!I40+'ШК 5'!I38+'шк 7'!I39+'ШК 9'!H35+Гимн.!I24)/6</f>
        <v>100</v>
      </c>
      <c r="J58" s="199">
        <f>I58/H58*100</f>
        <v>100</v>
      </c>
      <c r="K58" s="961"/>
      <c r="L58" s="851"/>
      <c r="M58" s="363" t="s">
        <v>26</v>
      </c>
      <c r="N58" s="963"/>
    </row>
    <row r="59" spans="1:1026" ht="67.150000000000006" customHeight="1">
      <c r="A59" s="981"/>
      <c r="B59" s="851"/>
      <c r="C59" s="726"/>
      <c r="D59" s="726"/>
      <c r="E59" s="965" t="s">
        <v>477</v>
      </c>
      <c r="F59" s="363" t="s">
        <v>98</v>
      </c>
      <c r="G59" s="196" t="s">
        <v>25</v>
      </c>
      <c r="H59" s="199">
        <f>('шк 2'!H39+'ШК 4'!H41+'ШК 5'!H39+'шк 7'!H40+'ШК 9'!G36+Гимн.!H25)/6</f>
        <v>100</v>
      </c>
      <c r="I59" s="199">
        <f>('шк 2'!I39+'ШК 4'!I41+'ШК 5'!I39+'шк 7'!I40+'ШК 9'!H36+Гимн.!I25)/6</f>
        <v>100</v>
      </c>
      <c r="J59" s="199">
        <f t="shared" ref="J59" si="3">I59/H59*100</f>
        <v>100</v>
      </c>
      <c r="K59" s="961"/>
      <c r="L59" s="851"/>
      <c r="M59" s="363" t="s">
        <v>26</v>
      </c>
      <c r="N59" s="963"/>
    </row>
    <row r="60" spans="1:1026" ht="144.6" customHeight="1">
      <c r="A60" s="981"/>
      <c r="B60" s="851"/>
      <c r="C60" s="726"/>
      <c r="D60" s="726"/>
      <c r="E60" s="966"/>
      <c r="F60" s="363" t="s">
        <v>99</v>
      </c>
      <c r="G60" s="196" t="s">
        <v>25</v>
      </c>
      <c r="H60" s="199">
        <f>('шк 2'!H40+'ШК 4'!H42+'ШК 5'!H40+'шк 7'!H41+'ШК 9'!G37+Гимн.!H26)/6</f>
        <v>100</v>
      </c>
      <c r="I60" s="199">
        <f>('шк 2'!I40+'ШК 4'!I42+'ШК 5'!I40+'шк 7'!I41+'ШК 9'!H37+Гимн.!I26)/6</f>
        <v>100</v>
      </c>
      <c r="J60" s="199">
        <f>I60/H60*100</f>
        <v>100</v>
      </c>
      <c r="K60" s="961"/>
      <c r="L60" s="851"/>
      <c r="M60" s="363" t="s">
        <v>26</v>
      </c>
      <c r="N60" s="963"/>
    </row>
    <row r="61" spans="1:1026" ht="95.45" customHeight="1">
      <c r="A61" s="981"/>
      <c r="B61" s="851"/>
      <c r="C61" s="726"/>
      <c r="D61" s="726"/>
      <c r="E61" s="965" t="s">
        <v>473</v>
      </c>
      <c r="F61" s="363" t="s">
        <v>86</v>
      </c>
      <c r="G61" s="196" t="s">
        <v>25</v>
      </c>
      <c r="H61" s="199">
        <f>('шк 2'!H41+'ШК 4'!H43+'ШК 5'!H41+'шк 7'!H42+'ШК 9'!G38+Гимн.!H17)/6</f>
        <v>100</v>
      </c>
      <c r="I61" s="199">
        <f>('шк 2'!I41+'ШК 4'!I43+'ШК 5'!I41+'шк 7'!I42+'ШК 9'!H38+Гимн.!I17)/6</f>
        <v>100</v>
      </c>
      <c r="J61" s="199">
        <v>100</v>
      </c>
      <c r="K61" s="961"/>
      <c r="L61" s="851"/>
      <c r="M61" s="363" t="s">
        <v>26</v>
      </c>
      <c r="N61" s="963"/>
      <c r="O61" s="181"/>
      <c r="P61" s="180"/>
      <c r="Q61" s="180"/>
      <c r="R61" s="180"/>
      <c r="S61" s="182"/>
    </row>
    <row r="62" spans="1:1026" ht="135.6" customHeight="1">
      <c r="A62" s="981"/>
      <c r="B62" s="851"/>
      <c r="C62" s="726"/>
      <c r="D62" s="726"/>
      <c r="E62" s="966"/>
      <c r="F62" s="363" t="s">
        <v>87</v>
      </c>
      <c r="G62" s="196" t="s">
        <v>25</v>
      </c>
      <c r="H62" s="199">
        <f>('шк 2'!H42+'ШК 4'!H44+'ШК 5'!H42+'шк 7'!H43+'ШК 9'!G39+Гимн.!H18)/6</f>
        <v>100</v>
      </c>
      <c r="I62" s="199">
        <f>('шк 2'!I42+'ШК 4'!I44+'ШК 5'!I42+'шк 7'!I43+'ШК 9'!H39+Гимн.!I18)/6</f>
        <v>100</v>
      </c>
      <c r="J62" s="198">
        <f t="shared" ref="J62" si="4">I62/H62*100</f>
        <v>100</v>
      </c>
      <c r="K62" s="961"/>
      <c r="L62" s="851"/>
      <c r="M62" s="363" t="s">
        <v>26</v>
      </c>
      <c r="N62" s="963"/>
      <c r="S62" s="180"/>
    </row>
    <row r="63" spans="1:1026" s="180" customFormat="1" ht="108" hidden="1" customHeight="1" thickBot="1">
      <c r="A63" s="981"/>
      <c r="B63" s="851"/>
      <c r="C63" s="726"/>
      <c r="D63" s="726"/>
      <c r="E63" s="360" t="s">
        <v>92</v>
      </c>
      <c r="F63" s="360" t="s">
        <v>86</v>
      </c>
      <c r="G63" s="372" t="s">
        <v>25</v>
      </c>
      <c r="H63" s="373">
        <f>('шк 2'!H43+'ШК 4'!H45+'ШК 5'!H43+'шк 7'!H44+'ШК 9'!G40+Гимн.!H34)/6</f>
        <v>109.83333333333333</v>
      </c>
      <c r="I63" s="373"/>
      <c r="J63" s="374"/>
      <c r="K63" s="961"/>
      <c r="L63" s="851"/>
      <c r="M63" s="363" t="s">
        <v>26</v>
      </c>
      <c r="N63" s="963"/>
      <c r="O63" s="181" t="s">
        <v>102</v>
      </c>
      <c r="S63" s="356" t="s">
        <v>209</v>
      </c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1"/>
      <c r="CG63" s="181"/>
      <c r="CH63" s="181"/>
      <c r="CI63" s="181"/>
      <c r="CJ63" s="181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181"/>
      <c r="CZ63" s="181"/>
      <c r="DA63" s="181"/>
      <c r="DB63" s="181"/>
      <c r="DC63" s="181"/>
      <c r="DD63" s="181"/>
      <c r="DE63" s="181"/>
      <c r="DF63" s="181"/>
      <c r="DG63" s="181"/>
      <c r="DH63" s="181"/>
      <c r="DI63" s="181"/>
      <c r="DJ63" s="181"/>
      <c r="DK63" s="181"/>
      <c r="DL63" s="181"/>
      <c r="DM63" s="181"/>
      <c r="DN63" s="181"/>
      <c r="DO63" s="181"/>
      <c r="DP63" s="181"/>
      <c r="DQ63" s="181"/>
      <c r="DR63" s="181"/>
      <c r="DS63" s="181"/>
      <c r="DT63" s="181"/>
      <c r="DU63" s="181"/>
      <c r="DV63" s="181"/>
      <c r="DW63" s="181"/>
      <c r="DX63" s="181"/>
      <c r="DY63" s="181"/>
      <c r="DZ63" s="181"/>
      <c r="EA63" s="181"/>
      <c r="EB63" s="181"/>
      <c r="EC63" s="181"/>
      <c r="ED63" s="181"/>
      <c r="EE63" s="181"/>
      <c r="EF63" s="181"/>
      <c r="EG63" s="181"/>
      <c r="EH63" s="181"/>
      <c r="EI63" s="181"/>
      <c r="EJ63" s="181"/>
      <c r="EK63" s="181"/>
      <c r="EL63" s="181"/>
      <c r="EM63" s="181"/>
      <c r="EN63" s="181"/>
      <c r="EO63" s="181"/>
      <c r="EP63" s="181"/>
      <c r="EQ63" s="181"/>
      <c r="ER63" s="181"/>
      <c r="ES63" s="181"/>
      <c r="ET63" s="181"/>
      <c r="EU63" s="181"/>
      <c r="EV63" s="181"/>
      <c r="EW63" s="181"/>
      <c r="EX63" s="181"/>
      <c r="EY63" s="181"/>
      <c r="EZ63" s="181"/>
      <c r="FA63" s="181"/>
      <c r="FB63" s="181"/>
      <c r="FC63" s="181"/>
      <c r="FD63" s="181"/>
      <c r="FE63" s="181"/>
      <c r="FF63" s="181"/>
      <c r="FG63" s="181"/>
      <c r="FH63" s="181"/>
      <c r="FI63" s="181"/>
      <c r="FJ63" s="181"/>
      <c r="FK63" s="181"/>
      <c r="FL63" s="181"/>
      <c r="FM63" s="181"/>
      <c r="FN63" s="181"/>
      <c r="FO63" s="181"/>
      <c r="FP63" s="181"/>
      <c r="FQ63" s="181"/>
      <c r="FR63" s="181"/>
      <c r="FS63" s="181"/>
      <c r="FT63" s="181"/>
      <c r="FU63" s="181"/>
      <c r="FV63" s="181"/>
      <c r="FW63" s="181"/>
      <c r="FX63" s="181"/>
      <c r="FY63" s="181"/>
      <c r="FZ63" s="181"/>
      <c r="GA63" s="181"/>
      <c r="GB63" s="181"/>
      <c r="GC63" s="181"/>
      <c r="GD63" s="181"/>
      <c r="GE63" s="181"/>
      <c r="GF63" s="181"/>
      <c r="GG63" s="181"/>
      <c r="GH63" s="181"/>
      <c r="GI63" s="181"/>
      <c r="GJ63" s="181"/>
      <c r="GK63" s="181"/>
      <c r="GL63" s="181"/>
      <c r="GM63" s="181"/>
      <c r="GN63" s="181"/>
      <c r="GO63" s="181"/>
      <c r="GP63" s="181"/>
      <c r="GQ63" s="181"/>
      <c r="GR63" s="181"/>
      <c r="GS63" s="181"/>
      <c r="GT63" s="181"/>
      <c r="GU63" s="181"/>
      <c r="GV63" s="181"/>
      <c r="GW63" s="181"/>
      <c r="GX63" s="181"/>
      <c r="GY63" s="181"/>
      <c r="GZ63" s="181"/>
      <c r="HA63" s="181"/>
      <c r="HB63" s="181"/>
      <c r="HC63" s="181"/>
      <c r="HD63" s="181"/>
      <c r="HE63" s="181"/>
      <c r="HF63" s="181"/>
      <c r="HG63" s="181"/>
      <c r="HH63" s="181"/>
      <c r="HI63" s="181"/>
      <c r="HJ63" s="181"/>
      <c r="HK63" s="181"/>
      <c r="HL63" s="181"/>
      <c r="HM63" s="181"/>
      <c r="HN63" s="181"/>
      <c r="HO63" s="181"/>
      <c r="HP63" s="181"/>
      <c r="HQ63" s="181"/>
      <c r="HR63" s="181"/>
      <c r="HS63" s="181"/>
      <c r="HT63" s="181"/>
      <c r="HU63" s="181"/>
      <c r="HV63" s="181"/>
      <c r="HW63" s="181"/>
      <c r="HX63" s="181"/>
      <c r="HY63" s="181"/>
      <c r="HZ63" s="181"/>
      <c r="IA63" s="181"/>
      <c r="IB63" s="181"/>
      <c r="IC63" s="181"/>
      <c r="ID63" s="181"/>
      <c r="IE63" s="181"/>
      <c r="IF63" s="181"/>
      <c r="IG63" s="181"/>
      <c r="IH63" s="181"/>
      <c r="II63" s="181"/>
      <c r="IJ63" s="181"/>
      <c r="IK63" s="181"/>
      <c r="IL63" s="181"/>
      <c r="IM63" s="181"/>
      <c r="IN63" s="181"/>
      <c r="IO63" s="181"/>
      <c r="IP63" s="181"/>
      <c r="IQ63" s="181"/>
      <c r="IR63" s="181"/>
      <c r="IS63" s="181"/>
      <c r="IT63" s="181"/>
      <c r="IU63" s="181"/>
      <c r="IV63" s="181"/>
      <c r="IW63" s="181"/>
      <c r="IX63" s="181"/>
      <c r="IY63" s="181"/>
      <c r="IZ63" s="181"/>
      <c r="JA63" s="181"/>
      <c r="JB63" s="181"/>
      <c r="JC63" s="181"/>
      <c r="JD63" s="181"/>
      <c r="JE63" s="181"/>
      <c r="JF63" s="181"/>
      <c r="JG63" s="181"/>
      <c r="JH63" s="181"/>
      <c r="JI63" s="181"/>
      <c r="JJ63" s="181"/>
      <c r="JK63" s="181"/>
      <c r="JL63" s="181"/>
      <c r="JM63" s="181"/>
      <c r="JN63" s="181"/>
      <c r="JO63" s="181"/>
      <c r="JP63" s="181"/>
      <c r="JQ63" s="181"/>
      <c r="JR63" s="181"/>
      <c r="JS63" s="181"/>
      <c r="JT63" s="181"/>
      <c r="JU63" s="181"/>
      <c r="JV63" s="181"/>
      <c r="JW63" s="181"/>
      <c r="JX63" s="181"/>
      <c r="JY63" s="181"/>
      <c r="JZ63" s="181"/>
      <c r="KA63" s="181"/>
      <c r="KB63" s="181"/>
      <c r="KC63" s="181"/>
      <c r="KD63" s="181"/>
      <c r="KE63" s="181"/>
      <c r="KF63" s="181"/>
      <c r="KG63" s="181"/>
      <c r="KH63" s="181"/>
      <c r="KI63" s="181"/>
      <c r="KJ63" s="181"/>
      <c r="KK63" s="181"/>
      <c r="KL63" s="181"/>
      <c r="KM63" s="181"/>
      <c r="KN63" s="181"/>
      <c r="KO63" s="181"/>
      <c r="KP63" s="181"/>
      <c r="KQ63" s="181"/>
      <c r="KR63" s="181"/>
      <c r="KS63" s="181"/>
      <c r="KT63" s="181"/>
      <c r="KU63" s="181"/>
      <c r="KV63" s="181"/>
      <c r="KW63" s="181"/>
      <c r="KX63" s="181"/>
      <c r="KY63" s="181"/>
      <c r="KZ63" s="181"/>
      <c r="LA63" s="181"/>
      <c r="LB63" s="181"/>
      <c r="LC63" s="181"/>
      <c r="LD63" s="181"/>
      <c r="LE63" s="181"/>
      <c r="LF63" s="181"/>
      <c r="LG63" s="181"/>
      <c r="LH63" s="181"/>
      <c r="LI63" s="181"/>
      <c r="LJ63" s="181"/>
      <c r="LK63" s="181"/>
      <c r="LL63" s="181"/>
      <c r="LM63" s="181"/>
      <c r="LN63" s="181"/>
      <c r="LO63" s="181"/>
      <c r="LP63" s="181"/>
      <c r="LQ63" s="181"/>
      <c r="LR63" s="181"/>
      <c r="LS63" s="181"/>
      <c r="LT63" s="181"/>
      <c r="LU63" s="181"/>
      <c r="LV63" s="181"/>
      <c r="LW63" s="181"/>
      <c r="LX63" s="181"/>
      <c r="LY63" s="181"/>
      <c r="LZ63" s="181"/>
      <c r="MA63" s="181"/>
      <c r="MB63" s="181"/>
      <c r="MC63" s="181"/>
      <c r="MD63" s="181"/>
      <c r="ME63" s="181"/>
      <c r="MF63" s="181"/>
      <c r="MG63" s="181"/>
      <c r="MH63" s="181"/>
      <c r="MI63" s="181"/>
      <c r="MJ63" s="181"/>
      <c r="MK63" s="181"/>
      <c r="ML63" s="181"/>
      <c r="MM63" s="181"/>
      <c r="MN63" s="181"/>
      <c r="MO63" s="181"/>
      <c r="MP63" s="181"/>
      <c r="MQ63" s="181"/>
      <c r="MR63" s="181"/>
      <c r="MS63" s="181"/>
      <c r="MT63" s="181"/>
      <c r="MU63" s="181"/>
      <c r="MV63" s="181"/>
      <c r="MW63" s="181"/>
      <c r="MX63" s="181"/>
      <c r="MY63" s="181"/>
      <c r="MZ63" s="181"/>
      <c r="NA63" s="181"/>
      <c r="NB63" s="181"/>
      <c r="NC63" s="181"/>
      <c r="ND63" s="181"/>
      <c r="NE63" s="181"/>
      <c r="NF63" s="181"/>
      <c r="NG63" s="181"/>
      <c r="NH63" s="181"/>
      <c r="NI63" s="181"/>
      <c r="NJ63" s="181"/>
      <c r="NK63" s="181"/>
      <c r="NL63" s="181"/>
      <c r="NM63" s="181"/>
      <c r="NN63" s="181"/>
      <c r="NO63" s="181"/>
      <c r="NP63" s="181"/>
      <c r="NQ63" s="181"/>
      <c r="NR63" s="181"/>
      <c r="NS63" s="181"/>
      <c r="NT63" s="181"/>
      <c r="NU63" s="181"/>
      <c r="NV63" s="181"/>
      <c r="NW63" s="181"/>
      <c r="NX63" s="181"/>
      <c r="NY63" s="181"/>
      <c r="NZ63" s="181"/>
      <c r="OA63" s="181"/>
      <c r="OB63" s="181"/>
      <c r="OC63" s="181"/>
      <c r="OD63" s="181"/>
      <c r="OE63" s="181"/>
      <c r="OF63" s="181"/>
      <c r="OG63" s="181"/>
      <c r="OH63" s="181"/>
      <c r="OI63" s="181"/>
      <c r="OJ63" s="181"/>
      <c r="OK63" s="181"/>
      <c r="OL63" s="181"/>
      <c r="OM63" s="181"/>
      <c r="ON63" s="181"/>
      <c r="OO63" s="181"/>
      <c r="OP63" s="181"/>
      <c r="OQ63" s="181"/>
      <c r="OR63" s="181"/>
      <c r="OS63" s="181"/>
      <c r="OT63" s="181"/>
      <c r="OU63" s="181"/>
      <c r="OV63" s="181"/>
      <c r="OW63" s="181"/>
      <c r="OX63" s="181"/>
      <c r="OY63" s="181"/>
      <c r="OZ63" s="181"/>
      <c r="PA63" s="181"/>
      <c r="PB63" s="181"/>
      <c r="PC63" s="181"/>
      <c r="PD63" s="181"/>
      <c r="PE63" s="181"/>
      <c r="PF63" s="181"/>
      <c r="PG63" s="181"/>
      <c r="PH63" s="181"/>
      <c r="PI63" s="181"/>
      <c r="PJ63" s="181"/>
      <c r="PK63" s="181"/>
      <c r="PL63" s="181"/>
      <c r="PM63" s="181"/>
      <c r="PN63" s="181"/>
      <c r="PO63" s="181"/>
      <c r="PP63" s="181"/>
      <c r="PQ63" s="181"/>
      <c r="PR63" s="181"/>
      <c r="PS63" s="181"/>
      <c r="PT63" s="181"/>
      <c r="PU63" s="181"/>
      <c r="PV63" s="181"/>
      <c r="PW63" s="181"/>
      <c r="PX63" s="181"/>
      <c r="PY63" s="181"/>
      <c r="PZ63" s="181"/>
      <c r="QA63" s="181"/>
      <c r="QB63" s="181"/>
      <c r="QC63" s="181"/>
      <c r="QD63" s="181"/>
      <c r="QE63" s="181"/>
      <c r="QF63" s="181"/>
      <c r="QG63" s="181"/>
      <c r="QH63" s="181"/>
      <c r="QI63" s="181"/>
      <c r="QJ63" s="181"/>
      <c r="QK63" s="181"/>
      <c r="QL63" s="181"/>
      <c r="QM63" s="181"/>
      <c r="QN63" s="181"/>
      <c r="QO63" s="181"/>
      <c r="QP63" s="181"/>
      <c r="QQ63" s="181"/>
      <c r="QR63" s="181"/>
      <c r="QS63" s="181"/>
      <c r="QT63" s="181"/>
      <c r="QU63" s="181"/>
      <c r="QV63" s="181"/>
      <c r="QW63" s="181"/>
      <c r="QX63" s="181"/>
      <c r="QY63" s="181"/>
      <c r="QZ63" s="181"/>
      <c r="RA63" s="181"/>
      <c r="RB63" s="181"/>
      <c r="RC63" s="181"/>
      <c r="RD63" s="181"/>
      <c r="RE63" s="181"/>
      <c r="RF63" s="181"/>
      <c r="RG63" s="181"/>
      <c r="RH63" s="181"/>
      <c r="RI63" s="181"/>
      <c r="RJ63" s="181"/>
      <c r="RK63" s="181"/>
      <c r="RL63" s="181"/>
      <c r="RM63" s="181"/>
      <c r="RN63" s="181"/>
      <c r="RO63" s="181"/>
      <c r="RP63" s="181"/>
      <c r="RQ63" s="181"/>
      <c r="RR63" s="181"/>
      <c r="RS63" s="181"/>
      <c r="RT63" s="181"/>
      <c r="RU63" s="181"/>
      <c r="RV63" s="181"/>
      <c r="RW63" s="181"/>
      <c r="RX63" s="181"/>
      <c r="RY63" s="181"/>
      <c r="RZ63" s="181"/>
      <c r="SA63" s="181"/>
      <c r="SB63" s="181"/>
      <c r="SC63" s="181"/>
      <c r="SD63" s="181"/>
      <c r="SE63" s="181"/>
      <c r="SF63" s="181"/>
      <c r="SG63" s="181"/>
      <c r="SH63" s="181"/>
      <c r="SI63" s="181"/>
      <c r="SJ63" s="181"/>
      <c r="SK63" s="181"/>
      <c r="SL63" s="181"/>
      <c r="SM63" s="181"/>
      <c r="SN63" s="181"/>
      <c r="SO63" s="181"/>
      <c r="SP63" s="181"/>
      <c r="SQ63" s="181"/>
      <c r="SR63" s="181"/>
      <c r="SS63" s="181"/>
      <c r="ST63" s="181"/>
      <c r="SU63" s="181"/>
      <c r="SV63" s="181"/>
      <c r="SW63" s="181"/>
      <c r="SX63" s="181"/>
      <c r="SY63" s="181"/>
      <c r="SZ63" s="181"/>
      <c r="TA63" s="181"/>
      <c r="TB63" s="181"/>
      <c r="TC63" s="181"/>
      <c r="TD63" s="181"/>
      <c r="TE63" s="181"/>
      <c r="TF63" s="181"/>
      <c r="TG63" s="181"/>
      <c r="TH63" s="181"/>
      <c r="TI63" s="181"/>
      <c r="TJ63" s="181"/>
      <c r="TK63" s="181"/>
      <c r="TL63" s="181"/>
      <c r="TM63" s="181"/>
      <c r="TN63" s="181"/>
      <c r="TO63" s="181"/>
      <c r="TP63" s="181"/>
      <c r="TQ63" s="181"/>
      <c r="TR63" s="181"/>
      <c r="TS63" s="181"/>
      <c r="TT63" s="181"/>
      <c r="TU63" s="181"/>
      <c r="TV63" s="181"/>
      <c r="TW63" s="181"/>
      <c r="TX63" s="181"/>
      <c r="TY63" s="181"/>
      <c r="TZ63" s="181"/>
      <c r="UA63" s="181"/>
      <c r="UB63" s="181"/>
      <c r="UC63" s="181"/>
      <c r="UD63" s="181"/>
      <c r="UE63" s="181"/>
      <c r="UF63" s="181"/>
      <c r="UG63" s="181"/>
      <c r="UH63" s="181"/>
      <c r="UI63" s="181"/>
      <c r="UJ63" s="181"/>
      <c r="UK63" s="181"/>
      <c r="UL63" s="181"/>
      <c r="UM63" s="181"/>
      <c r="UN63" s="181"/>
      <c r="UO63" s="181"/>
      <c r="UP63" s="181"/>
      <c r="UQ63" s="181"/>
      <c r="UR63" s="181"/>
      <c r="US63" s="181"/>
      <c r="UT63" s="181"/>
      <c r="UU63" s="181"/>
      <c r="UV63" s="181"/>
      <c r="UW63" s="181"/>
      <c r="UX63" s="181"/>
      <c r="UY63" s="181"/>
      <c r="UZ63" s="181"/>
      <c r="VA63" s="181"/>
      <c r="VB63" s="181"/>
      <c r="VC63" s="181"/>
      <c r="VD63" s="181"/>
      <c r="VE63" s="181"/>
      <c r="VF63" s="181"/>
      <c r="VG63" s="181"/>
      <c r="VH63" s="181"/>
      <c r="VI63" s="181"/>
      <c r="VJ63" s="181"/>
      <c r="VK63" s="181"/>
      <c r="VL63" s="181"/>
      <c r="VM63" s="181"/>
      <c r="VN63" s="181"/>
      <c r="VO63" s="181"/>
      <c r="VP63" s="181"/>
      <c r="VQ63" s="181"/>
      <c r="VR63" s="181"/>
      <c r="VS63" s="181"/>
      <c r="VT63" s="181"/>
      <c r="VU63" s="181"/>
      <c r="VV63" s="181"/>
      <c r="VW63" s="181"/>
      <c r="VX63" s="181"/>
      <c r="VY63" s="181"/>
      <c r="VZ63" s="181"/>
      <c r="WA63" s="181"/>
      <c r="WB63" s="181"/>
      <c r="WC63" s="181"/>
      <c r="WD63" s="181"/>
      <c r="WE63" s="181"/>
      <c r="WF63" s="181"/>
      <c r="WG63" s="181"/>
      <c r="WH63" s="181"/>
      <c r="WI63" s="181"/>
      <c r="WJ63" s="181"/>
      <c r="WK63" s="181"/>
      <c r="WL63" s="181"/>
      <c r="WM63" s="181"/>
      <c r="WN63" s="181"/>
      <c r="WO63" s="181"/>
      <c r="WP63" s="181"/>
      <c r="WQ63" s="181"/>
      <c r="WR63" s="181"/>
      <c r="WS63" s="181"/>
      <c r="WT63" s="181"/>
      <c r="WU63" s="181"/>
      <c r="WV63" s="181"/>
      <c r="WW63" s="181"/>
      <c r="WX63" s="181"/>
      <c r="WY63" s="181"/>
      <c r="WZ63" s="181"/>
      <c r="XA63" s="181"/>
      <c r="XB63" s="181"/>
      <c r="XC63" s="181"/>
      <c r="XD63" s="181"/>
      <c r="XE63" s="181"/>
      <c r="XF63" s="181"/>
      <c r="XG63" s="181"/>
      <c r="XH63" s="181"/>
      <c r="XI63" s="181"/>
      <c r="XJ63" s="181"/>
      <c r="XK63" s="181"/>
      <c r="XL63" s="181"/>
      <c r="XM63" s="181"/>
      <c r="XN63" s="181"/>
      <c r="XO63" s="181"/>
      <c r="XP63" s="181"/>
      <c r="XQ63" s="181"/>
      <c r="XR63" s="181"/>
      <c r="XS63" s="181"/>
      <c r="XT63" s="181"/>
      <c r="XU63" s="181"/>
      <c r="XV63" s="181"/>
      <c r="XW63" s="181"/>
      <c r="XX63" s="181"/>
      <c r="XY63" s="181"/>
      <c r="XZ63" s="181"/>
      <c r="YA63" s="181"/>
      <c r="YB63" s="181"/>
      <c r="YC63" s="181"/>
      <c r="YD63" s="181"/>
      <c r="YE63" s="181"/>
      <c r="YF63" s="181"/>
      <c r="YG63" s="181"/>
      <c r="YH63" s="181"/>
      <c r="YI63" s="181"/>
      <c r="YJ63" s="181"/>
      <c r="YK63" s="181"/>
      <c r="YL63" s="181"/>
      <c r="YM63" s="181"/>
      <c r="YN63" s="181"/>
      <c r="YO63" s="181"/>
      <c r="YP63" s="181"/>
      <c r="YQ63" s="181"/>
      <c r="YR63" s="181"/>
      <c r="YS63" s="181"/>
      <c r="YT63" s="181"/>
      <c r="YU63" s="181"/>
      <c r="YV63" s="181"/>
      <c r="YW63" s="181"/>
      <c r="YX63" s="181"/>
      <c r="YY63" s="181"/>
      <c r="YZ63" s="181"/>
      <c r="ZA63" s="181"/>
      <c r="ZB63" s="181"/>
      <c r="ZC63" s="181"/>
      <c r="ZD63" s="181"/>
      <c r="ZE63" s="181"/>
      <c r="ZF63" s="181"/>
      <c r="ZG63" s="181"/>
      <c r="ZH63" s="181"/>
      <c r="ZI63" s="181"/>
      <c r="ZJ63" s="181"/>
      <c r="ZK63" s="181"/>
      <c r="ZL63" s="181"/>
      <c r="ZM63" s="181"/>
      <c r="ZN63" s="181"/>
      <c r="ZO63" s="181"/>
      <c r="ZP63" s="181"/>
      <c r="ZQ63" s="181"/>
      <c r="ZR63" s="181"/>
      <c r="ZS63" s="181"/>
      <c r="ZT63" s="181"/>
      <c r="ZU63" s="181"/>
      <c r="ZV63" s="181"/>
      <c r="ZW63" s="181"/>
      <c r="ZX63" s="181"/>
      <c r="ZY63" s="181"/>
      <c r="ZZ63" s="181"/>
      <c r="AAA63" s="181"/>
      <c r="AAB63" s="181"/>
      <c r="AAC63" s="181"/>
      <c r="AAD63" s="181"/>
      <c r="AAE63" s="181"/>
      <c r="AAF63" s="181"/>
      <c r="AAG63" s="181"/>
      <c r="AAH63" s="181"/>
      <c r="AAI63" s="181"/>
      <c r="AAJ63" s="181"/>
      <c r="AAK63" s="181"/>
      <c r="AAL63" s="181"/>
      <c r="AAM63" s="181"/>
      <c r="AAN63" s="181"/>
      <c r="AAO63" s="181"/>
      <c r="AAP63" s="181"/>
      <c r="AAQ63" s="181"/>
      <c r="AAR63" s="181"/>
      <c r="AAS63" s="181"/>
      <c r="AAT63" s="181"/>
      <c r="AAU63" s="181"/>
      <c r="AAV63" s="181"/>
      <c r="AAW63" s="181"/>
      <c r="AAX63" s="181"/>
      <c r="AAY63" s="181"/>
      <c r="AAZ63" s="181"/>
      <c r="ABA63" s="181"/>
      <c r="ABB63" s="181"/>
      <c r="ABC63" s="181"/>
      <c r="ABD63" s="181"/>
      <c r="ABE63" s="181"/>
      <c r="ABF63" s="181"/>
      <c r="ABG63" s="181"/>
      <c r="ABH63" s="181"/>
      <c r="ABI63" s="181"/>
      <c r="ABJ63" s="181"/>
      <c r="ABK63" s="181"/>
      <c r="ABL63" s="181"/>
      <c r="ABM63" s="181"/>
      <c r="ABN63" s="181"/>
      <c r="ABO63" s="181"/>
      <c r="ABP63" s="181"/>
      <c r="ABQ63" s="181"/>
      <c r="ABR63" s="181"/>
      <c r="ABS63" s="181"/>
      <c r="ABT63" s="181"/>
      <c r="ABU63" s="181"/>
      <c r="ABV63" s="181"/>
      <c r="ABW63" s="181"/>
      <c r="ABX63" s="181"/>
      <c r="ABY63" s="181"/>
      <c r="ABZ63" s="181"/>
      <c r="ACA63" s="181"/>
      <c r="ACB63" s="181"/>
      <c r="ACC63" s="181"/>
      <c r="ACD63" s="181"/>
      <c r="ACE63" s="181"/>
      <c r="ACF63" s="181"/>
      <c r="ACG63" s="181"/>
      <c r="ACH63" s="181"/>
      <c r="ACI63" s="181"/>
      <c r="ACJ63" s="181"/>
      <c r="ACK63" s="181"/>
      <c r="ACL63" s="181"/>
      <c r="ACM63" s="181"/>
      <c r="ACN63" s="181"/>
      <c r="ACO63" s="181"/>
      <c r="ACP63" s="181"/>
      <c r="ACQ63" s="181"/>
      <c r="ACR63" s="181"/>
      <c r="ACS63" s="181"/>
      <c r="ACT63" s="181"/>
      <c r="ACU63" s="181"/>
      <c r="ACV63" s="181"/>
      <c r="ACW63" s="181"/>
      <c r="ACX63" s="181"/>
      <c r="ACY63" s="181"/>
      <c r="ACZ63" s="181"/>
      <c r="ADA63" s="181"/>
      <c r="ADB63" s="181"/>
      <c r="ADC63" s="181"/>
      <c r="ADD63" s="181"/>
      <c r="ADE63" s="181"/>
      <c r="ADF63" s="181"/>
      <c r="ADG63" s="181"/>
      <c r="ADH63" s="181"/>
      <c r="ADI63" s="181"/>
      <c r="ADJ63" s="181"/>
      <c r="ADK63" s="181"/>
      <c r="ADL63" s="181"/>
      <c r="ADM63" s="181"/>
      <c r="ADN63" s="181"/>
      <c r="ADO63" s="181"/>
      <c r="ADP63" s="181"/>
      <c r="ADQ63" s="181"/>
      <c r="ADR63" s="181"/>
      <c r="ADS63" s="181"/>
      <c r="ADT63" s="181"/>
      <c r="ADU63" s="181"/>
      <c r="ADV63" s="181"/>
      <c r="ADW63" s="181"/>
      <c r="ADX63" s="181"/>
      <c r="ADY63" s="181"/>
      <c r="ADZ63" s="181"/>
      <c r="AEA63" s="181"/>
      <c r="AEB63" s="181"/>
      <c r="AEC63" s="181"/>
      <c r="AED63" s="181"/>
      <c r="AEE63" s="181"/>
      <c r="AEF63" s="181"/>
      <c r="AEG63" s="181"/>
      <c r="AEH63" s="181"/>
      <c r="AEI63" s="181"/>
      <c r="AEJ63" s="181"/>
      <c r="AEK63" s="181"/>
      <c r="AEL63" s="181"/>
      <c r="AEM63" s="181"/>
      <c r="AEN63" s="181"/>
      <c r="AEO63" s="181"/>
      <c r="AEP63" s="181"/>
      <c r="AEQ63" s="181"/>
      <c r="AER63" s="181"/>
      <c r="AES63" s="181"/>
      <c r="AET63" s="181"/>
      <c r="AEU63" s="181"/>
      <c r="AEV63" s="181"/>
      <c r="AEW63" s="181"/>
      <c r="AEX63" s="181"/>
      <c r="AEY63" s="181"/>
      <c r="AEZ63" s="181"/>
      <c r="AFA63" s="181"/>
      <c r="AFB63" s="181"/>
      <c r="AFC63" s="181"/>
      <c r="AFD63" s="181"/>
      <c r="AFE63" s="181"/>
      <c r="AFF63" s="181"/>
      <c r="AFG63" s="181"/>
      <c r="AFH63" s="181"/>
      <c r="AFI63" s="181"/>
      <c r="AFJ63" s="181"/>
      <c r="AFK63" s="181"/>
      <c r="AFL63" s="181"/>
      <c r="AFM63" s="181"/>
      <c r="AFN63" s="181"/>
      <c r="AFO63" s="181"/>
      <c r="AFP63" s="181"/>
      <c r="AFQ63" s="181"/>
      <c r="AFR63" s="181"/>
      <c r="AFS63" s="181"/>
      <c r="AFT63" s="181"/>
      <c r="AFU63" s="181"/>
      <c r="AFV63" s="181"/>
      <c r="AFW63" s="181"/>
      <c r="AFX63" s="181"/>
      <c r="AFY63" s="181"/>
      <c r="AFZ63" s="181"/>
      <c r="AGA63" s="181"/>
      <c r="AGB63" s="181"/>
      <c r="AGC63" s="181"/>
      <c r="AGD63" s="181"/>
      <c r="AGE63" s="181"/>
      <c r="AGF63" s="181"/>
      <c r="AGG63" s="181"/>
      <c r="AGH63" s="181"/>
      <c r="AGI63" s="181"/>
      <c r="AGJ63" s="181"/>
      <c r="AGK63" s="181"/>
      <c r="AGL63" s="181"/>
      <c r="AGM63" s="181"/>
      <c r="AGN63" s="181"/>
      <c r="AGO63" s="181"/>
      <c r="AGP63" s="181"/>
      <c r="AGQ63" s="181"/>
      <c r="AGR63" s="181"/>
      <c r="AGS63" s="181"/>
      <c r="AGT63" s="181"/>
      <c r="AGU63" s="181"/>
      <c r="AGV63" s="181"/>
      <c r="AGW63" s="181"/>
      <c r="AGX63" s="181"/>
      <c r="AGY63" s="181"/>
      <c r="AGZ63" s="181"/>
      <c r="AHA63" s="181"/>
      <c r="AHB63" s="181"/>
      <c r="AHC63" s="181"/>
      <c r="AHD63" s="181"/>
      <c r="AHE63" s="181"/>
      <c r="AHF63" s="181"/>
      <c r="AHG63" s="181"/>
      <c r="AHH63" s="181"/>
      <c r="AHI63" s="181"/>
      <c r="AHJ63" s="181"/>
      <c r="AHK63" s="181"/>
      <c r="AHL63" s="181"/>
      <c r="AHM63" s="181"/>
      <c r="AHN63" s="181"/>
      <c r="AHO63" s="181"/>
      <c r="AHP63" s="181"/>
      <c r="AHQ63" s="181"/>
      <c r="AHR63" s="181"/>
      <c r="AHS63" s="181"/>
      <c r="AHT63" s="181"/>
      <c r="AHU63" s="181"/>
      <c r="AHV63" s="181"/>
      <c r="AHW63" s="181"/>
      <c r="AHX63" s="181"/>
      <c r="AHY63" s="181"/>
      <c r="AHZ63" s="181"/>
      <c r="AIA63" s="181"/>
      <c r="AIB63" s="181"/>
      <c r="AIC63" s="181"/>
      <c r="AID63" s="181"/>
      <c r="AIE63" s="181"/>
      <c r="AIF63" s="181"/>
      <c r="AIG63" s="181"/>
      <c r="AIH63" s="181"/>
      <c r="AII63" s="181"/>
      <c r="AIJ63" s="181"/>
      <c r="AIK63" s="181"/>
      <c r="AIL63" s="181"/>
      <c r="AIM63" s="181"/>
      <c r="AIN63" s="181"/>
      <c r="AIO63" s="181"/>
      <c r="AIP63" s="181"/>
      <c r="AIQ63" s="181"/>
      <c r="AIR63" s="181"/>
      <c r="AIS63" s="181"/>
      <c r="AIT63" s="181"/>
      <c r="AIU63" s="181"/>
      <c r="AIV63" s="181"/>
      <c r="AIW63" s="181"/>
      <c r="AIX63" s="181"/>
      <c r="AIY63" s="181"/>
      <c r="AIZ63" s="181"/>
      <c r="AJA63" s="181"/>
      <c r="AJB63" s="181"/>
      <c r="AJC63" s="181"/>
      <c r="AJD63" s="181"/>
      <c r="AJE63" s="181"/>
      <c r="AJF63" s="181"/>
      <c r="AJG63" s="181"/>
      <c r="AJH63" s="181"/>
      <c r="AJI63" s="181"/>
      <c r="AJJ63" s="181"/>
      <c r="AJK63" s="181"/>
      <c r="AJL63" s="181"/>
      <c r="AJM63" s="181"/>
      <c r="AJN63" s="181"/>
      <c r="AJO63" s="181"/>
      <c r="AJP63" s="181"/>
      <c r="AJQ63" s="181"/>
      <c r="AJR63" s="181"/>
      <c r="AJS63" s="181"/>
      <c r="AJT63" s="181"/>
      <c r="AJU63" s="181"/>
      <c r="AJV63" s="181"/>
      <c r="AJW63" s="181"/>
      <c r="AJX63" s="181"/>
      <c r="AJY63" s="181"/>
      <c r="AJZ63" s="181"/>
      <c r="AKA63" s="181"/>
      <c r="AKB63" s="181"/>
      <c r="AKC63" s="181"/>
      <c r="AKD63" s="181"/>
      <c r="AKE63" s="181"/>
      <c r="AKF63" s="181"/>
      <c r="AKG63" s="181"/>
      <c r="AKH63" s="181"/>
      <c r="AKI63" s="181"/>
      <c r="AKJ63" s="181"/>
      <c r="AKK63" s="181"/>
      <c r="AKL63" s="181"/>
      <c r="AKM63" s="181"/>
      <c r="AKN63" s="181"/>
      <c r="AKO63" s="181"/>
      <c r="AKP63" s="181"/>
      <c r="AKQ63" s="181"/>
      <c r="AKR63" s="181"/>
      <c r="AKS63" s="181"/>
      <c r="AKT63" s="181"/>
      <c r="AKU63" s="181"/>
      <c r="AKV63" s="181"/>
      <c r="AKW63" s="181"/>
      <c r="AKX63" s="181"/>
      <c r="AKY63" s="181"/>
      <c r="AKZ63" s="181"/>
      <c r="ALA63" s="181"/>
      <c r="ALB63" s="181"/>
      <c r="ALC63" s="181"/>
      <c r="ALD63" s="181"/>
      <c r="ALE63" s="181"/>
      <c r="ALF63" s="181"/>
      <c r="ALG63" s="181"/>
      <c r="ALH63" s="181"/>
      <c r="ALI63" s="181"/>
      <c r="ALJ63" s="181"/>
      <c r="ALK63" s="181"/>
      <c r="ALL63" s="181"/>
      <c r="ALM63" s="181"/>
      <c r="ALN63" s="181"/>
      <c r="ALO63" s="181"/>
      <c r="ALP63" s="181"/>
      <c r="ALQ63" s="181"/>
      <c r="ALR63" s="181"/>
      <c r="ALS63" s="181"/>
      <c r="ALT63" s="181"/>
      <c r="ALU63" s="181"/>
      <c r="ALV63" s="181"/>
      <c r="ALW63" s="181"/>
      <c r="ALX63" s="181"/>
      <c r="ALY63" s="181"/>
      <c r="ALZ63" s="181"/>
      <c r="AMA63" s="181"/>
      <c r="AMB63" s="181"/>
      <c r="AMC63" s="181"/>
      <c r="AMD63" s="181"/>
      <c r="AME63" s="181"/>
      <c r="AMF63" s="181"/>
      <c r="AMG63" s="181"/>
      <c r="AMH63" s="181"/>
      <c r="AMI63" s="181"/>
      <c r="AMJ63" s="181"/>
      <c r="AMK63" s="181"/>
      <c r="AML63" s="181"/>
    </row>
    <row r="64" spans="1:1026" s="180" customFormat="1" ht="117" hidden="1" customHeight="1" thickBot="1">
      <c r="A64" s="981"/>
      <c r="B64" s="851"/>
      <c r="C64" s="726"/>
      <c r="D64" s="726"/>
      <c r="E64" s="360"/>
      <c r="F64" s="360" t="s">
        <v>87</v>
      </c>
      <c r="G64" s="372" t="s">
        <v>25</v>
      </c>
      <c r="H64" s="373" t="e">
        <f>('шк 2'!H44+'ШК 4'!H46+'ШК 5'!H44+'шк 7'!H45+'ШК 9'!G41+Гимн.!#REF!)/6</f>
        <v>#REF!</v>
      </c>
      <c r="I64" s="373" t="e">
        <f>('шк 2'!I44+'ШК 4'!I46+'ШК 5'!I44+'шк 7'!I45+'ШК 9'!H41+Гимн.!#REF!)/6</f>
        <v>#REF!</v>
      </c>
      <c r="J64" s="373" t="e">
        <f>('шк 2'!J44+'ШК 4'!J46+'ШК 5'!J44+'шк 7'!J45+'ШК 9'!I41+Гимн.!#REF!)/6</f>
        <v>#REF!</v>
      </c>
      <c r="K64" s="961"/>
      <c r="L64" s="851"/>
      <c r="M64" s="363" t="s">
        <v>26</v>
      </c>
      <c r="N64" s="963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  <c r="BS64" s="181"/>
      <c r="BT64" s="181"/>
      <c r="BU64" s="181"/>
      <c r="BV64" s="181"/>
      <c r="BW64" s="181"/>
      <c r="BX64" s="181"/>
      <c r="BY64" s="181"/>
      <c r="BZ64" s="181"/>
      <c r="CA64" s="181"/>
      <c r="CB64" s="181"/>
      <c r="CC64" s="181"/>
      <c r="CD64" s="181"/>
      <c r="CE64" s="181"/>
      <c r="CF64" s="181"/>
      <c r="CG64" s="181"/>
      <c r="CH64" s="181"/>
      <c r="CI64" s="181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  <c r="EB64" s="181"/>
      <c r="EC64" s="181"/>
      <c r="ED64" s="181"/>
      <c r="EE64" s="181"/>
      <c r="EF64" s="181"/>
      <c r="EG64" s="181"/>
      <c r="EH64" s="181"/>
      <c r="EI64" s="181"/>
      <c r="EJ64" s="181"/>
      <c r="EK64" s="181"/>
      <c r="EL64" s="181"/>
      <c r="EM64" s="181"/>
      <c r="EN64" s="181"/>
      <c r="EO64" s="181"/>
      <c r="EP64" s="181"/>
      <c r="EQ64" s="181"/>
      <c r="ER64" s="181"/>
      <c r="ES64" s="181"/>
      <c r="ET64" s="181"/>
      <c r="EU64" s="181"/>
      <c r="EV64" s="181"/>
      <c r="EW64" s="181"/>
      <c r="EX64" s="181"/>
      <c r="EY64" s="181"/>
      <c r="EZ64" s="181"/>
      <c r="FA64" s="181"/>
      <c r="FB64" s="181"/>
      <c r="FC64" s="181"/>
      <c r="FD64" s="181"/>
      <c r="FE64" s="181"/>
      <c r="FF64" s="181"/>
      <c r="FG64" s="181"/>
      <c r="FH64" s="181"/>
      <c r="FI64" s="181"/>
      <c r="FJ64" s="181"/>
      <c r="FK64" s="181"/>
      <c r="FL64" s="181"/>
      <c r="FM64" s="181"/>
      <c r="FN64" s="181"/>
      <c r="FO64" s="181"/>
      <c r="FP64" s="181"/>
      <c r="FQ64" s="181"/>
      <c r="FR64" s="181"/>
      <c r="FS64" s="181"/>
      <c r="FT64" s="181"/>
      <c r="FU64" s="181"/>
      <c r="FV64" s="181"/>
      <c r="FW64" s="181"/>
      <c r="FX64" s="181"/>
      <c r="FY64" s="181"/>
      <c r="FZ64" s="181"/>
      <c r="GA64" s="181"/>
      <c r="GB64" s="181"/>
      <c r="GC64" s="181"/>
      <c r="GD64" s="181"/>
      <c r="GE64" s="181"/>
      <c r="GF64" s="181"/>
      <c r="GG64" s="181"/>
      <c r="GH64" s="181"/>
      <c r="GI64" s="181"/>
      <c r="GJ64" s="181"/>
      <c r="GK64" s="181"/>
      <c r="GL64" s="181"/>
      <c r="GM64" s="181"/>
      <c r="GN64" s="181"/>
      <c r="GO64" s="181"/>
      <c r="GP64" s="181"/>
      <c r="GQ64" s="181"/>
      <c r="GR64" s="181"/>
      <c r="GS64" s="181"/>
      <c r="GT64" s="181"/>
      <c r="GU64" s="181"/>
      <c r="GV64" s="181"/>
      <c r="GW64" s="181"/>
      <c r="GX64" s="181"/>
      <c r="GY64" s="181"/>
      <c r="GZ64" s="181"/>
      <c r="HA64" s="181"/>
      <c r="HB64" s="181"/>
      <c r="HC64" s="181"/>
      <c r="HD64" s="181"/>
      <c r="HE64" s="181"/>
      <c r="HF64" s="181"/>
      <c r="HG64" s="181"/>
      <c r="HH64" s="181"/>
      <c r="HI64" s="181"/>
      <c r="HJ64" s="181"/>
      <c r="HK64" s="181"/>
      <c r="HL64" s="181"/>
      <c r="HM64" s="181"/>
      <c r="HN64" s="181"/>
      <c r="HO64" s="181"/>
      <c r="HP64" s="181"/>
      <c r="HQ64" s="181"/>
      <c r="HR64" s="181"/>
      <c r="HS64" s="181"/>
      <c r="HT64" s="181"/>
      <c r="HU64" s="181"/>
      <c r="HV64" s="181"/>
      <c r="HW64" s="181"/>
      <c r="HX64" s="181"/>
      <c r="HY64" s="181"/>
      <c r="HZ64" s="181"/>
      <c r="IA64" s="181"/>
      <c r="IB64" s="181"/>
      <c r="IC64" s="181"/>
      <c r="ID64" s="181"/>
      <c r="IE64" s="181"/>
      <c r="IF64" s="181"/>
      <c r="IG64" s="181"/>
      <c r="IH64" s="181"/>
      <c r="II64" s="181"/>
      <c r="IJ64" s="181"/>
      <c r="IK64" s="181"/>
      <c r="IL64" s="181"/>
      <c r="IM64" s="181"/>
      <c r="IN64" s="181"/>
      <c r="IO64" s="181"/>
      <c r="IP64" s="181"/>
      <c r="IQ64" s="181"/>
      <c r="IR64" s="181"/>
      <c r="IS64" s="181"/>
      <c r="IT64" s="181"/>
      <c r="IU64" s="181"/>
      <c r="IV64" s="181"/>
      <c r="IW64" s="181"/>
      <c r="IX64" s="181"/>
      <c r="IY64" s="181"/>
      <c r="IZ64" s="181"/>
      <c r="JA64" s="181"/>
      <c r="JB64" s="181"/>
      <c r="JC64" s="181"/>
      <c r="JD64" s="181"/>
      <c r="JE64" s="181"/>
      <c r="JF64" s="181"/>
      <c r="JG64" s="181"/>
      <c r="JH64" s="181"/>
      <c r="JI64" s="181"/>
      <c r="JJ64" s="181"/>
      <c r="JK64" s="181"/>
      <c r="JL64" s="181"/>
      <c r="JM64" s="181"/>
      <c r="JN64" s="181"/>
      <c r="JO64" s="181"/>
      <c r="JP64" s="181"/>
      <c r="JQ64" s="181"/>
      <c r="JR64" s="181"/>
      <c r="JS64" s="181"/>
      <c r="JT64" s="181"/>
      <c r="JU64" s="181"/>
      <c r="JV64" s="181"/>
      <c r="JW64" s="181"/>
      <c r="JX64" s="181"/>
      <c r="JY64" s="181"/>
      <c r="JZ64" s="181"/>
      <c r="KA64" s="181"/>
      <c r="KB64" s="181"/>
      <c r="KC64" s="181"/>
      <c r="KD64" s="181"/>
      <c r="KE64" s="181"/>
      <c r="KF64" s="181"/>
      <c r="KG64" s="181"/>
      <c r="KH64" s="181"/>
      <c r="KI64" s="181"/>
      <c r="KJ64" s="181"/>
      <c r="KK64" s="181"/>
      <c r="KL64" s="181"/>
      <c r="KM64" s="181"/>
      <c r="KN64" s="181"/>
      <c r="KO64" s="181"/>
      <c r="KP64" s="181"/>
      <c r="KQ64" s="181"/>
      <c r="KR64" s="181"/>
      <c r="KS64" s="181"/>
      <c r="KT64" s="181"/>
      <c r="KU64" s="181"/>
      <c r="KV64" s="181"/>
      <c r="KW64" s="181"/>
      <c r="KX64" s="181"/>
      <c r="KY64" s="181"/>
      <c r="KZ64" s="181"/>
      <c r="LA64" s="181"/>
      <c r="LB64" s="181"/>
      <c r="LC64" s="181"/>
      <c r="LD64" s="181"/>
      <c r="LE64" s="181"/>
      <c r="LF64" s="181"/>
      <c r="LG64" s="181"/>
      <c r="LH64" s="181"/>
      <c r="LI64" s="181"/>
      <c r="LJ64" s="181"/>
      <c r="LK64" s="181"/>
      <c r="LL64" s="181"/>
      <c r="LM64" s="181"/>
      <c r="LN64" s="181"/>
      <c r="LO64" s="181"/>
      <c r="LP64" s="181"/>
      <c r="LQ64" s="181"/>
      <c r="LR64" s="181"/>
      <c r="LS64" s="181"/>
      <c r="LT64" s="181"/>
      <c r="LU64" s="181"/>
      <c r="LV64" s="181"/>
      <c r="LW64" s="181"/>
      <c r="LX64" s="181"/>
      <c r="LY64" s="181"/>
      <c r="LZ64" s="181"/>
      <c r="MA64" s="181"/>
      <c r="MB64" s="181"/>
      <c r="MC64" s="181"/>
      <c r="MD64" s="181"/>
      <c r="ME64" s="181"/>
      <c r="MF64" s="181"/>
      <c r="MG64" s="181"/>
      <c r="MH64" s="181"/>
      <c r="MI64" s="181"/>
      <c r="MJ64" s="181"/>
      <c r="MK64" s="181"/>
      <c r="ML64" s="181"/>
      <c r="MM64" s="181"/>
      <c r="MN64" s="181"/>
      <c r="MO64" s="181"/>
      <c r="MP64" s="181"/>
      <c r="MQ64" s="181"/>
      <c r="MR64" s="181"/>
      <c r="MS64" s="181"/>
      <c r="MT64" s="181"/>
      <c r="MU64" s="181"/>
      <c r="MV64" s="181"/>
      <c r="MW64" s="181"/>
      <c r="MX64" s="181"/>
      <c r="MY64" s="181"/>
      <c r="MZ64" s="181"/>
      <c r="NA64" s="181"/>
      <c r="NB64" s="181"/>
      <c r="NC64" s="181"/>
      <c r="ND64" s="181"/>
      <c r="NE64" s="181"/>
      <c r="NF64" s="181"/>
      <c r="NG64" s="181"/>
      <c r="NH64" s="181"/>
      <c r="NI64" s="181"/>
      <c r="NJ64" s="181"/>
      <c r="NK64" s="181"/>
      <c r="NL64" s="181"/>
      <c r="NM64" s="181"/>
      <c r="NN64" s="181"/>
      <c r="NO64" s="181"/>
      <c r="NP64" s="181"/>
      <c r="NQ64" s="181"/>
      <c r="NR64" s="181"/>
      <c r="NS64" s="181"/>
      <c r="NT64" s="181"/>
      <c r="NU64" s="181"/>
      <c r="NV64" s="181"/>
      <c r="NW64" s="181"/>
      <c r="NX64" s="181"/>
      <c r="NY64" s="181"/>
      <c r="NZ64" s="181"/>
      <c r="OA64" s="181"/>
      <c r="OB64" s="181"/>
      <c r="OC64" s="181"/>
      <c r="OD64" s="181"/>
      <c r="OE64" s="181"/>
      <c r="OF64" s="181"/>
      <c r="OG64" s="181"/>
      <c r="OH64" s="181"/>
      <c r="OI64" s="181"/>
      <c r="OJ64" s="181"/>
      <c r="OK64" s="181"/>
      <c r="OL64" s="181"/>
      <c r="OM64" s="181"/>
      <c r="ON64" s="181"/>
      <c r="OO64" s="181"/>
      <c r="OP64" s="181"/>
      <c r="OQ64" s="181"/>
      <c r="OR64" s="181"/>
      <c r="OS64" s="181"/>
      <c r="OT64" s="181"/>
      <c r="OU64" s="181"/>
      <c r="OV64" s="181"/>
      <c r="OW64" s="181"/>
      <c r="OX64" s="181"/>
      <c r="OY64" s="181"/>
      <c r="OZ64" s="181"/>
      <c r="PA64" s="181"/>
      <c r="PB64" s="181"/>
      <c r="PC64" s="181"/>
      <c r="PD64" s="181"/>
      <c r="PE64" s="181"/>
      <c r="PF64" s="181"/>
      <c r="PG64" s="181"/>
      <c r="PH64" s="181"/>
      <c r="PI64" s="181"/>
      <c r="PJ64" s="181"/>
      <c r="PK64" s="181"/>
      <c r="PL64" s="181"/>
      <c r="PM64" s="181"/>
      <c r="PN64" s="181"/>
      <c r="PO64" s="181"/>
      <c r="PP64" s="181"/>
      <c r="PQ64" s="181"/>
      <c r="PR64" s="181"/>
      <c r="PS64" s="181"/>
      <c r="PT64" s="181"/>
      <c r="PU64" s="181"/>
      <c r="PV64" s="181"/>
      <c r="PW64" s="181"/>
      <c r="PX64" s="181"/>
      <c r="PY64" s="181"/>
      <c r="PZ64" s="181"/>
      <c r="QA64" s="181"/>
      <c r="QB64" s="181"/>
      <c r="QC64" s="181"/>
      <c r="QD64" s="181"/>
      <c r="QE64" s="181"/>
      <c r="QF64" s="181"/>
      <c r="QG64" s="181"/>
      <c r="QH64" s="181"/>
      <c r="QI64" s="181"/>
      <c r="QJ64" s="181"/>
      <c r="QK64" s="181"/>
      <c r="QL64" s="181"/>
      <c r="QM64" s="181"/>
      <c r="QN64" s="181"/>
      <c r="QO64" s="181"/>
      <c r="QP64" s="181"/>
      <c r="QQ64" s="181"/>
      <c r="QR64" s="181"/>
      <c r="QS64" s="181"/>
      <c r="QT64" s="181"/>
      <c r="QU64" s="181"/>
      <c r="QV64" s="181"/>
      <c r="QW64" s="181"/>
      <c r="QX64" s="181"/>
      <c r="QY64" s="181"/>
      <c r="QZ64" s="181"/>
      <c r="RA64" s="181"/>
      <c r="RB64" s="181"/>
      <c r="RC64" s="181"/>
      <c r="RD64" s="181"/>
      <c r="RE64" s="181"/>
      <c r="RF64" s="181"/>
      <c r="RG64" s="181"/>
      <c r="RH64" s="181"/>
      <c r="RI64" s="181"/>
      <c r="RJ64" s="181"/>
      <c r="RK64" s="181"/>
      <c r="RL64" s="181"/>
      <c r="RM64" s="181"/>
      <c r="RN64" s="181"/>
      <c r="RO64" s="181"/>
      <c r="RP64" s="181"/>
      <c r="RQ64" s="181"/>
      <c r="RR64" s="181"/>
      <c r="RS64" s="181"/>
      <c r="RT64" s="181"/>
      <c r="RU64" s="181"/>
      <c r="RV64" s="181"/>
      <c r="RW64" s="181"/>
      <c r="RX64" s="181"/>
      <c r="RY64" s="181"/>
      <c r="RZ64" s="181"/>
      <c r="SA64" s="181"/>
      <c r="SB64" s="181"/>
      <c r="SC64" s="181"/>
      <c r="SD64" s="181"/>
      <c r="SE64" s="181"/>
      <c r="SF64" s="181"/>
      <c r="SG64" s="181"/>
      <c r="SH64" s="181"/>
      <c r="SI64" s="181"/>
      <c r="SJ64" s="181"/>
      <c r="SK64" s="181"/>
      <c r="SL64" s="181"/>
      <c r="SM64" s="181"/>
      <c r="SN64" s="181"/>
      <c r="SO64" s="181"/>
      <c r="SP64" s="181"/>
      <c r="SQ64" s="181"/>
      <c r="SR64" s="181"/>
      <c r="SS64" s="181"/>
      <c r="ST64" s="181"/>
      <c r="SU64" s="181"/>
      <c r="SV64" s="181"/>
      <c r="SW64" s="181"/>
      <c r="SX64" s="181"/>
      <c r="SY64" s="181"/>
      <c r="SZ64" s="181"/>
      <c r="TA64" s="181"/>
      <c r="TB64" s="181"/>
      <c r="TC64" s="181"/>
      <c r="TD64" s="181"/>
      <c r="TE64" s="181"/>
      <c r="TF64" s="181"/>
      <c r="TG64" s="181"/>
      <c r="TH64" s="181"/>
      <c r="TI64" s="181"/>
      <c r="TJ64" s="181"/>
      <c r="TK64" s="181"/>
      <c r="TL64" s="181"/>
      <c r="TM64" s="181"/>
      <c r="TN64" s="181"/>
      <c r="TO64" s="181"/>
      <c r="TP64" s="181"/>
      <c r="TQ64" s="181"/>
      <c r="TR64" s="181"/>
      <c r="TS64" s="181"/>
      <c r="TT64" s="181"/>
      <c r="TU64" s="181"/>
      <c r="TV64" s="181"/>
      <c r="TW64" s="181"/>
      <c r="TX64" s="181"/>
      <c r="TY64" s="181"/>
      <c r="TZ64" s="181"/>
      <c r="UA64" s="181"/>
      <c r="UB64" s="181"/>
      <c r="UC64" s="181"/>
      <c r="UD64" s="181"/>
      <c r="UE64" s="181"/>
      <c r="UF64" s="181"/>
      <c r="UG64" s="181"/>
      <c r="UH64" s="181"/>
      <c r="UI64" s="181"/>
      <c r="UJ64" s="181"/>
      <c r="UK64" s="181"/>
      <c r="UL64" s="181"/>
      <c r="UM64" s="181"/>
      <c r="UN64" s="181"/>
      <c r="UO64" s="181"/>
      <c r="UP64" s="181"/>
      <c r="UQ64" s="181"/>
      <c r="UR64" s="181"/>
      <c r="US64" s="181"/>
      <c r="UT64" s="181"/>
      <c r="UU64" s="181"/>
      <c r="UV64" s="181"/>
      <c r="UW64" s="181"/>
      <c r="UX64" s="181"/>
      <c r="UY64" s="181"/>
      <c r="UZ64" s="181"/>
      <c r="VA64" s="181"/>
      <c r="VB64" s="181"/>
      <c r="VC64" s="181"/>
      <c r="VD64" s="181"/>
      <c r="VE64" s="181"/>
      <c r="VF64" s="181"/>
      <c r="VG64" s="181"/>
      <c r="VH64" s="181"/>
      <c r="VI64" s="181"/>
      <c r="VJ64" s="181"/>
      <c r="VK64" s="181"/>
      <c r="VL64" s="181"/>
      <c r="VM64" s="181"/>
      <c r="VN64" s="181"/>
      <c r="VO64" s="181"/>
      <c r="VP64" s="181"/>
      <c r="VQ64" s="181"/>
      <c r="VR64" s="181"/>
      <c r="VS64" s="181"/>
      <c r="VT64" s="181"/>
      <c r="VU64" s="181"/>
      <c r="VV64" s="181"/>
      <c r="VW64" s="181"/>
      <c r="VX64" s="181"/>
      <c r="VY64" s="181"/>
      <c r="VZ64" s="181"/>
      <c r="WA64" s="181"/>
      <c r="WB64" s="181"/>
      <c r="WC64" s="181"/>
      <c r="WD64" s="181"/>
      <c r="WE64" s="181"/>
      <c r="WF64" s="181"/>
      <c r="WG64" s="181"/>
      <c r="WH64" s="181"/>
      <c r="WI64" s="181"/>
      <c r="WJ64" s="181"/>
      <c r="WK64" s="181"/>
      <c r="WL64" s="181"/>
      <c r="WM64" s="181"/>
      <c r="WN64" s="181"/>
      <c r="WO64" s="181"/>
      <c r="WP64" s="181"/>
      <c r="WQ64" s="181"/>
      <c r="WR64" s="181"/>
      <c r="WS64" s="181"/>
      <c r="WT64" s="181"/>
      <c r="WU64" s="181"/>
      <c r="WV64" s="181"/>
      <c r="WW64" s="181"/>
      <c r="WX64" s="181"/>
      <c r="WY64" s="181"/>
      <c r="WZ64" s="181"/>
      <c r="XA64" s="181"/>
      <c r="XB64" s="181"/>
      <c r="XC64" s="181"/>
      <c r="XD64" s="181"/>
      <c r="XE64" s="181"/>
      <c r="XF64" s="181"/>
      <c r="XG64" s="181"/>
      <c r="XH64" s="181"/>
      <c r="XI64" s="181"/>
      <c r="XJ64" s="181"/>
      <c r="XK64" s="181"/>
      <c r="XL64" s="181"/>
      <c r="XM64" s="181"/>
      <c r="XN64" s="181"/>
      <c r="XO64" s="181"/>
      <c r="XP64" s="181"/>
      <c r="XQ64" s="181"/>
      <c r="XR64" s="181"/>
      <c r="XS64" s="181"/>
      <c r="XT64" s="181"/>
      <c r="XU64" s="181"/>
      <c r="XV64" s="181"/>
      <c r="XW64" s="181"/>
      <c r="XX64" s="181"/>
      <c r="XY64" s="181"/>
      <c r="XZ64" s="181"/>
      <c r="YA64" s="181"/>
      <c r="YB64" s="181"/>
      <c r="YC64" s="181"/>
      <c r="YD64" s="181"/>
      <c r="YE64" s="181"/>
      <c r="YF64" s="181"/>
      <c r="YG64" s="181"/>
      <c r="YH64" s="181"/>
      <c r="YI64" s="181"/>
      <c r="YJ64" s="181"/>
      <c r="YK64" s="181"/>
      <c r="YL64" s="181"/>
      <c r="YM64" s="181"/>
      <c r="YN64" s="181"/>
      <c r="YO64" s="181"/>
      <c r="YP64" s="181"/>
      <c r="YQ64" s="181"/>
      <c r="YR64" s="181"/>
      <c r="YS64" s="181"/>
      <c r="YT64" s="181"/>
      <c r="YU64" s="181"/>
      <c r="YV64" s="181"/>
      <c r="YW64" s="181"/>
      <c r="YX64" s="181"/>
      <c r="YY64" s="181"/>
      <c r="YZ64" s="181"/>
      <c r="ZA64" s="181"/>
      <c r="ZB64" s="181"/>
      <c r="ZC64" s="181"/>
      <c r="ZD64" s="181"/>
      <c r="ZE64" s="181"/>
      <c r="ZF64" s="181"/>
      <c r="ZG64" s="181"/>
      <c r="ZH64" s="181"/>
      <c r="ZI64" s="181"/>
      <c r="ZJ64" s="181"/>
      <c r="ZK64" s="181"/>
      <c r="ZL64" s="181"/>
      <c r="ZM64" s="181"/>
      <c r="ZN64" s="181"/>
      <c r="ZO64" s="181"/>
      <c r="ZP64" s="181"/>
      <c r="ZQ64" s="181"/>
      <c r="ZR64" s="181"/>
      <c r="ZS64" s="181"/>
      <c r="ZT64" s="181"/>
      <c r="ZU64" s="181"/>
      <c r="ZV64" s="181"/>
      <c r="ZW64" s="181"/>
      <c r="ZX64" s="181"/>
      <c r="ZY64" s="181"/>
      <c r="ZZ64" s="181"/>
      <c r="AAA64" s="181"/>
      <c r="AAB64" s="181"/>
      <c r="AAC64" s="181"/>
      <c r="AAD64" s="181"/>
      <c r="AAE64" s="181"/>
      <c r="AAF64" s="181"/>
      <c r="AAG64" s="181"/>
      <c r="AAH64" s="181"/>
      <c r="AAI64" s="181"/>
      <c r="AAJ64" s="181"/>
      <c r="AAK64" s="181"/>
      <c r="AAL64" s="181"/>
      <c r="AAM64" s="181"/>
      <c r="AAN64" s="181"/>
      <c r="AAO64" s="181"/>
      <c r="AAP64" s="181"/>
      <c r="AAQ64" s="181"/>
      <c r="AAR64" s="181"/>
      <c r="AAS64" s="181"/>
      <c r="AAT64" s="181"/>
      <c r="AAU64" s="181"/>
      <c r="AAV64" s="181"/>
      <c r="AAW64" s="181"/>
      <c r="AAX64" s="181"/>
      <c r="AAY64" s="181"/>
      <c r="AAZ64" s="181"/>
      <c r="ABA64" s="181"/>
      <c r="ABB64" s="181"/>
      <c r="ABC64" s="181"/>
      <c r="ABD64" s="181"/>
      <c r="ABE64" s="181"/>
      <c r="ABF64" s="181"/>
      <c r="ABG64" s="181"/>
      <c r="ABH64" s="181"/>
      <c r="ABI64" s="181"/>
      <c r="ABJ64" s="181"/>
      <c r="ABK64" s="181"/>
      <c r="ABL64" s="181"/>
      <c r="ABM64" s="181"/>
      <c r="ABN64" s="181"/>
      <c r="ABO64" s="181"/>
      <c r="ABP64" s="181"/>
      <c r="ABQ64" s="181"/>
      <c r="ABR64" s="181"/>
      <c r="ABS64" s="181"/>
      <c r="ABT64" s="181"/>
      <c r="ABU64" s="181"/>
      <c r="ABV64" s="181"/>
      <c r="ABW64" s="181"/>
      <c r="ABX64" s="181"/>
      <c r="ABY64" s="181"/>
      <c r="ABZ64" s="181"/>
      <c r="ACA64" s="181"/>
      <c r="ACB64" s="181"/>
      <c r="ACC64" s="181"/>
      <c r="ACD64" s="181"/>
      <c r="ACE64" s="181"/>
      <c r="ACF64" s="181"/>
      <c r="ACG64" s="181"/>
      <c r="ACH64" s="181"/>
      <c r="ACI64" s="181"/>
      <c r="ACJ64" s="181"/>
      <c r="ACK64" s="181"/>
      <c r="ACL64" s="181"/>
      <c r="ACM64" s="181"/>
      <c r="ACN64" s="181"/>
      <c r="ACO64" s="181"/>
      <c r="ACP64" s="181"/>
      <c r="ACQ64" s="181"/>
      <c r="ACR64" s="181"/>
      <c r="ACS64" s="181"/>
      <c r="ACT64" s="181"/>
      <c r="ACU64" s="181"/>
      <c r="ACV64" s="181"/>
      <c r="ACW64" s="181"/>
      <c r="ACX64" s="181"/>
      <c r="ACY64" s="181"/>
      <c r="ACZ64" s="181"/>
      <c r="ADA64" s="181"/>
      <c r="ADB64" s="181"/>
      <c r="ADC64" s="181"/>
      <c r="ADD64" s="181"/>
      <c r="ADE64" s="181"/>
      <c r="ADF64" s="181"/>
      <c r="ADG64" s="181"/>
      <c r="ADH64" s="181"/>
      <c r="ADI64" s="181"/>
      <c r="ADJ64" s="181"/>
      <c r="ADK64" s="181"/>
      <c r="ADL64" s="181"/>
      <c r="ADM64" s="181"/>
      <c r="ADN64" s="181"/>
      <c r="ADO64" s="181"/>
      <c r="ADP64" s="181"/>
      <c r="ADQ64" s="181"/>
      <c r="ADR64" s="181"/>
      <c r="ADS64" s="181"/>
      <c r="ADT64" s="181"/>
      <c r="ADU64" s="181"/>
      <c r="ADV64" s="181"/>
      <c r="ADW64" s="181"/>
      <c r="ADX64" s="181"/>
      <c r="ADY64" s="181"/>
      <c r="ADZ64" s="181"/>
      <c r="AEA64" s="181"/>
      <c r="AEB64" s="181"/>
      <c r="AEC64" s="181"/>
      <c r="AED64" s="181"/>
      <c r="AEE64" s="181"/>
      <c r="AEF64" s="181"/>
      <c r="AEG64" s="181"/>
      <c r="AEH64" s="181"/>
      <c r="AEI64" s="181"/>
      <c r="AEJ64" s="181"/>
      <c r="AEK64" s="181"/>
      <c r="AEL64" s="181"/>
      <c r="AEM64" s="181"/>
      <c r="AEN64" s="181"/>
      <c r="AEO64" s="181"/>
      <c r="AEP64" s="181"/>
      <c r="AEQ64" s="181"/>
      <c r="AER64" s="181"/>
      <c r="AES64" s="181"/>
      <c r="AET64" s="181"/>
      <c r="AEU64" s="181"/>
      <c r="AEV64" s="181"/>
      <c r="AEW64" s="181"/>
      <c r="AEX64" s="181"/>
      <c r="AEY64" s="181"/>
      <c r="AEZ64" s="181"/>
      <c r="AFA64" s="181"/>
      <c r="AFB64" s="181"/>
      <c r="AFC64" s="181"/>
      <c r="AFD64" s="181"/>
      <c r="AFE64" s="181"/>
      <c r="AFF64" s="181"/>
      <c r="AFG64" s="181"/>
      <c r="AFH64" s="181"/>
      <c r="AFI64" s="181"/>
      <c r="AFJ64" s="181"/>
      <c r="AFK64" s="181"/>
      <c r="AFL64" s="181"/>
      <c r="AFM64" s="181"/>
      <c r="AFN64" s="181"/>
      <c r="AFO64" s="181"/>
      <c r="AFP64" s="181"/>
      <c r="AFQ64" s="181"/>
      <c r="AFR64" s="181"/>
      <c r="AFS64" s="181"/>
      <c r="AFT64" s="181"/>
      <c r="AFU64" s="181"/>
      <c r="AFV64" s="181"/>
      <c r="AFW64" s="181"/>
      <c r="AFX64" s="181"/>
      <c r="AFY64" s="181"/>
      <c r="AFZ64" s="181"/>
      <c r="AGA64" s="181"/>
      <c r="AGB64" s="181"/>
      <c r="AGC64" s="181"/>
      <c r="AGD64" s="181"/>
      <c r="AGE64" s="181"/>
      <c r="AGF64" s="181"/>
      <c r="AGG64" s="181"/>
      <c r="AGH64" s="181"/>
      <c r="AGI64" s="181"/>
      <c r="AGJ64" s="181"/>
      <c r="AGK64" s="181"/>
      <c r="AGL64" s="181"/>
      <c r="AGM64" s="181"/>
      <c r="AGN64" s="181"/>
      <c r="AGO64" s="181"/>
      <c r="AGP64" s="181"/>
      <c r="AGQ64" s="181"/>
      <c r="AGR64" s="181"/>
      <c r="AGS64" s="181"/>
      <c r="AGT64" s="181"/>
      <c r="AGU64" s="181"/>
      <c r="AGV64" s="181"/>
      <c r="AGW64" s="181"/>
      <c r="AGX64" s="181"/>
      <c r="AGY64" s="181"/>
      <c r="AGZ64" s="181"/>
      <c r="AHA64" s="181"/>
      <c r="AHB64" s="181"/>
      <c r="AHC64" s="181"/>
      <c r="AHD64" s="181"/>
      <c r="AHE64" s="181"/>
      <c r="AHF64" s="181"/>
      <c r="AHG64" s="181"/>
      <c r="AHH64" s="181"/>
      <c r="AHI64" s="181"/>
      <c r="AHJ64" s="181"/>
      <c r="AHK64" s="181"/>
      <c r="AHL64" s="181"/>
      <c r="AHM64" s="181"/>
      <c r="AHN64" s="181"/>
      <c r="AHO64" s="181"/>
      <c r="AHP64" s="181"/>
      <c r="AHQ64" s="181"/>
      <c r="AHR64" s="181"/>
      <c r="AHS64" s="181"/>
      <c r="AHT64" s="181"/>
      <c r="AHU64" s="181"/>
      <c r="AHV64" s="181"/>
      <c r="AHW64" s="181"/>
      <c r="AHX64" s="181"/>
      <c r="AHY64" s="181"/>
      <c r="AHZ64" s="181"/>
      <c r="AIA64" s="181"/>
      <c r="AIB64" s="181"/>
      <c r="AIC64" s="181"/>
      <c r="AID64" s="181"/>
      <c r="AIE64" s="181"/>
      <c r="AIF64" s="181"/>
      <c r="AIG64" s="181"/>
      <c r="AIH64" s="181"/>
      <c r="AII64" s="181"/>
      <c r="AIJ64" s="181"/>
      <c r="AIK64" s="181"/>
      <c r="AIL64" s="181"/>
      <c r="AIM64" s="181"/>
      <c r="AIN64" s="181"/>
      <c r="AIO64" s="181"/>
      <c r="AIP64" s="181"/>
      <c r="AIQ64" s="181"/>
      <c r="AIR64" s="181"/>
      <c r="AIS64" s="181"/>
      <c r="AIT64" s="181"/>
      <c r="AIU64" s="181"/>
      <c r="AIV64" s="181"/>
      <c r="AIW64" s="181"/>
      <c r="AIX64" s="181"/>
      <c r="AIY64" s="181"/>
      <c r="AIZ64" s="181"/>
      <c r="AJA64" s="181"/>
      <c r="AJB64" s="181"/>
      <c r="AJC64" s="181"/>
      <c r="AJD64" s="181"/>
      <c r="AJE64" s="181"/>
      <c r="AJF64" s="181"/>
      <c r="AJG64" s="181"/>
      <c r="AJH64" s="181"/>
      <c r="AJI64" s="181"/>
      <c r="AJJ64" s="181"/>
      <c r="AJK64" s="181"/>
      <c r="AJL64" s="181"/>
      <c r="AJM64" s="181"/>
      <c r="AJN64" s="181"/>
      <c r="AJO64" s="181"/>
      <c r="AJP64" s="181"/>
      <c r="AJQ64" s="181"/>
      <c r="AJR64" s="181"/>
      <c r="AJS64" s="181"/>
      <c r="AJT64" s="181"/>
      <c r="AJU64" s="181"/>
      <c r="AJV64" s="181"/>
      <c r="AJW64" s="181"/>
      <c r="AJX64" s="181"/>
      <c r="AJY64" s="181"/>
      <c r="AJZ64" s="181"/>
      <c r="AKA64" s="181"/>
      <c r="AKB64" s="181"/>
      <c r="AKC64" s="181"/>
      <c r="AKD64" s="181"/>
      <c r="AKE64" s="181"/>
      <c r="AKF64" s="181"/>
      <c r="AKG64" s="181"/>
      <c r="AKH64" s="181"/>
      <c r="AKI64" s="181"/>
      <c r="AKJ64" s="181"/>
      <c r="AKK64" s="181"/>
      <c r="AKL64" s="181"/>
      <c r="AKM64" s="181"/>
      <c r="AKN64" s="181"/>
      <c r="AKO64" s="181"/>
      <c r="AKP64" s="181"/>
      <c r="AKQ64" s="181"/>
      <c r="AKR64" s="181"/>
      <c r="AKS64" s="181"/>
      <c r="AKT64" s="181"/>
      <c r="AKU64" s="181"/>
      <c r="AKV64" s="181"/>
      <c r="AKW64" s="181"/>
      <c r="AKX64" s="181"/>
      <c r="AKY64" s="181"/>
      <c r="AKZ64" s="181"/>
      <c r="ALA64" s="181"/>
      <c r="ALB64" s="181"/>
      <c r="ALC64" s="181"/>
      <c r="ALD64" s="181"/>
      <c r="ALE64" s="181"/>
      <c r="ALF64" s="181"/>
      <c r="ALG64" s="181"/>
      <c r="ALH64" s="181"/>
      <c r="ALI64" s="181"/>
      <c r="ALJ64" s="181"/>
      <c r="ALK64" s="181"/>
      <c r="ALL64" s="181"/>
      <c r="ALM64" s="181"/>
      <c r="ALN64" s="181"/>
      <c r="ALO64" s="181"/>
      <c r="ALP64" s="181"/>
      <c r="ALQ64" s="181"/>
      <c r="ALR64" s="181"/>
      <c r="ALS64" s="181"/>
      <c r="ALT64" s="181"/>
      <c r="ALU64" s="181"/>
      <c r="ALV64" s="181"/>
      <c r="ALW64" s="181"/>
      <c r="ALX64" s="181"/>
      <c r="ALY64" s="181"/>
      <c r="ALZ64" s="181"/>
      <c r="AMA64" s="181"/>
      <c r="AMB64" s="181"/>
      <c r="AMC64" s="181"/>
      <c r="AMD64" s="181"/>
      <c r="AME64" s="181"/>
      <c r="AMF64" s="181"/>
      <c r="AMG64" s="181"/>
      <c r="AMH64" s="181"/>
      <c r="AMI64" s="181"/>
      <c r="AMJ64" s="181"/>
      <c r="AMK64" s="181"/>
      <c r="AML64" s="181"/>
    </row>
    <row r="65" spans="1:19" ht="159.6" customHeight="1">
      <c r="A65" s="981"/>
      <c r="B65" s="851"/>
      <c r="C65" s="726"/>
      <c r="D65" s="726"/>
      <c r="E65" s="965" t="s">
        <v>478</v>
      </c>
      <c r="F65" s="363" t="s">
        <v>104</v>
      </c>
      <c r="G65" s="196" t="s">
        <v>25</v>
      </c>
      <c r="H65" s="196">
        <f>Гимн.!H27</f>
        <v>100</v>
      </c>
      <c r="I65" s="196">
        <f>Гимн.!I27</f>
        <v>100</v>
      </c>
      <c r="J65" s="199">
        <f>I65/H65*100</f>
        <v>100</v>
      </c>
      <c r="K65" s="961"/>
      <c r="L65" s="851"/>
      <c r="M65" s="363" t="s">
        <v>26</v>
      </c>
      <c r="N65" s="963"/>
      <c r="O65" s="1" t="s">
        <v>105</v>
      </c>
      <c r="S65" s="171" t="s">
        <v>213</v>
      </c>
    </row>
    <row r="66" spans="1:19" ht="96" customHeight="1">
      <c r="A66" s="981"/>
      <c r="B66" s="851"/>
      <c r="C66" s="726"/>
      <c r="D66" s="726"/>
      <c r="E66" s="985"/>
      <c r="F66" s="363" t="s">
        <v>106</v>
      </c>
      <c r="G66" s="196" t="s">
        <v>25</v>
      </c>
      <c r="H66" s="196">
        <f>Гимн.!H28</f>
        <v>40</v>
      </c>
      <c r="I66" s="196">
        <f>Гимн.!I28</f>
        <v>66</v>
      </c>
      <c r="J66" s="199">
        <v>100</v>
      </c>
      <c r="K66" s="961"/>
      <c r="L66" s="851"/>
      <c r="M66" s="363" t="s">
        <v>26</v>
      </c>
      <c r="N66" s="963"/>
      <c r="S66" s="171" t="s">
        <v>213</v>
      </c>
    </row>
    <row r="67" spans="1:19" ht="54.6" customHeight="1" thickBot="1">
      <c r="A67" s="981"/>
      <c r="B67" s="851"/>
      <c r="C67" s="726"/>
      <c r="D67" s="726"/>
      <c r="E67" s="986"/>
      <c r="F67" s="363" t="s">
        <v>107</v>
      </c>
      <c r="G67" s="196" t="s">
        <v>25</v>
      </c>
      <c r="H67" s="196">
        <f>Гимн.!H29</f>
        <v>75</v>
      </c>
      <c r="I67" s="196">
        <f>Гимн.!I29</f>
        <v>81</v>
      </c>
      <c r="J67" s="198">
        <f>I67/H67*100-8</f>
        <v>100</v>
      </c>
      <c r="K67" s="961"/>
      <c r="L67" s="852"/>
      <c r="M67" s="363" t="s">
        <v>26</v>
      </c>
      <c r="N67" s="963"/>
      <c r="S67" s="171" t="s">
        <v>213</v>
      </c>
    </row>
    <row r="68" spans="1:19" ht="39" thickBot="1">
      <c r="A68" s="981"/>
      <c r="B68" s="851"/>
      <c r="C68" s="726"/>
      <c r="D68" s="726"/>
      <c r="E68" s="613" t="s">
        <v>479</v>
      </c>
      <c r="F68" s="363" t="s">
        <v>32</v>
      </c>
      <c r="G68" s="196" t="s">
        <v>33</v>
      </c>
      <c r="H68" s="196">
        <f>'шк 2'!H48+'ШК 4'!H50+'ШК 5'!H48+'шк 7'!H49+'ШК 9'!G43+Гимн.!H32</f>
        <v>1420</v>
      </c>
      <c r="I68" s="196">
        <f>'шк 2'!I48+'ШК 4'!I50+'ШК 5'!I48+'шк 7'!I49+'ШК 9'!H43+Гимн.!I32</f>
        <v>1414</v>
      </c>
      <c r="J68" s="198">
        <f>(I68/H68)*100</f>
        <v>99.577464788732399</v>
      </c>
      <c r="K68" s="972">
        <f>(J68+J69+J70+J71+J72)/5</f>
        <v>106.50372825186415</v>
      </c>
      <c r="L68" s="363"/>
      <c r="M68" s="363" t="s">
        <v>26</v>
      </c>
      <c r="N68" s="963"/>
    </row>
    <row r="69" spans="1:19" ht="104.25" customHeight="1">
      <c r="A69" s="981"/>
      <c r="B69" s="851"/>
      <c r="C69" s="726"/>
      <c r="D69" s="726"/>
      <c r="E69" s="615" t="s">
        <v>480</v>
      </c>
      <c r="F69" s="363" t="s">
        <v>32</v>
      </c>
      <c r="G69" s="196" t="s">
        <v>33</v>
      </c>
      <c r="H69" s="196">
        <f>'шк 2'!H49+'ШК 4'!H51+'ШК 5'!H49+'шк 7'!H52+'ШК 9'!G44+Гимн.!H33</f>
        <v>34</v>
      </c>
      <c r="I69" s="196">
        <f>'шк 2'!I49+'ШК 4'!I51+'ШК 5'!I49+'шк 7'!I52+'ШК 9'!H44+Гимн.!I33</f>
        <v>35</v>
      </c>
      <c r="J69" s="198">
        <f>(I69/H69)*100</f>
        <v>102.94117647058823</v>
      </c>
      <c r="K69" s="973"/>
      <c r="L69" s="850"/>
      <c r="M69" s="363" t="s">
        <v>26</v>
      </c>
      <c r="N69" s="963"/>
    </row>
    <row r="70" spans="1:19" ht="105" customHeight="1">
      <c r="A70" s="981"/>
      <c r="B70" s="851"/>
      <c r="C70" s="726"/>
      <c r="D70" s="726"/>
      <c r="E70" s="634" t="s">
        <v>500</v>
      </c>
      <c r="F70" s="363" t="s">
        <v>32</v>
      </c>
      <c r="G70" s="196" t="s">
        <v>33</v>
      </c>
      <c r="H70" s="196">
        <f>'шк 2'!H50+'ШК 4'!H52+'ШК 9'!G45+Гимн.!H35</f>
        <v>8</v>
      </c>
      <c r="I70" s="196">
        <f>'шк 2'!I50+'ШК 4'!I52+'ШК 9'!H45+Гимн.!I35</f>
        <v>11</v>
      </c>
      <c r="J70" s="198">
        <v>110</v>
      </c>
      <c r="K70" s="973"/>
      <c r="L70" s="851"/>
      <c r="M70" s="363" t="s">
        <v>26</v>
      </c>
      <c r="N70" s="963"/>
      <c r="S70" s="182"/>
    </row>
    <row r="71" spans="1:19" ht="145.9" customHeight="1">
      <c r="A71" s="981"/>
      <c r="B71" s="851"/>
      <c r="C71" s="726"/>
      <c r="D71" s="726"/>
      <c r="E71" s="634" t="s">
        <v>501</v>
      </c>
      <c r="F71" s="363" t="s">
        <v>32</v>
      </c>
      <c r="G71" s="196" t="s">
        <v>33</v>
      </c>
      <c r="H71" s="196">
        <f>Гимн.!H34</f>
        <v>159</v>
      </c>
      <c r="I71" s="196">
        <f>Гимн.!I34</f>
        <v>171</v>
      </c>
      <c r="J71" s="198">
        <v>110</v>
      </c>
      <c r="K71" s="973"/>
      <c r="L71" s="852"/>
      <c r="M71" s="363" t="s">
        <v>26</v>
      </c>
      <c r="N71" s="963"/>
      <c r="S71" s="171" t="s">
        <v>213</v>
      </c>
    </row>
    <row r="72" spans="1:19" ht="129" customHeight="1">
      <c r="A72" s="981"/>
      <c r="B72" s="851"/>
      <c r="C72" s="726"/>
      <c r="D72" s="726"/>
      <c r="E72" s="674" t="s">
        <v>502</v>
      </c>
      <c r="F72" s="363" t="s">
        <v>32</v>
      </c>
      <c r="G72" s="196" t="s">
        <v>33</v>
      </c>
      <c r="H72" s="196">
        <f>'шк 7'!H52</f>
        <v>3</v>
      </c>
      <c r="I72" s="196">
        <f>'шк 7'!I52</f>
        <v>3</v>
      </c>
      <c r="J72" s="196">
        <v>110</v>
      </c>
      <c r="K72" s="974"/>
      <c r="L72" s="363"/>
      <c r="M72" s="363" t="s">
        <v>26</v>
      </c>
      <c r="N72" s="963"/>
      <c r="S72" s="169" t="s">
        <v>214</v>
      </c>
    </row>
    <row r="73" spans="1:19" ht="94.15" customHeight="1">
      <c r="A73" s="981"/>
      <c r="B73" s="851"/>
      <c r="C73" s="850" t="s">
        <v>298</v>
      </c>
      <c r="D73" s="363" t="s">
        <v>23</v>
      </c>
      <c r="E73" s="965" t="s">
        <v>471</v>
      </c>
      <c r="F73" s="363" t="s">
        <v>215</v>
      </c>
      <c r="G73" s="196" t="s">
        <v>25</v>
      </c>
      <c r="H73" s="196">
        <f>Гимн.!H37</f>
        <v>96</v>
      </c>
      <c r="I73" s="196">
        <f>Гимн.!I37</f>
        <v>100</v>
      </c>
      <c r="J73" s="199">
        <v>100</v>
      </c>
      <c r="K73" s="961">
        <f>(J73+J74+J75+J76+J77+J78+J79+J80+J81+J82)/10</f>
        <v>100</v>
      </c>
      <c r="L73" s="850"/>
      <c r="M73" s="363" t="s">
        <v>26</v>
      </c>
      <c r="N73" s="960">
        <f>(K73+K83)/2</f>
        <v>100.29635483552306</v>
      </c>
      <c r="O73" s="1"/>
      <c r="P73" s="1"/>
      <c r="S73" s="183"/>
    </row>
    <row r="74" spans="1:19" ht="93.6" customHeight="1">
      <c r="A74" s="981"/>
      <c r="B74" s="851"/>
      <c r="C74" s="851"/>
      <c r="D74" s="363"/>
      <c r="E74" s="985"/>
      <c r="F74" s="363" t="s">
        <v>106</v>
      </c>
      <c r="G74" s="196"/>
      <c r="H74" s="196">
        <f>Гимн.!H38</f>
        <v>30</v>
      </c>
      <c r="I74" s="196">
        <f>Гимн.!I38</f>
        <v>52</v>
      </c>
      <c r="J74" s="198">
        <v>100</v>
      </c>
      <c r="K74" s="961"/>
      <c r="L74" s="851"/>
      <c r="M74" s="363"/>
      <c r="N74" s="960"/>
      <c r="S74" s="183" t="s">
        <v>216</v>
      </c>
    </row>
    <row r="75" spans="1:19" ht="52.15" customHeight="1">
      <c r="A75" s="981"/>
      <c r="B75" s="851"/>
      <c r="C75" s="851"/>
      <c r="D75" s="363"/>
      <c r="E75" s="985"/>
      <c r="F75" s="363" t="s">
        <v>107</v>
      </c>
      <c r="G75" s="196"/>
      <c r="H75" s="196">
        <f>Гимн.!H40</f>
        <v>50</v>
      </c>
      <c r="I75" s="196">
        <f>Гимн.!I40</f>
        <v>50</v>
      </c>
      <c r="J75" s="198">
        <f t="shared" ref="J75:J97" si="5">I75/H75*100</f>
        <v>100</v>
      </c>
      <c r="K75" s="961"/>
      <c r="L75" s="851"/>
      <c r="M75" s="363"/>
      <c r="N75" s="960"/>
      <c r="S75" s="183"/>
    </row>
    <row r="76" spans="1:19" ht="54" customHeight="1">
      <c r="A76" s="981"/>
      <c r="B76" s="851"/>
      <c r="C76" s="851"/>
      <c r="D76" s="363"/>
      <c r="E76" s="985"/>
      <c r="F76" s="363" t="s">
        <v>110</v>
      </c>
      <c r="G76" s="196"/>
      <c r="H76" s="196">
        <f>('шк 2'!H52+'ШК 4'!H54+'ШК 5'!H52+'шк 7'!H56+'ШК 9'!G46)/5</f>
        <v>100</v>
      </c>
      <c r="I76" s="196">
        <f>('шк 2'!I52+'ШК 4'!I54+'ШК 5'!I52+'шк 7'!I56+'ШК 9'!H46)/5</f>
        <v>100</v>
      </c>
      <c r="J76" s="198">
        <f t="shared" si="5"/>
        <v>100</v>
      </c>
      <c r="K76" s="961"/>
      <c r="L76" s="851"/>
      <c r="M76" s="363"/>
      <c r="N76" s="960"/>
      <c r="S76" s="184"/>
    </row>
    <row r="77" spans="1:19" ht="122.45" customHeight="1">
      <c r="A77" s="981"/>
      <c r="B77" s="851"/>
      <c r="C77" s="851"/>
      <c r="D77" s="363"/>
      <c r="E77" s="966"/>
      <c r="F77" s="363" t="s">
        <v>111</v>
      </c>
      <c r="G77" s="196" t="s">
        <v>25</v>
      </c>
      <c r="H77" s="196">
        <f>('шк 2'!H53+'ШК 4'!H55+'ШК 5'!H53+'шк 7'!H57+'ШК 9'!G47)/5</f>
        <v>100</v>
      </c>
      <c r="I77" s="196">
        <f>('шк 2'!I53+'ШК 4'!I55+'ШК 5'!I53+'шк 7'!I57+'ШК 9'!H47)/5</f>
        <v>100</v>
      </c>
      <c r="J77" s="198">
        <f t="shared" si="5"/>
        <v>100</v>
      </c>
      <c r="K77" s="961"/>
      <c r="L77" s="851"/>
      <c r="M77" s="363" t="s">
        <v>26</v>
      </c>
      <c r="N77" s="960"/>
      <c r="O77" s="1"/>
      <c r="P77" s="1"/>
      <c r="S77" s="1" t="s">
        <v>217</v>
      </c>
    </row>
    <row r="78" spans="1:19" ht="67.900000000000006" customHeight="1">
      <c r="A78" s="981"/>
      <c r="B78" s="851"/>
      <c r="C78" s="851"/>
      <c r="D78" s="363"/>
      <c r="E78" s="965" t="s">
        <v>503</v>
      </c>
      <c r="F78" s="363" t="s">
        <v>110</v>
      </c>
      <c r="G78" s="196" t="s">
        <v>25</v>
      </c>
      <c r="H78" s="199">
        <f>('шк 2'!H54+'шк 7'!H59)/2</f>
        <v>100</v>
      </c>
      <c r="I78" s="199">
        <f>('шк 2'!I54+'шк 7'!I59)/2</f>
        <v>100</v>
      </c>
      <c r="J78" s="198">
        <f t="shared" si="5"/>
        <v>100</v>
      </c>
      <c r="K78" s="961"/>
      <c r="L78" s="851"/>
      <c r="M78" s="363" t="s">
        <v>26</v>
      </c>
      <c r="N78" s="960"/>
      <c r="S78" s="171" t="s">
        <v>245</v>
      </c>
    </row>
    <row r="79" spans="1:19" ht="121.15" customHeight="1">
      <c r="A79" s="981"/>
      <c r="B79" s="851"/>
      <c r="C79" s="851"/>
      <c r="D79" s="363"/>
      <c r="E79" s="966"/>
      <c r="F79" s="363" t="s">
        <v>111</v>
      </c>
      <c r="G79" s="196" t="s">
        <v>25</v>
      </c>
      <c r="H79" s="199">
        <f>('шк 2'!H55+'шк 7'!H60)/2</f>
        <v>100</v>
      </c>
      <c r="I79" s="199">
        <f>('шк 2'!I55+'шк 7'!I60)/2</f>
        <v>100</v>
      </c>
      <c r="J79" s="198">
        <f t="shared" si="5"/>
        <v>100</v>
      </c>
      <c r="K79" s="961"/>
      <c r="L79" s="851"/>
      <c r="M79" s="363" t="s">
        <v>26</v>
      </c>
      <c r="N79" s="960"/>
    </row>
    <row r="80" spans="1:19" ht="94.9" customHeight="1">
      <c r="A80" s="981"/>
      <c r="B80" s="851"/>
      <c r="C80" s="851"/>
      <c r="D80" s="363"/>
      <c r="E80" s="859" t="s">
        <v>482</v>
      </c>
      <c r="F80" s="363" t="s">
        <v>104</v>
      </c>
      <c r="G80" s="196" t="s">
        <v>25</v>
      </c>
      <c r="H80" s="196">
        <f>Гимн.!H41</f>
        <v>100</v>
      </c>
      <c r="I80" s="196">
        <f>Гимн.!I41</f>
        <v>100</v>
      </c>
      <c r="J80" s="198">
        <f t="shared" si="5"/>
        <v>100</v>
      </c>
      <c r="K80" s="961"/>
      <c r="L80" s="851"/>
      <c r="M80" s="363" t="s">
        <v>26</v>
      </c>
      <c r="N80" s="960"/>
      <c r="S80" s="172" t="s">
        <v>218</v>
      </c>
    </row>
    <row r="81" spans="1:19" ht="120.6" customHeight="1">
      <c r="A81" s="981"/>
      <c r="B81" s="851"/>
      <c r="C81" s="851"/>
      <c r="D81" s="363"/>
      <c r="E81" s="859"/>
      <c r="F81" s="363" t="s">
        <v>182</v>
      </c>
      <c r="G81" s="196" t="s">
        <v>25</v>
      </c>
      <c r="H81" s="199">
        <f>Гимн.!H42</f>
        <v>65</v>
      </c>
      <c r="I81" s="196">
        <f>Гимн.!I42</f>
        <v>67</v>
      </c>
      <c r="J81" s="198">
        <v>100</v>
      </c>
      <c r="K81" s="961"/>
      <c r="L81" s="851"/>
      <c r="M81" s="363" t="s">
        <v>26</v>
      </c>
      <c r="N81" s="960"/>
      <c r="S81" s="173"/>
    </row>
    <row r="82" spans="1:19" ht="54.6" customHeight="1" thickBot="1">
      <c r="A82" s="981"/>
      <c r="B82" s="851"/>
      <c r="C82" s="851"/>
      <c r="D82" s="363"/>
      <c r="E82" s="859"/>
      <c r="F82" s="363" t="s">
        <v>107</v>
      </c>
      <c r="G82" s="196" t="s">
        <v>25</v>
      </c>
      <c r="H82" s="196">
        <f>Гимн.!H43</f>
        <v>65</v>
      </c>
      <c r="I82" s="196">
        <f>Гимн.!I43</f>
        <v>77</v>
      </c>
      <c r="J82" s="198">
        <v>100</v>
      </c>
      <c r="K82" s="961"/>
      <c r="L82" s="851"/>
      <c r="M82" s="363" t="s">
        <v>26</v>
      </c>
      <c r="N82" s="960"/>
      <c r="S82" s="173"/>
    </row>
    <row r="83" spans="1:19" ht="39" thickBot="1">
      <c r="A83" s="981"/>
      <c r="B83" s="851"/>
      <c r="C83" s="851"/>
      <c r="D83" s="363"/>
      <c r="E83" s="613" t="s">
        <v>479</v>
      </c>
      <c r="F83" s="363" t="s">
        <v>32</v>
      </c>
      <c r="G83" s="196" t="s">
        <v>33</v>
      </c>
      <c r="H83" s="196">
        <f>'шк 2'!H56+'ШК 4'!H61+'ШК 5'!H59+'шк 7'!H61+'ШК 9'!G54+Гимн.!H44</f>
        <v>191</v>
      </c>
      <c r="I83" s="196">
        <f>'шк 2'!I56+'ШК 4'!I61+'ШК 5'!I59+'шк 7'!I61+'ШК 9'!H54+Гимн.!I44</f>
        <v>198</v>
      </c>
      <c r="J83" s="198">
        <f>I83/H83*100</f>
        <v>103.66492146596859</v>
      </c>
      <c r="K83" s="962">
        <f>(J83+J84+J86)/3</f>
        <v>100.59270967104612</v>
      </c>
      <c r="L83" s="851"/>
      <c r="M83" s="363" t="s">
        <v>26</v>
      </c>
      <c r="N83" s="960"/>
    </row>
    <row r="84" spans="1:19" ht="107.25" customHeight="1">
      <c r="A84" s="981"/>
      <c r="B84" s="851"/>
      <c r="C84" s="851"/>
      <c r="D84" s="363"/>
      <c r="E84" s="614" t="s">
        <v>483</v>
      </c>
      <c r="F84" s="363" t="s">
        <v>32</v>
      </c>
      <c r="G84" s="196" t="s">
        <v>33</v>
      </c>
      <c r="H84" s="196">
        <f>'шк 2'!H57+'ШК 5'!H60+'ШК 9'!G57</f>
        <v>2</v>
      </c>
      <c r="I84" s="196">
        <f>'шк 2'!I57+'ШК 5'!I60+'ШК 9'!H57</f>
        <v>2</v>
      </c>
      <c r="J84" s="198">
        <f>I84/H84*100</f>
        <v>100</v>
      </c>
      <c r="K84" s="962"/>
      <c r="L84" s="851"/>
      <c r="M84" s="363" t="s">
        <v>26</v>
      </c>
      <c r="N84" s="960"/>
      <c r="S84" s="173" t="s">
        <v>246</v>
      </c>
    </row>
    <row r="85" spans="1:19" ht="94.15" hidden="1" customHeight="1" thickBot="1">
      <c r="A85" s="981"/>
      <c r="B85" s="851"/>
      <c r="C85" s="851"/>
      <c r="D85" s="363"/>
      <c r="E85" s="363" t="s">
        <v>210</v>
      </c>
      <c r="F85" s="363"/>
      <c r="G85" s="196" t="s">
        <v>33</v>
      </c>
      <c r="H85" s="196">
        <v>0</v>
      </c>
      <c r="I85" s="196">
        <f>'ШК 4'!I63</f>
        <v>0</v>
      </c>
      <c r="J85" s="198">
        <v>0</v>
      </c>
      <c r="K85" s="962"/>
      <c r="L85" s="851"/>
      <c r="M85" s="363" t="s">
        <v>26</v>
      </c>
      <c r="N85" s="960"/>
      <c r="S85" s="173"/>
    </row>
    <row r="86" spans="1:19" ht="145.9" customHeight="1">
      <c r="A86" s="749"/>
      <c r="B86" s="852"/>
      <c r="C86" s="852"/>
      <c r="D86" s="363"/>
      <c r="E86" s="614" t="s">
        <v>481</v>
      </c>
      <c r="F86" s="363" t="s">
        <v>32</v>
      </c>
      <c r="G86" s="196" t="s">
        <v>33</v>
      </c>
      <c r="H86" s="196">
        <f>Гимн.!H46</f>
        <v>53</v>
      </c>
      <c r="I86" s="196">
        <f>Гимн.!I46</f>
        <v>52</v>
      </c>
      <c r="J86" s="198">
        <f t="shared" si="5"/>
        <v>98.113207547169807</v>
      </c>
      <c r="K86" s="962"/>
      <c r="L86" s="852"/>
      <c r="M86" s="363" t="s">
        <v>26</v>
      </c>
      <c r="N86" s="960"/>
      <c r="S86" s="174" t="s">
        <v>219</v>
      </c>
    </row>
    <row r="87" spans="1:19" ht="111.6" customHeight="1">
      <c r="A87" s="748" t="s">
        <v>220</v>
      </c>
      <c r="B87" s="726">
        <v>2446004623</v>
      </c>
      <c r="C87" s="850" t="s">
        <v>299</v>
      </c>
      <c r="D87" s="363" t="s">
        <v>23</v>
      </c>
      <c r="E87" s="965" t="s">
        <v>484</v>
      </c>
      <c r="F87" s="363" t="s">
        <v>110</v>
      </c>
      <c r="G87" s="363" t="s">
        <v>25</v>
      </c>
      <c r="H87" s="196">
        <f>'шк 2'!H59</f>
        <v>90</v>
      </c>
      <c r="I87" s="196">
        <f>'шк 2'!I59</f>
        <v>90</v>
      </c>
      <c r="J87" s="198">
        <f t="shared" si="5"/>
        <v>100</v>
      </c>
      <c r="K87" s="962">
        <f>(J87+J88+J89+J90)/4</f>
        <v>100</v>
      </c>
      <c r="L87" s="850"/>
      <c r="M87" s="363"/>
      <c r="N87" s="960">
        <f>(K87+K92)/2</f>
        <v>98.148148148148152</v>
      </c>
      <c r="S87" s="169"/>
    </row>
    <row r="88" spans="1:19" ht="122.45" customHeight="1">
      <c r="A88" s="981"/>
      <c r="B88" s="726"/>
      <c r="C88" s="851"/>
      <c r="D88" s="363"/>
      <c r="E88" s="966"/>
      <c r="F88" s="363" t="s">
        <v>111</v>
      </c>
      <c r="G88" s="363" t="s">
        <v>25</v>
      </c>
      <c r="H88" s="196">
        <f>'шк 2'!H60</f>
        <v>100</v>
      </c>
      <c r="I88" s="196">
        <f>'шк 2'!I60</f>
        <v>100</v>
      </c>
      <c r="J88" s="198">
        <f t="shared" si="5"/>
        <v>100</v>
      </c>
      <c r="K88" s="962"/>
      <c r="L88" s="851"/>
      <c r="M88" s="363"/>
      <c r="N88" s="960"/>
      <c r="S88" s="169" t="s">
        <v>221</v>
      </c>
    </row>
    <row r="89" spans="1:19" ht="54.6" customHeight="1">
      <c r="A89" s="981"/>
      <c r="B89" s="726"/>
      <c r="C89" s="851"/>
      <c r="D89" s="363"/>
      <c r="E89" s="965" t="s">
        <v>485</v>
      </c>
      <c r="F89" s="363" t="s">
        <v>98</v>
      </c>
      <c r="G89" s="363" t="s">
        <v>25</v>
      </c>
      <c r="H89" s="196">
        <f>'шк 2'!H61</f>
        <v>90</v>
      </c>
      <c r="I89" s="196">
        <f>'шк 2'!I61</f>
        <v>90</v>
      </c>
      <c r="J89" s="199">
        <f t="shared" si="5"/>
        <v>100</v>
      </c>
      <c r="K89" s="962"/>
      <c r="L89" s="851"/>
      <c r="M89" s="363"/>
      <c r="N89" s="960"/>
      <c r="S89" s="169"/>
    </row>
    <row r="90" spans="1:19" ht="121.9" customHeight="1">
      <c r="A90" s="981"/>
      <c r="B90" s="726"/>
      <c r="C90" s="851"/>
      <c r="D90" s="363"/>
      <c r="E90" s="966"/>
      <c r="F90" s="363" t="s">
        <v>99</v>
      </c>
      <c r="G90" s="363" t="s">
        <v>25</v>
      </c>
      <c r="H90" s="196">
        <f>'шк 2'!H62</f>
        <v>100</v>
      </c>
      <c r="I90" s="196">
        <f>'шк 2'!I62</f>
        <v>100</v>
      </c>
      <c r="J90" s="199">
        <f t="shared" si="5"/>
        <v>100</v>
      </c>
      <c r="K90" s="962"/>
      <c r="L90" s="851"/>
      <c r="M90" s="363"/>
      <c r="N90" s="960"/>
      <c r="S90" s="169"/>
    </row>
    <row r="91" spans="1:19" ht="44.45" hidden="1" customHeight="1" thickBot="1">
      <c r="A91" s="981"/>
      <c r="B91" s="726"/>
      <c r="C91" s="851"/>
      <c r="D91" s="363"/>
      <c r="E91" s="363" t="s">
        <v>116</v>
      </c>
      <c r="F91" s="363" t="s">
        <v>32</v>
      </c>
      <c r="G91" s="363" t="s">
        <v>33</v>
      </c>
      <c r="H91" s="196">
        <f>'шк 2'!H63</f>
        <v>0</v>
      </c>
      <c r="I91" s="196">
        <f>'шк 2'!I63</f>
        <v>0</v>
      </c>
      <c r="J91" s="199" t="e">
        <f t="shared" si="5"/>
        <v>#DIV/0!</v>
      </c>
      <c r="K91" s="366" t="e">
        <f>(J91+J92)/2</f>
        <v>#DIV/0!</v>
      </c>
      <c r="L91" s="851"/>
      <c r="M91" s="363"/>
      <c r="N91" s="960"/>
      <c r="S91" s="169"/>
    </row>
    <row r="92" spans="1:19" ht="45.6" customHeight="1">
      <c r="A92" s="749"/>
      <c r="B92" s="726"/>
      <c r="C92" s="852"/>
      <c r="D92" s="363"/>
      <c r="E92" s="614" t="s">
        <v>486</v>
      </c>
      <c r="F92" s="363" t="s">
        <v>32</v>
      </c>
      <c r="G92" s="363" t="s">
        <v>33</v>
      </c>
      <c r="H92" s="196">
        <f>'шк 2'!H64</f>
        <v>27</v>
      </c>
      <c r="I92" s="196">
        <f>'шк 2'!I64</f>
        <v>26</v>
      </c>
      <c r="J92" s="375">
        <f>I92/H92*100</f>
        <v>96.296296296296291</v>
      </c>
      <c r="K92" s="366">
        <f>J92</f>
        <v>96.296296296296291</v>
      </c>
      <c r="L92" s="852"/>
      <c r="M92" s="363"/>
      <c r="N92" s="960"/>
      <c r="S92" s="169"/>
    </row>
    <row r="93" spans="1:19" ht="58.9" customHeight="1">
      <c r="A93" s="747" t="s">
        <v>207</v>
      </c>
      <c r="B93" s="726" t="s">
        <v>293</v>
      </c>
      <c r="C93" s="726" t="s">
        <v>300</v>
      </c>
      <c r="D93" s="363" t="s">
        <v>23</v>
      </c>
      <c r="E93" s="965" t="s">
        <v>487</v>
      </c>
      <c r="F93" s="363" t="s">
        <v>120</v>
      </c>
      <c r="G93" s="196" t="s">
        <v>25</v>
      </c>
      <c r="H93" s="198">
        <f>('шк 2'!H68+'ШК 4'!H67+'ШК 5'!H69+'ШК 9'!G58+Гимн.!H48)/5</f>
        <v>100</v>
      </c>
      <c r="I93" s="198">
        <v>100</v>
      </c>
      <c r="J93" s="198">
        <f t="shared" si="5"/>
        <v>100</v>
      </c>
      <c r="K93" s="964">
        <f>(J93+J94)/2</f>
        <v>100</v>
      </c>
      <c r="L93" s="850"/>
      <c r="M93" s="363" t="s">
        <v>26</v>
      </c>
      <c r="N93" s="960">
        <f>(K93+K95+K96+K98+K99+K101+K102+K104+K105+K107)/10</f>
        <v>101.01395043844619</v>
      </c>
    </row>
    <row r="94" spans="1:19" ht="55.15" customHeight="1">
      <c r="A94" s="747"/>
      <c r="B94" s="726"/>
      <c r="C94" s="726"/>
      <c r="D94" s="363"/>
      <c r="E94" s="966"/>
      <c r="F94" s="363" t="s">
        <v>121</v>
      </c>
      <c r="G94" s="196" t="s">
        <v>25</v>
      </c>
      <c r="H94" s="198">
        <f>('шк 2'!H69+'ШК 4'!H68+'ШК 5'!H66+'шк 7'!H80+'ШК 9'!G71+Гимн.!H51)/6</f>
        <v>100</v>
      </c>
      <c r="I94" s="198">
        <f>('шк 2'!I69+'ШК 4'!I68+'ШК 5'!I66+'шк 7'!I80+'ШК 9'!H71+Гимн.!I51)/6</f>
        <v>100</v>
      </c>
      <c r="J94" s="199">
        <f t="shared" si="5"/>
        <v>100</v>
      </c>
      <c r="K94" s="964"/>
      <c r="L94" s="851"/>
      <c r="M94" s="363" t="s">
        <v>26</v>
      </c>
      <c r="N94" s="960"/>
    </row>
    <row r="95" spans="1:19" ht="41.45" customHeight="1">
      <c r="A95" s="747"/>
      <c r="B95" s="726"/>
      <c r="C95" s="726"/>
      <c r="D95" s="363"/>
      <c r="E95" s="614" t="s">
        <v>488</v>
      </c>
      <c r="F95" s="363" t="s">
        <v>123</v>
      </c>
      <c r="G95" s="196" t="s">
        <v>140</v>
      </c>
      <c r="H95" s="199">
        <f>('шк 2'!H70+'ШК 4'!H69+'ШК 5'!H67+'ШК 9'!G60+Гимн.!H50+'шк 7'!H75)/6</f>
        <v>13003.166666666666</v>
      </c>
      <c r="I95" s="199">
        <f>('шк 2'!I70+'ШК 4'!I69+'ШК 5'!I67+'ШК 9'!H60+Гимн.!I50+'шк 7'!I75)/6</f>
        <v>13104.5</v>
      </c>
      <c r="J95" s="199">
        <f>I95/H95*100</f>
        <v>100.77929735064536</v>
      </c>
      <c r="K95" s="376">
        <f>J95</f>
        <v>100.77929735064536</v>
      </c>
      <c r="L95" s="851"/>
      <c r="M95" s="363"/>
      <c r="N95" s="960"/>
    </row>
    <row r="96" spans="1:19" ht="55.9" customHeight="1">
      <c r="A96" s="747"/>
      <c r="B96" s="726"/>
      <c r="C96" s="726" t="s">
        <v>301</v>
      </c>
      <c r="D96" s="726" t="s">
        <v>23</v>
      </c>
      <c r="E96" s="965" t="s">
        <v>489</v>
      </c>
      <c r="F96" s="363" t="s">
        <v>120</v>
      </c>
      <c r="G96" s="196" t="s">
        <v>25</v>
      </c>
      <c r="H96" s="196">
        <v>100</v>
      </c>
      <c r="I96" s="196">
        <v>100</v>
      </c>
      <c r="J96" s="198">
        <v>100</v>
      </c>
      <c r="K96" s="964">
        <v>100</v>
      </c>
      <c r="L96" s="851"/>
      <c r="M96" s="363" t="s">
        <v>26</v>
      </c>
      <c r="N96" s="960"/>
      <c r="S96" s="175"/>
    </row>
    <row r="97" spans="1:14" ht="60" customHeight="1">
      <c r="A97" s="747"/>
      <c r="B97" s="726"/>
      <c r="C97" s="726"/>
      <c r="D97" s="726"/>
      <c r="E97" s="966"/>
      <c r="F97" s="363" t="s">
        <v>121</v>
      </c>
      <c r="G97" s="196" t="s">
        <v>25</v>
      </c>
      <c r="H97" s="196">
        <v>100</v>
      </c>
      <c r="I97" s="196">
        <v>100</v>
      </c>
      <c r="J97" s="199">
        <f t="shared" si="5"/>
        <v>100</v>
      </c>
      <c r="K97" s="964"/>
      <c r="L97" s="851"/>
      <c r="M97" s="363" t="s">
        <v>26</v>
      </c>
      <c r="N97" s="960"/>
    </row>
    <row r="98" spans="1:14" ht="40.15" customHeight="1">
      <c r="A98" s="747"/>
      <c r="B98" s="726"/>
      <c r="C98" s="726"/>
      <c r="D98" s="726"/>
      <c r="E98" s="614" t="s">
        <v>490</v>
      </c>
      <c r="F98" s="363" t="s">
        <v>123</v>
      </c>
      <c r="G98" s="364" t="s">
        <v>140</v>
      </c>
      <c r="H98" s="199">
        <f>('шк 2'!H74+'ШК 4'!H72+'ШК 5'!H71+'ШК 9'!G63+Гимн.!H53+'шк 7'!H69)/6</f>
        <v>14821</v>
      </c>
      <c r="I98" s="199">
        <f>('шк 2'!I74+'ШК 4'!I72+'ШК 5'!I71+'ШК 9'!H63+Гимн.!I53+'шк 7'!I69)/6</f>
        <v>14819.166666666666</v>
      </c>
      <c r="J98" s="198">
        <f>I98/H98*100</f>
        <v>99.987630164406355</v>
      </c>
      <c r="K98" s="366">
        <f>J98</f>
        <v>99.987630164406355</v>
      </c>
      <c r="L98" s="851"/>
      <c r="M98" s="363" t="s">
        <v>26</v>
      </c>
      <c r="N98" s="960"/>
    </row>
    <row r="99" spans="1:14" ht="57.6" customHeight="1">
      <c r="A99" s="747"/>
      <c r="B99" s="726"/>
      <c r="C99" s="726" t="s">
        <v>302</v>
      </c>
      <c r="D99" s="726" t="s">
        <v>23</v>
      </c>
      <c r="E99" s="965" t="s">
        <v>489</v>
      </c>
      <c r="F99" s="363" t="s">
        <v>120</v>
      </c>
      <c r="G99" s="196" t="s">
        <v>25</v>
      </c>
      <c r="H99" s="196">
        <v>100</v>
      </c>
      <c r="I99" s="196">
        <v>100</v>
      </c>
      <c r="J99" s="198">
        <v>100</v>
      </c>
      <c r="K99" s="964">
        <v>100</v>
      </c>
      <c r="L99" s="851"/>
      <c r="M99" s="363" t="s">
        <v>26</v>
      </c>
      <c r="N99" s="960"/>
    </row>
    <row r="100" spans="1:14" ht="58.9" customHeight="1">
      <c r="A100" s="747"/>
      <c r="B100" s="726"/>
      <c r="C100" s="726"/>
      <c r="D100" s="726"/>
      <c r="E100" s="966"/>
      <c r="F100" s="363" t="s">
        <v>121</v>
      </c>
      <c r="G100" s="196" t="s">
        <v>25</v>
      </c>
      <c r="H100" s="196">
        <v>100</v>
      </c>
      <c r="I100" s="196">
        <v>100</v>
      </c>
      <c r="J100" s="198">
        <v>100</v>
      </c>
      <c r="K100" s="964"/>
      <c r="L100" s="851"/>
      <c r="M100" s="363" t="s">
        <v>26</v>
      </c>
      <c r="N100" s="960"/>
    </row>
    <row r="101" spans="1:14" ht="39.6" customHeight="1">
      <c r="A101" s="747"/>
      <c r="B101" s="726"/>
      <c r="C101" s="726"/>
      <c r="D101" s="726"/>
      <c r="E101" s="614" t="s">
        <v>490</v>
      </c>
      <c r="F101" s="363" t="s">
        <v>123</v>
      </c>
      <c r="G101" s="364" t="s">
        <v>140</v>
      </c>
      <c r="H101" s="199">
        <f>('шк 2'!H77+'ШК 4'!H75+'ШК 5'!H74+'шк 7'!H66+'ШК 9'!G66+Гимн.!H56)/6</f>
        <v>60696.833333333336</v>
      </c>
      <c r="I101" s="199">
        <f>('шк 2'!I77+'ШК 4'!I75+'ШК 5'!I74+'шк 7'!I66+'ШК 9'!H66+Гимн.!I56)/6</f>
        <v>60240.666666666664</v>
      </c>
      <c r="J101" s="198">
        <f>I101/H101*100</f>
        <v>99.248450633064323</v>
      </c>
      <c r="K101" s="366">
        <f>J101</f>
        <v>99.248450633064323</v>
      </c>
      <c r="L101" s="851"/>
      <c r="M101" s="363" t="s">
        <v>26</v>
      </c>
      <c r="N101" s="960"/>
    </row>
    <row r="102" spans="1:14" ht="54" customHeight="1">
      <c r="A102" s="747"/>
      <c r="B102" s="726"/>
      <c r="C102" s="726" t="s">
        <v>303</v>
      </c>
      <c r="D102" s="726" t="s">
        <v>23</v>
      </c>
      <c r="E102" s="965" t="s">
        <v>489</v>
      </c>
      <c r="F102" s="363" t="s">
        <v>120</v>
      </c>
      <c r="G102" s="196" t="s">
        <v>25</v>
      </c>
      <c r="H102" s="196">
        <v>100</v>
      </c>
      <c r="I102" s="196">
        <v>100</v>
      </c>
      <c r="J102" s="198">
        <v>100</v>
      </c>
      <c r="K102" s="964">
        <v>100</v>
      </c>
      <c r="L102" s="851"/>
      <c r="M102" s="363" t="s">
        <v>26</v>
      </c>
      <c r="N102" s="960"/>
    </row>
    <row r="103" spans="1:14" ht="55.15" customHeight="1">
      <c r="A103" s="747"/>
      <c r="B103" s="726"/>
      <c r="C103" s="726"/>
      <c r="D103" s="726"/>
      <c r="E103" s="966"/>
      <c r="F103" s="363" t="s">
        <v>121</v>
      </c>
      <c r="G103" s="196" t="s">
        <v>25</v>
      </c>
      <c r="H103" s="196">
        <v>100</v>
      </c>
      <c r="I103" s="196">
        <v>100</v>
      </c>
      <c r="J103" s="198">
        <v>100</v>
      </c>
      <c r="K103" s="964"/>
      <c r="L103" s="851"/>
      <c r="M103" s="363" t="s">
        <v>26</v>
      </c>
      <c r="N103" s="960"/>
    </row>
    <row r="104" spans="1:14" ht="40.15" customHeight="1">
      <c r="A104" s="747"/>
      <c r="B104" s="726"/>
      <c r="C104" s="726"/>
      <c r="D104" s="726"/>
      <c r="E104" s="614" t="s">
        <v>490</v>
      </c>
      <c r="F104" s="363" t="s">
        <v>123</v>
      </c>
      <c r="G104" s="364" t="s">
        <v>140</v>
      </c>
      <c r="H104" s="199">
        <f>('шк 2'!H80+'ШК 4'!H78+'ШК 5'!H77+'ШК 9'!G72+Гимн.!H59+'шк 7'!H78)/6</f>
        <v>16530.166666666668</v>
      </c>
      <c r="I104" s="199">
        <f>('шк 2'!I80+'ШК 4'!I78+'ШК 5'!I77+'ШК 9'!H72+Гимн.!I59+'шк 7'!I78)/6</f>
        <v>17191.833333333332</v>
      </c>
      <c r="J104" s="198">
        <f>I104/H104*100</f>
        <v>104.00278279105875</v>
      </c>
      <c r="K104" s="366">
        <f>J104</f>
        <v>104.00278279105875</v>
      </c>
      <c r="L104" s="851"/>
      <c r="M104" s="363" t="s">
        <v>26</v>
      </c>
      <c r="N104" s="960"/>
    </row>
    <row r="105" spans="1:14" ht="54.6" customHeight="1">
      <c r="A105" s="747"/>
      <c r="B105" s="726"/>
      <c r="C105" s="726" t="s">
        <v>304</v>
      </c>
      <c r="D105" s="726" t="s">
        <v>23</v>
      </c>
      <c r="E105" s="965" t="s">
        <v>489</v>
      </c>
      <c r="F105" s="363" t="s">
        <v>120</v>
      </c>
      <c r="G105" s="196" t="s">
        <v>25</v>
      </c>
      <c r="H105" s="196">
        <v>100</v>
      </c>
      <c r="I105" s="196">
        <v>100</v>
      </c>
      <c r="J105" s="198">
        <v>100</v>
      </c>
      <c r="K105" s="964">
        <v>100</v>
      </c>
      <c r="L105" s="851"/>
      <c r="M105" s="363" t="s">
        <v>26</v>
      </c>
      <c r="N105" s="960"/>
    </row>
    <row r="106" spans="1:14" ht="57" customHeight="1">
      <c r="A106" s="747"/>
      <c r="B106" s="726"/>
      <c r="C106" s="726"/>
      <c r="D106" s="726"/>
      <c r="E106" s="966"/>
      <c r="F106" s="363" t="s">
        <v>121</v>
      </c>
      <c r="G106" s="196" t="s">
        <v>25</v>
      </c>
      <c r="H106" s="196">
        <v>100</v>
      </c>
      <c r="I106" s="196">
        <v>100</v>
      </c>
      <c r="J106" s="198">
        <v>100</v>
      </c>
      <c r="K106" s="964"/>
      <c r="L106" s="851"/>
      <c r="M106" s="363" t="s">
        <v>26</v>
      </c>
      <c r="N106" s="960"/>
    </row>
    <row r="107" spans="1:14" ht="41.45" customHeight="1">
      <c r="A107" s="747"/>
      <c r="B107" s="726"/>
      <c r="C107" s="726"/>
      <c r="D107" s="726"/>
      <c r="E107" s="614" t="s">
        <v>490</v>
      </c>
      <c r="F107" s="363" t="s">
        <v>123</v>
      </c>
      <c r="G107" s="364" t="s">
        <v>140</v>
      </c>
      <c r="H107" s="199">
        <f>('ШК 5'!H80+Гимн.!H62+'шк 7'!H72+'ШК 9'!G72)/4</f>
        <v>5076.5</v>
      </c>
      <c r="I107" s="199">
        <f>('ШК 5'!I80+Гимн.!I62+'шк 7'!I72+'ШК 9'!H72)/4</f>
        <v>5387.25</v>
      </c>
      <c r="J107" s="198">
        <f>I107/H107*100</f>
        <v>106.1213434452871</v>
      </c>
      <c r="K107" s="366">
        <f>J107</f>
        <v>106.1213434452871</v>
      </c>
      <c r="L107" s="852"/>
      <c r="M107" s="363" t="s">
        <v>26</v>
      </c>
      <c r="N107" s="960"/>
    </row>
    <row r="108" spans="1:14" ht="40.15" hidden="1" customHeight="1" thickBot="1">
      <c r="A108" s="748" t="s">
        <v>188</v>
      </c>
      <c r="B108" s="726">
        <v>2446005553</v>
      </c>
      <c r="C108" s="967" t="s">
        <v>305</v>
      </c>
      <c r="D108" s="967" t="s">
        <v>23</v>
      </c>
      <c r="E108" s="363"/>
      <c r="F108" s="363"/>
      <c r="G108" s="196"/>
      <c r="H108" s="196"/>
      <c r="I108" s="196"/>
      <c r="J108" s="198"/>
      <c r="K108" s="961">
        <f>(J110+J111+J112+J113+J114+J115)/6</f>
        <v>100</v>
      </c>
      <c r="L108" s="363"/>
      <c r="M108" s="363" t="s">
        <v>26</v>
      </c>
      <c r="N108" s="960">
        <f>(K108+K116)/2</f>
        <v>101.04998858708058</v>
      </c>
    </row>
    <row r="109" spans="1:14" ht="40.15" hidden="1" customHeight="1" thickBot="1">
      <c r="A109" s="981"/>
      <c r="B109" s="726"/>
      <c r="C109" s="967"/>
      <c r="D109" s="967"/>
      <c r="E109" s="363"/>
      <c r="F109" s="363"/>
      <c r="G109" s="196"/>
      <c r="H109" s="196"/>
      <c r="I109" s="196"/>
      <c r="J109" s="198"/>
      <c r="K109" s="961"/>
      <c r="L109" s="363"/>
      <c r="M109" s="363" t="s">
        <v>26</v>
      </c>
      <c r="N109" s="960"/>
    </row>
    <row r="110" spans="1:14" ht="55.9" customHeight="1">
      <c r="A110" s="981"/>
      <c r="B110" s="726"/>
      <c r="C110" s="967"/>
      <c r="D110" s="967"/>
      <c r="E110" s="363" t="s">
        <v>189</v>
      </c>
      <c r="F110" s="363" t="s">
        <v>121</v>
      </c>
      <c r="G110" s="196" t="s">
        <v>25</v>
      </c>
      <c r="H110" s="196">
        <f>ДДТ!H17</f>
        <v>100</v>
      </c>
      <c r="I110" s="196">
        <f>ДДТ!I17</f>
        <v>100</v>
      </c>
      <c r="J110" s="198">
        <f t="shared" ref="J110:J137" si="6">I110/H110*100</f>
        <v>100</v>
      </c>
      <c r="K110" s="961"/>
      <c r="L110" s="850"/>
      <c r="M110" s="363" t="s">
        <v>26</v>
      </c>
      <c r="N110" s="960"/>
    </row>
    <row r="111" spans="1:14" ht="57" customHeight="1">
      <c r="A111" s="981"/>
      <c r="B111" s="726"/>
      <c r="C111" s="967"/>
      <c r="D111" s="967"/>
      <c r="E111" s="363" t="s">
        <v>191</v>
      </c>
      <c r="F111" s="363" t="s">
        <v>121</v>
      </c>
      <c r="G111" s="196" t="s">
        <v>25</v>
      </c>
      <c r="H111" s="196">
        <f>ДДТ!H19</f>
        <v>95</v>
      </c>
      <c r="I111" s="196">
        <f>ДДТ!I19</f>
        <v>95</v>
      </c>
      <c r="J111" s="198">
        <f t="shared" si="6"/>
        <v>100</v>
      </c>
      <c r="K111" s="961"/>
      <c r="L111" s="851"/>
      <c r="M111" s="363" t="s">
        <v>26</v>
      </c>
      <c r="N111" s="960"/>
    </row>
    <row r="112" spans="1:14" ht="52.15" customHeight="1">
      <c r="A112" s="981"/>
      <c r="B112" s="726"/>
      <c r="C112" s="967"/>
      <c r="D112" s="967"/>
      <c r="E112" s="363" t="s">
        <v>192</v>
      </c>
      <c r="F112" s="363" t="s">
        <v>121</v>
      </c>
      <c r="G112" s="196" t="s">
        <v>25</v>
      </c>
      <c r="H112" s="196">
        <v>100</v>
      </c>
      <c r="I112" s="196">
        <v>100</v>
      </c>
      <c r="J112" s="198">
        <f t="shared" si="6"/>
        <v>100</v>
      </c>
      <c r="K112" s="961"/>
      <c r="L112" s="851"/>
      <c r="M112" s="363" t="s">
        <v>26</v>
      </c>
      <c r="N112" s="960"/>
    </row>
    <row r="113" spans="1:19" ht="58.9" customHeight="1">
      <c r="A113" s="981"/>
      <c r="B113" s="726"/>
      <c r="C113" s="967"/>
      <c r="D113" s="967"/>
      <c r="E113" s="363" t="s">
        <v>193</v>
      </c>
      <c r="F113" s="363" t="s">
        <v>121</v>
      </c>
      <c r="G113" s="196" t="s">
        <v>25</v>
      </c>
      <c r="H113" s="196">
        <v>100</v>
      </c>
      <c r="I113" s="196">
        <v>100</v>
      </c>
      <c r="J113" s="198">
        <f t="shared" si="6"/>
        <v>100</v>
      </c>
      <c r="K113" s="961"/>
      <c r="L113" s="851"/>
      <c r="M113" s="363" t="s">
        <v>26</v>
      </c>
      <c r="N113" s="960"/>
    </row>
    <row r="114" spans="1:19" ht="55.9" customHeight="1">
      <c r="A114" s="981"/>
      <c r="B114" s="726"/>
      <c r="C114" s="967"/>
      <c r="D114" s="967"/>
      <c r="E114" s="363" t="s">
        <v>248</v>
      </c>
      <c r="F114" s="363" t="s">
        <v>121</v>
      </c>
      <c r="G114" s="196" t="s">
        <v>25</v>
      </c>
      <c r="H114" s="196">
        <v>100</v>
      </c>
      <c r="I114" s="196">
        <v>100</v>
      </c>
      <c r="J114" s="198">
        <f t="shared" si="6"/>
        <v>100</v>
      </c>
      <c r="K114" s="961"/>
      <c r="L114" s="851"/>
      <c r="M114" s="363" t="s">
        <v>26</v>
      </c>
      <c r="N114" s="960"/>
    </row>
    <row r="115" spans="1:19" ht="63.75" customHeight="1">
      <c r="A115" s="981"/>
      <c r="B115" s="726"/>
      <c r="C115" s="967"/>
      <c r="D115" s="967"/>
      <c r="E115" s="363" t="s">
        <v>222</v>
      </c>
      <c r="F115" s="363" t="s">
        <v>121</v>
      </c>
      <c r="G115" s="196" t="s">
        <v>25</v>
      </c>
      <c r="H115" s="196">
        <f>ДДТ!H27</f>
        <v>95</v>
      </c>
      <c r="I115" s="196">
        <f>ДДТ!I27</f>
        <v>95</v>
      </c>
      <c r="J115" s="196">
        <f>ДДТ!J27</f>
        <v>100</v>
      </c>
      <c r="K115" s="961"/>
      <c r="L115" s="851"/>
      <c r="M115" s="363"/>
      <c r="N115" s="960"/>
      <c r="P115" s="978" t="s">
        <v>223</v>
      </c>
      <c r="Q115" s="978"/>
      <c r="R115" s="978"/>
      <c r="S115" s="978"/>
    </row>
    <row r="116" spans="1:19" ht="38.25">
      <c r="A116" s="981"/>
      <c r="B116" s="726"/>
      <c r="C116" s="967"/>
      <c r="D116" s="967"/>
      <c r="E116" s="363" t="s">
        <v>37</v>
      </c>
      <c r="F116" s="363" t="s">
        <v>123</v>
      </c>
      <c r="G116" s="196" t="s">
        <v>140</v>
      </c>
      <c r="H116" s="196">
        <f>ДДТ!H28+ДДТ!H29+ДДТ!H30+ДДТ!H31+ДДТ!H32+ДДТ!H33</f>
        <v>70096</v>
      </c>
      <c r="I116" s="196">
        <f>ДДТ!I28+ДДТ!I29+ДДТ!I30+ДДТ!I31+ДДТ!I32+ДДТ!I33</f>
        <v>71568</v>
      </c>
      <c r="J116" s="198">
        <f t="shared" si="6"/>
        <v>102.09997717416115</v>
      </c>
      <c r="K116" s="366">
        <f>J116</f>
        <v>102.09997717416115</v>
      </c>
      <c r="L116" s="852"/>
      <c r="M116" s="363" t="s">
        <v>26</v>
      </c>
      <c r="N116" s="960"/>
    </row>
    <row r="117" spans="1:19" ht="55.15" customHeight="1">
      <c r="A117" s="981"/>
      <c r="B117" s="726"/>
      <c r="C117" s="726" t="s">
        <v>306</v>
      </c>
      <c r="D117" s="967" t="s">
        <v>23</v>
      </c>
      <c r="E117" s="363" t="s">
        <v>189</v>
      </c>
      <c r="F117" s="363" t="s">
        <v>121</v>
      </c>
      <c r="G117" s="196" t="s">
        <v>25</v>
      </c>
      <c r="H117" s="196">
        <f>ДДТ!H35</f>
        <v>100</v>
      </c>
      <c r="I117" s="196">
        <f>ДДТ!I35</f>
        <v>100</v>
      </c>
      <c r="J117" s="196">
        <f>ДДТ!J35</f>
        <v>100</v>
      </c>
      <c r="K117" s="961">
        <f>(J117+J118+J119+J120+J121+J122)/6</f>
        <v>100</v>
      </c>
      <c r="L117" s="850" t="s">
        <v>309</v>
      </c>
      <c r="M117" s="363" t="s">
        <v>26</v>
      </c>
      <c r="N117" s="960">
        <f>(K117+K123)/2</f>
        <v>98.299558161271136</v>
      </c>
    </row>
    <row r="118" spans="1:19" ht="57.6" customHeight="1">
      <c r="A118" s="981"/>
      <c r="B118" s="726"/>
      <c r="C118" s="726"/>
      <c r="D118" s="967"/>
      <c r="E118" s="363" t="s">
        <v>191</v>
      </c>
      <c r="F118" s="363" t="s">
        <v>121</v>
      </c>
      <c r="G118" s="196" t="s">
        <v>25</v>
      </c>
      <c r="H118" s="196">
        <f>ДДТ!H37</f>
        <v>95</v>
      </c>
      <c r="I118" s="196">
        <f>ДДТ!I37</f>
        <v>95</v>
      </c>
      <c r="J118" s="198">
        <f t="shared" ref="J118:J122" si="7">I118/H118*100</f>
        <v>100</v>
      </c>
      <c r="K118" s="961"/>
      <c r="L118" s="851"/>
      <c r="M118" s="363" t="s">
        <v>26</v>
      </c>
      <c r="N118" s="960"/>
    </row>
    <row r="119" spans="1:19" ht="58.15" customHeight="1">
      <c r="A119" s="981"/>
      <c r="B119" s="726"/>
      <c r="C119" s="726"/>
      <c r="D119" s="967"/>
      <c r="E119" s="363" t="s">
        <v>192</v>
      </c>
      <c r="F119" s="363" t="s">
        <v>121</v>
      </c>
      <c r="G119" s="196" t="s">
        <v>25</v>
      </c>
      <c r="H119" s="196">
        <f>ДДТ!H40</f>
        <v>100</v>
      </c>
      <c r="I119" s="196">
        <f>ДДТ!I40</f>
        <v>100</v>
      </c>
      <c r="J119" s="198">
        <f t="shared" si="7"/>
        <v>100</v>
      </c>
      <c r="K119" s="961"/>
      <c r="L119" s="851"/>
      <c r="M119" s="363" t="s">
        <v>26</v>
      </c>
      <c r="N119" s="960"/>
    </row>
    <row r="120" spans="1:19" ht="54.6" customHeight="1">
      <c r="A120" s="981"/>
      <c r="B120" s="726"/>
      <c r="C120" s="726"/>
      <c r="D120" s="967"/>
      <c r="E120" s="363" t="s">
        <v>193</v>
      </c>
      <c r="F120" s="363" t="s">
        <v>121</v>
      </c>
      <c r="G120" s="196" t="s">
        <v>25</v>
      </c>
      <c r="H120" s="196">
        <f>ДДТ!H42</f>
        <v>100</v>
      </c>
      <c r="I120" s="196">
        <f>ДДТ!I42</f>
        <v>100</v>
      </c>
      <c r="J120" s="198">
        <f t="shared" si="7"/>
        <v>100</v>
      </c>
      <c r="K120" s="961"/>
      <c r="L120" s="851"/>
      <c r="M120" s="363" t="s">
        <v>26</v>
      </c>
      <c r="N120" s="960"/>
    </row>
    <row r="121" spans="1:19" ht="55.15" customHeight="1">
      <c r="A121" s="981"/>
      <c r="B121" s="726"/>
      <c r="C121" s="726"/>
      <c r="D121" s="967"/>
      <c r="E121" s="363" t="s">
        <v>194</v>
      </c>
      <c r="F121" s="363" t="s">
        <v>121</v>
      </c>
      <c r="G121" s="196" t="s">
        <v>25</v>
      </c>
      <c r="H121" s="196">
        <f>ДДТ!H44</f>
        <v>100</v>
      </c>
      <c r="I121" s="196">
        <f>ДДТ!I44</f>
        <v>100</v>
      </c>
      <c r="J121" s="198">
        <f t="shared" si="7"/>
        <v>100</v>
      </c>
      <c r="K121" s="961"/>
      <c r="L121" s="851"/>
      <c r="M121" s="363" t="s">
        <v>26</v>
      </c>
      <c r="N121" s="960"/>
    </row>
    <row r="122" spans="1:19" ht="53.45" customHeight="1">
      <c r="A122" s="981"/>
      <c r="B122" s="726"/>
      <c r="C122" s="726"/>
      <c r="D122" s="967"/>
      <c r="E122" s="363" t="s">
        <v>222</v>
      </c>
      <c r="F122" s="363" t="s">
        <v>121</v>
      </c>
      <c r="G122" s="196" t="s">
        <v>25</v>
      </c>
      <c r="H122" s="196">
        <f>ДДТ!H45</f>
        <v>95</v>
      </c>
      <c r="I122" s="196">
        <f>ДДТ!I45</f>
        <v>95</v>
      </c>
      <c r="J122" s="198">
        <f t="shared" si="7"/>
        <v>100</v>
      </c>
      <c r="K122" s="961"/>
      <c r="L122" s="851"/>
      <c r="M122" s="363"/>
      <c r="N122" s="960"/>
    </row>
    <row r="123" spans="1:19" ht="123" customHeight="1">
      <c r="A123" s="981"/>
      <c r="B123" s="726"/>
      <c r="C123" s="726"/>
      <c r="D123" s="967"/>
      <c r="E123" s="363" t="s">
        <v>37</v>
      </c>
      <c r="F123" s="363" t="s">
        <v>123</v>
      </c>
      <c r="G123" s="196" t="s">
        <v>140</v>
      </c>
      <c r="H123" s="196">
        <f>ДДТ!H46+ДДТ!H47+ДДТ!H48+ДДТ!H49+ДДТ!H50+ДДТ!H51</f>
        <v>94152</v>
      </c>
      <c r="I123" s="196">
        <f>ДДТ!I46+ДДТ!I47+ДДТ!I48+ДДТ!I49+ДДТ!I50+ДДТ!I51</f>
        <v>90950</v>
      </c>
      <c r="J123" s="198">
        <f>I123/H123*100</f>
        <v>96.599116322542272</v>
      </c>
      <c r="K123" s="366">
        <f>J123</f>
        <v>96.599116322542272</v>
      </c>
      <c r="L123" s="852"/>
      <c r="M123" s="363" t="s">
        <v>26</v>
      </c>
      <c r="N123" s="960"/>
    </row>
    <row r="124" spans="1:19" ht="15.75" hidden="1">
      <c r="A124" s="981"/>
      <c r="B124" s="726"/>
      <c r="C124" s="363"/>
      <c r="D124" s="363"/>
      <c r="E124" s="363"/>
      <c r="F124" s="363"/>
      <c r="G124" s="196"/>
      <c r="H124" s="196"/>
      <c r="I124" s="196"/>
      <c r="J124" s="198"/>
      <c r="K124" s="366"/>
      <c r="L124" s="363"/>
      <c r="M124" s="363"/>
      <c r="N124" s="365"/>
    </row>
    <row r="125" spans="1:19" ht="46.15" customHeight="1">
      <c r="A125" s="981"/>
      <c r="B125" s="726"/>
      <c r="C125" s="726" t="s">
        <v>307</v>
      </c>
      <c r="D125" s="726" t="s">
        <v>197</v>
      </c>
      <c r="E125" s="726" t="s">
        <v>198</v>
      </c>
      <c r="F125" s="363" t="s">
        <v>247</v>
      </c>
      <c r="G125" s="196" t="s">
        <v>25</v>
      </c>
      <c r="H125" s="196">
        <v>0</v>
      </c>
      <c r="I125" s="196">
        <v>0</v>
      </c>
      <c r="J125" s="198">
        <v>0</v>
      </c>
      <c r="K125" s="972">
        <f>(J126+J127)/2</f>
        <v>100</v>
      </c>
      <c r="L125" s="979"/>
      <c r="M125" s="354" t="s">
        <v>26</v>
      </c>
      <c r="N125" s="980">
        <f>(K125+K128)/2</f>
        <v>100</v>
      </c>
    </row>
    <row r="126" spans="1:19" ht="103.9" customHeight="1">
      <c r="A126" s="981"/>
      <c r="B126" s="726"/>
      <c r="C126" s="726"/>
      <c r="D126" s="726"/>
      <c r="E126" s="726"/>
      <c r="F126" s="363" t="s">
        <v>199</v>
      </c>
      <c r="G126" s="196" t="s">
        <v>25</v>
      </c>
      <c r="H126" s="196">
        <v>100</v>
      </c>
      <c r="I126" s="196">
        <v>100</v>
      </c>
      <c r="J126" s="198">
        <f t="shared" si="6"/>
        <v>100</v>
      </c>
      <c r="K126" s="973"/>
      <c r="L126" s="979"/>
      <c r="M126" s="354" t="s">
        <v>26</v>
      </c>
      <c r="N126" s="980"/>
    </row>
    <row r="127" spans="1:19" ht="170.45" customHeight="1">
      <c r="A127" s="981"/>
      <c r="B127" s="726"/>
      <c r="C127" s="726"/>
      <c r="D127" s="726"/>
      <c r="E127" s="726"/>
      <c r="F127" s="363" t="s">
        <v>204</v>
      </c>
      <c r="G127" s="196" t="s">
        <v>25</v>
      </c>
      <c r="H127" s="196">
        <v>100</v>
      </c>
      <c r="I127" s="196">
        <v>100</v>
      </c>
      <c r="J127" s="198">
        <f t="shared" si="6"/>
        <v>100</v>
      </c>
      <c r="K127" s="974"/>
      <c r="L127" s="979"/>
      <c r="M127" s="354" t="s">
        <v>26</v>
      </c>
      <c r="N127" s="980"/>
    </row>
    <row r="128" spans="1:19" ht="45">
      <c r="A128" s="981"/>
      <c r="B128" s="726"/>
      <c r="C128" s="726"/>
      <c r="D128" s="726"/>
      <c r="E128" s="363" t="s">
        <v>37</v>
      </c>
      <c r="F128" s="363" t="s">
        <v>201</v>
      </c>
      <c r="G128" s="196" t="s">
        <v>202</v>
      </c>
      <c r="H128" s="196">
        <f>ДДТ!H62</f>
        <v>4</v>
      </c>
      <c r="I128" s="196">
        <f>ДДТ!I62</f>
        <v>4</v>
      </c>
      <c r="J128" s="199">
        <f t="shared" si="6"/>
        <v>100</v>
      </c>
      <c r="K128" s="199">
        <f>J128</f>
        <v>100</v>
      </c>
      <c r="L128" s="979"/>
      <c r="M128" s="354" t="s">
        <v>26</v>
      </c>
      <c r="N128" s="980"/>
    </row>
    <row r="129" spans="1:14" ht="41.45" hidden="1" customHeight="1">
      <c r="A129" s="981"/>
      <c r="B129" s="726"/>
      <c r="C129" s="726"/>
      <c r="D129" s="726"/>
      <c r="E129" s="726" t="s">
        <v>203</v>
      </c>
      <c r="F129" s="363" t="s">
        <v>247</v>
      </c>
      <c r="G129" s="196" t="s">
        <v>25</v>
      </c>
      <c r="H129" s="196">
        <v>0</v>
      </c>
      <c r="I129" s="196">
        <v>0</v>
      </c>
      <c r="J129" s="198">
        <v>0</v>
      </c>
      <c r="K129" s="198">
        <v>100</v>
      </c>
      <c r="L129" s="979"/>
      <c r="M129" s="354" t="s">
        <v>26</v>
      </c>
      <c r="N129" s="960">
        <f>(K129+K132)/2</f>
        <v>100</v>
      </c>
    </row>
    <row r="130" spans="1:14" ht="108" hidden="1" customHeight="1">
      <c r="A130" s="981"/>
      <c r="B130" s="726"/>
      <c r="C130" s="726"/>
      <c r="D130" s="726"/>
      <c r="E130" s="726"/>
      <c r="F130" s="363" t="s">
        <v>199</v>
      </c>
      <c r="G130" s="196" t="s">
        <v>25</v>
      </c>
      <c r="H130" s="196">
        <v>100</v>
      </c>
      <c r="I130" s="196">
        <v>100</v>
      </c>
      <c r="J130" s="198">
        <f t="shared" si="6"/>
        <v>100</v>
      </c>
      <c r="K130" s="198"/>
      <c r="L130" s="979"/>
      <c r="M130" s="354" t="s">
        <v>26</v>
      </c>
      <c r="N130" s="960"/>
    </row>
    <row r="131" spans="1:14" ht="171" hidden="1" customHeight="1">
      <c r="A131" s="981"/>
      <c r="B131" s="726"/>
      <c r="C131" s="726"/>
      <c r="D131" s="726"/>
      <c r="E131" s="726"/>
      <c r="F131" s="363" t="s">
        <v>224</v>
      </c>
      <c r="G131" s="196" t="s">
        <v>25</v>
      </c>
      <c r="H131" s="196">
        <v>100</v>
      </c>
      <c r="I131" s="196">
        <v>100</v>
      </c>
      <c r="J131" s="198">
        <f t="shared" si="6"/>
        <v>100</v>
      </c>
      <c r="K131" s="198"/>
      <c r="L131" s="979"/>
      <c r="M131" s="354" t="s">
        <v>26</v>
      </c>
      <c r="N131" s="960"/>
    </row>
    <row r="132" spans="1:14" ht="41.45" hidden="1" customHeight="1">
      <c r="A132" s="981"/>
      <c r="B132" s="726"/>
      <c r="C132" s="726"/>
      <c r="D132" s="726"/>
      <c r="E132" s="363" t="s">
        <v>37</v>
      </c>
      <c r="F132" s="363" t="s">
        <v>205</v>
      </c>
      <c r="G132" s="196" t="s">
        <v>202</v>
      </c>
      <c r="H132" s="196">
        <v>1</v>
      </c>
      <c r="I132" s="196">
        <v>1</v>
      </c>
      <c r="J132" s="198">
        <f t="shared" si="6"/>
        <v>100</v>
      </c>
      <c r="K132" s="198">
        <f>J132</f>
        <v>100</v>
      </c>
      <c r="L132" s="979"/>
      <c r="M132" s="354" t="s">
        <v>26</v>
      </c>
      <c r="N132" s="960"/>
    </row>
    <row r="133" spans="1:14" ht="54" customHeight="1">
      <c r="A133" s="981"/>
      <c r="B133" s="726"/>
      <c r="C133" s="726" t="s">
        <v>308</v>
      </c>
      <c r="D133" s="726" t="s">
        <v>23</v>
      </c>
      <c r="E133" s="965" t="s">
        <v>504</v>
      </c>
      <c r="F133" s="363" t="s">
        <v>251</v>
      </c>
      <c r="G133" s="196" t="s">
        <v>25</v>
      </c>
      <c r="H133" s="196">
        <v>100</v>
      </c>
      <c r="I133" s="196">
        <v>100</v>
      </c>
      <c r="J133" s="198">
        <f t="shared" si="6"/>
        <v>100</v>
      </c>
      <c r="K133" s="972">
        <f>(J133+J134)/2</f>
        <v>100</v>
      </c>
      <c r="L133" s="982"/>
      <c r="M133" s="354" t="s">
        <v>26</v>
      </c>
      <c r="N133" s="960">
        <f>(K133+K135)/2</f>
        <v>100</v>
      </c>
    </row>
    <row r="134" spans="1:14" ht="65.45" customHeight="1">
      <c r="A134" s="981"/>
      <c r="B134" s="726"/>
      <c r="C134" s="726"/>
      <c r="D134" s="726"/>
      <c r="E134" s="966"/>
      <c r="F134" s="363" t="s">
        <v>252</v>
      </c>
      <c r="G134" s="196" t="s">
        <v>25</v>
      </c>
      <c r="H134" s="196">
        <v>100</v>
      </c>
      <c r="I134" s="196">
        <v>100</v>
      </c>
      <c r="J134" s="198">
        <f t="shared" si="6"/>
        <v>100</v>
      </c>
      <c r="K134" s="974"/>
      <c r="L134" s="983"/>
      <c r="M134" s="354" t="s">
        <v>26</v>
      </c>
      <c r="N134" s="960"/>
    </row>
    <row r="135" spans="1:14" ht="45">
      <c r="A135" s="981"/>
      <c r="B135" s="726"/>
      <c r="C135" s="726"/>
      <c r="D135" s="726"/>
      <c r="E135" s="965" t="s">
        <v>37</v>
      </c>
      <c r="F135" s="363" t="s">
        <v>253</v>
      </c>
      <c r="G135" s="196" t="s">
        <v>256</v>
      </c>
      <c r="H135" s="196">
        <v>4</v>
      </c>
      <c r="I135" s="196">
        <f>ДДТ!I86</f>
        <v>4</v>
      </c>
      <c r="J135" s="198">
        <f t="shared" si="6"/>
        <v>100</v>
      </c>
      <c r="K135" s="973">
        <f>(J135+J136+J137)/3</f>
        <v>100</v>
      </c>
      <c r="L135" s="983"/>
      <c r="M135" s="354" t="s">
        <v>26</v>
      </c>
      <c r="N135" s="960"/>
    </row>
    <row r="136" spans="1:14" ht="45">
      <c r="A136" s="981"/>
      <c r="B136" s="726"/>
      <c r="C136" s="726"/>
      <c r="D136" s="726"/>
      <c r="E136" s="985"/>
      <c r="F136" s="363" t="s">
        <v>255</v>
      </c>
      <c r="G136" s="196" t="s">
        <v>256</v>
      </c>
      <c r="H136" s="196">
        <v>4</v>
      </c>
      <c r="I136" s="196">
        <f>ДДТ!I100</f>
        <v>4</v>
      </c>
      <c r="J136" s="198">
        <f t="shared" si="6"/>
        <v>100</v>
      </c>
      <c r="K136" s="973"/>
      <c r="L136" s="983"/>
      <c r="M136" s="354" t="s">
        <v>26</v>
      </c>
      <c r="N136" s="960"/>
    </row>
    <row r="137" spans="1:14" ht="45">
      <c r="A137" s="749"/>
      <c r="B137" s="726"/>
      <c r="C137" s="726"/>
      <c r="D137" s="726"/>
      <c r="E137" s="966"/>
      <c r="F137" s="363" t="s">
        <v>257</v>
      </c>
      <c r="G137" s="196" t="s">
        <v>202</v>
      </c>
      <c r="H137" s="196">
        <v>5</v>
      </c>
      <c r="I137" s="196">
        <f>ДДТ!I101</f>
        <v>5</v>
      </c>
      <c r="J137" s="198">
        <f t="shared" si="6"/>
        <v>100</v>
      </c>
      <c r="K137" s="974"/>
      <c r="L137" s="984"/>
      <c r="M137" s="354" t="s">
        <v>26</v>
      </c>
      <c r="N137" s="960"/>
    </row>
    <row r="138" spans="1:14" ht="15.75">
      <c r="A138" s="200"/>
      <c r="B138" s="201"/>
      <c r="C138" s="201"/>
      <c r="D138" s="201"/>
      <c r="E138" s="202"/>
      <c r="F138" s="202"/>
      <c r="G138" s="203"/>
      <c r="H138" s="203"/>
      <c r="I138" s="203"/>
      <c r="J138" s="205"/>
      <c r="K138" s="205"/>
      <c r="L138" s="206"/>
      <c r="M138" s="203"/>
      <c r="N138" s="247"/>
    </row>
    <row r="139" spans="1:14" ht="15.75">
      <c r="A139" s="200"/>
      <c r="B139" s="201"/>
      <c r="C139" s="201"/>
      <c r="D139" s="201"/>
      <c r="E139" s="202"/>
      <c r="F139" s="202"/>
      <c r="G139" s="203"/>
      <c r="H139" s="203"/>
      <c r="I139" s="203"/>
      <c r="J139" s="205"/>
      <c r="K139" s="205"/>
      <c r="L139" s="206"/>
      <c r="M139" s="203"/>
      <c r="N139" s="247"/>
    </row>
    <row r="140" spans="1:14" ht="15.75">
      <c r="A140" s="200"/>
      <c r="B140" s="201"/>
      <c r="C140" s="201"/>
      <c r="D140" s="201"/>
      <c r="E140" s="202"/>
      <c r="F140" s="202"/>
      <c r="G140" s="203"/>
      <c r="H140" s="203"/>
      <c r="I140" s="203"/>
      <c r="J140" s="205"/>
      <c r="K140" s="205"/>
      <c r="L140" s="206"/>
      <c r="M140" s="203"/>
      <c r="N140" s="247"/>
    </row>
    <row r="141" spans="1:14" ht="15.75">
      <c r="A141" s="200"/>
      <c r="B141" s="201"/>
      <c r="C141" s="201"/>
      <c r="D141" s="201"/>
      <c r="E141" s="202"/>
      <c r="F141" s="202"/>
      <c r="G141" s="203"/>
      <c r="H141" s="203"/>
      <c r="I141" s="203"/>
      <c r="J141" s="205"/>
      <c r="K141" s="205"/>
      <c r="L141" s="206"/>
      <c r="M141" s="203"/>
      <c r="N141" s="247"/>
    </row>
    <row r="142" spans="1:14" ht="15.75">
      <c r="A142" s="200"/>
      <c r="B142" s="201"/>
      <c r="C142" s="201"/>
      <c r="D142" s="201"/>
      <c r="E142" s="202"/>
      <c r="F142" s="202"/>
      <c r="G142" s="203"/>
      <c r="H142" s="203"/>
      <c r="I142" s="203"/>
      <c r="J142" s="204"/>
      <c r="K142" s="205"/>
      <c r="L142" s="206"/>
      <c r="M142" s="203"/>
      <c r="N142" s="207"/>
    </row>
    <row r="143" spans="1:14">
      <c r="A143" s="181" t="s">
        <v>464</v>
      </c>
      <c r="H143" s="208" t="s">
        <v>466</v>
      </c>
      <c r="I143" s="209"/>
      <c r="J143" s="210"/>
      <c r="K143" s="210"/>
      <c r="L143" s="211"/>
      <c r="M143" s="211"/>
      <c r="N143" s="212"/>
    </row>
    <row r="144" spans="1:14">
      <c r="A144" s="181"/>
      <c r="H144" s="208"/>
      <c r="I144" s="209"/>
      <c r="J144" s="210"/>
      <c r="K144" s="210"/>
      <c r="L144" s="211"/>
      <c r="M144" s="211"/>
      <c r="N144" s="212"/>
    </row>
    <row r="145" spans="1:14">
      <c r="I145" s="209"/>
      <c r="J145" s="210"/>
      <c r="K145" s="210"/>
      <c r="L145" s="211"/>
      <c r="M145" s="211"/>
      <c r="N145" s="212"/>
    </row>
    <row r="146" spans="1:14">
      <c r="A146" s="181" t="s">
        <v>312</v>
      </c>
      <c r="H146" s="208" t="s">
        <v>463</v>
      </c>
    </row>
    <row r="149" spans="1:14">
      <c r="A149" s="181" t="s">
        <v>465</v>
      </c>
    </row>
  </sheetData>
  <mergeCells count="114">
    <mergeCell ref="E135:E137"/>
    <mergeCell ref="E133:E134"/>
    <mergeCell ref="K133:K134"/>
    <mergeCell ref="K135:K137"/>
    <mergeCell ref="E31:E32"/>
    <mergeCell ref="E33:E34"/>
    <mergeCell ref="E65:E67"/>
    <mergeCell ref="E87:E88"/>
    <mergeCell ref="E89:E90"/>
    <mergeCell ref="E93:E94"/>
    <mergeCell ref="E96:E97"/>
    <mergeCell ref="E99:E100"/>
    <mergeCell ref="E102:E103"/>
    <mergeCell ref="E105:E106"/>
    <mergeCell ref="E78:E79"/>
    <mergeCell ref="E47:E48"/>
    <mergeCell ref="E49:E50"/>
    <mergeCell ref="E57:E58"/>
    <mergeCell ref="E59:E60"/>
    <mergeCell ref="E61:E62"/>
    <mergeCell ref="E73:E77"/>
    <mergeCell ref="E37:E38"/>
    <mergeCell ref="K29:K38"/>
    <mergeCell ref="K73:K82"/>
    <mergeCell ref="K83:K86"/>
    <mergeCell ref="K39:K44"/>
    <mergeCell ref="L133:L137"/>
    <mergeCell ref="L73:L86"/>
    <mergeCell ref="L45:L55"/>
    <mergeCell ref="L57:L67"/>
    <mergeCell ref="L69:L71"/>
    <mergeCell ref="L110:L116"/>
    <mergeCell ref="L117:L123"/>
    <mergeCell ref="L93:L107"/>
    <mergeCell ref="K102:K103"/>
    <mergeCell ref="K105:K106"/>
    <mergeCell ref="L87:L92"/>
    <mergeCell ref="K68:K72"/>
    <mergeCell ref="A87:A92"/>
    <mergeCell ref="A108:A137"/>
    <mergeCell ref="A45:A86"/>
    <mergeCell ref="B45:B86"/>
    <mergeCell ref="B87:B92"/>
    <mergeCell ref="B93:B107"/>
    <mergeCell ref="B108:B137"/>
    <mergeCell ref="A93:A107"/>
    <mergeCell ref="C93:C95"/>
    <mergeCell ref="C133:C137"/>
    <mergeCell ref="C99:C101"/>
    <mergeCell ref="D99:D101"/>
    <mergeCell ref="C102:C104"/>
    <mergeCell ref="D102:D104"/>
    <mergeCell ref="C105:C107"/>
    <mergeCell ref="D105:D107"/>
    <mergeCell ref="P115:S115"/>
    <mergeCell ref="C125:C132"/>
    <mergeCell ref="D125:D132"/>
    <mergeCell ref="E125:E127"/>
    <mergeCell ref="L125:L132"/>
    <mergeCell ref="N125:N128"/>
    <mergeCell ref="E129:E131"/>
    <mergeCell ref="N129:N132"/>
    <mergeCell ref="C108:C116"/>
    <mergeCell ref="D108:D116"/>
    <mergeCell ref="K108:K115"/>
    <mergeCell ref="K117:K122"/>
    <mergeCell ref="N117:N123"/>
    <mergeCell ref="C117:C123"/>
    <mergeCell ref="N108:N116"/>
    <mergeCell ref="K125:K127"/>
    <mergeCell ref="K99:K100"/>
    <mergeCell ref="A9:N9"/>
    <mergeCell ref="A10:N10"/>
    <mergeCell ref="A11:N11"/>
    <mergeCell ref="A15:A43"/>
    <mergeCell ref="C15:C22"/>
    <mergeCell ref="D15:D22"/>
    <mergeCell ref="K15:K22"/>
    <mergeCell ref="N15:N28"/>
    <mergeCell ref="B15:B43"/>
    <mergeCell ref="L15:L28"/>
    <mergeCell ref="L29:L43"/>
    <mergeCell ref="E15:E16"/>
    <mergeCell ref="E17:E18"/>
    <mergeCell ref="E19:E20"/>
    <mergeCell ref="E29:E30"/>
    <mergeCell ref="K23:K28"/>
    <mergeCell ref="E35:E36"/>
    <mergeCell ref="N29:N44"/>
    <mergeCell ref="E21:E22"/>
    <mergeCell ref="D133:D137"/>
    <mergeCell ref="N133:N137"/>
    <mergeCell ref="C45:C55"/>
    <mergeCell ref="C73:C86"/>
    <mergeCell ref="C87:C92"/>
    <mergeCell ref="D45:D53"/>
    <mergeCell ref="K45:K52"/>
    <mergeCell ref="N45:N56"/>
    <mergeCell ref="K53:K56"/>
    <mergeCell ref="C57:C72"/>
    <mergeCell ref="D57:D72"/>
    <mergeCell ref="K57:K67"/>
    <mergeCell ref="N57:N72"/>
    <mergeCell ref="K93:K94"/>
    <mergeCell ref="N73:N86"/>
    <mergeCell ref="E80:E82"/>
    <mergeCell ref="K87:K90"/>
    <mergeCell ref="N87:N92"/>
    <mergeCell ref="C96:C98"/>
    <mergeCell ref="D96:D98"/>
    <mergeCell ref="N93:N107"/>
    <mergeCell ref="K96:K97"/>
    <mergeCell ref="E45:E46"/>
    <mergeCell ref="D117:D123"/>
  </mergeCells>
  <pageMargins left="0.51181102362204722" right="0.31496062992125984" top="0" bottom="0" header="0.51181102362204722" footer="0.51181102362204722"/>
  <pageSetup paperSize="9" scale="7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L52"/>
  <sheetViews>
    <sheetView view="pageBreakPreview" topLeftCell="A3" zoomScale="60" workbookViewId="0">
      <selection activeCell="I13" sqref="I13"/>
    </sheetView>
  </sheetViews>
  <sheetFormatPr defaultRowHeight="15"/>
  <cols>
    <col min="1" max="1" width="15.42578125"/>
    <col min="2" max="2" width="14.42578125" customWidth="1"/>
    <col min="3" max="3" width="15.5703125" customWidth="1"/>
    <col min="4" max="4" width="12.7109375" customWidth="1"/>
    <col min="5" max="5" width="16.42578125" style="236" customWidth="1"/>
    <col min="6" max="6" width="25.42578125" style="236"/>
    <col min="7" max="7" width="10.7109375"/>
    <col min="8" max="8" width="17.5703125" style="662" customWidth="1"/>
    <col min="9" max="9" width="14.85546875" style="662" customWidth="1"/>
    <col min="10" max="10" width="15.140625"/>
    <col min="11" max="11" width="14" customWidth="1"/>
    <col min="12" max="12" width="16.140625" customWidth="1"/>
    <col min="13" max="13" width="15.140625" style="236" customWidth="1"/>
    <col min="14" max="14" width="10.85546875"/>
    <col min="15" max="15" width="0" style="1" hidden="1"/>
    <col min="16" max="16" width="0" hidden="1"/>
    <col min="17" max="17" width="0" style="1" hidden="1"/>
    <col min="18" max="1026" width="9.140625" style="1"/>
  </cols>
  <sheetData>
    <row r="1" spans="1:1026">
      <c r="A1" s="2"/>
      <c r="B1" s="2"/>
      <c r="M1" s="239"/>
      <c r="N1" s="2" t="s">
        <v>0</v>
      </c>
    </row>
    <row r="2" spans="1:1026">
      <c r="A2" s="2"/>
      <c r="B2" s="2"/>
      <c r="M2" s="239"/>
      <c r="N2" s="2" t="s">
        <v>1</v>
      </c>
    </row>
    <row r="3" spans="1:1026">
      <c r="A3" s="2"/>
      <c r="B3" s="2"/>
      <c r="M3" s="239"/>
      <c r="N3" s="2" t="s">
        <v>2</v>
      </c>
    </row>
    <row r="4" spans="1:1026">
      <c r="A4" s="2"/>
      <c r="B4" s="2"/>
      <c r="M4" s="239"/>
      <c r="N4" s="2" t="s">
        <v>3</v>
      </c>
    </row>
    <row r="5" spans="1:1026">
      <c r="A5" s="2"/>
      <c r="B5" s="2"/>
      <c r="M5" s="239"/>
      <c r="N5" s="2" t="s">
        <v>4</v>
      </c>
    </row>
    <row r="6" spans="1:1026">
      <c r="A6" s="2"/>
      <c r="B6" s="2"/>
      <c r="M6" s="239"/>
      <c r="N6" s="2" t="s">
        <v>5</v>
      </c>
    </row>
    <row r="7" spans="1:1026">
      <c r="A7" s="2"/>
      <c r="B7" s="2"/>
      <c r="M7" s="239"/>
      <c r="N7" s="2" t="s">
        <v>6</v>
      </c>
    </row>
    <row r="8" spans="1:1026">
      <c r="A8" s="3"/>
      <c r="B8" s="3"/>
    </row>
    <row r="9" spans="1:1026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026">
      <c r="A10" s="690" t="s">
        <v>535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026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026">
      <c r="A12" s="3"/>
      <c r="B12" s="3"/>
    </row>
    <row r="13" spans="1:1026" s="231" customFormat="1" ht="141" customHeight="1">
      <c r="A13" s="494" t="s">
        <v>8</v>
      </c>
      <c r="B13" s="494" t="s">
        <v>292</v>
      </c>
      <c r="C13" s="494" t="s">
        <v>9</v>
      </c>
      <c r="D13" s="494" t="s">
        <v>10</v>
      </c>
      <c r="E13" s="496" t="s">
        <v>11</v>
      </c>
      <c r="F13" s="496" t="s">
        <v>12</v>
      </c>
      <c r="G13" s="494" t="s">
        <v>13</v>
      </c>
      <c r="H13" s="659" t="s">
        <v>14</v>
      </c>
      <c r="I13" s="659" t="s">
        <v>15</v>
      </c>
      <c r="J13" s="494" t="s">
        <v>69</v>
      </c>
      <c r="K13" s="494" t="s">
        <v>17</v>
      </c>
      <c r="L13" s="494" t="s">
        <v>18</v>
      </c>
      <c r="M13" s="496" t="s">
        <v>19</v>
      </c>
      <c r="N13" s="494" t="s">
        <v>20</v>
      </c>
      <c r="O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/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/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44"/>
      <c r="CR13" s="244"/>
      <c r="CS13" s="244"/>
      <c r="CT13" s="244"/>
      <c r="CU13" s="244"/>
      <c r="CV13" s="244"/>
      <c r="CW13" s="244"/>
      <c r="CX13" s="244"/>
      <c r="CY13" s="244"/>
      <c r="CZ13" s="244"/>
      <c r="DA13" s="244"/>
      <c r="DB13" s="244"/>
      <c r="DC13" s="244"/>
      <c r="DD13" s="244"/>
      <c r="DE13" s="244"/>
      <c r="DF13" s="244"/>
      <c r="DG13" s="244"/>
      <c r="DH13" s="244"/>
      <c r="DI13" s="244"/>
      <c r="DJ13" s="244"/>
      <c r="DK13" s="244"/>
      <c r="DL13" s="244"/>
      <c r="DM13" s="244"/>
      <c r="DN13" s="244"/>
      <c r="DO13" s="244"/>
      <c r="DP13" s="244"/>
      <c r="DQ13" s="244"/>
      <c r="DR13" s="244"/>
      <c r="DS13" s="244"/>
      <c r="DT13" s="244"/>
      <c r="DU13" s="244"/>
      <c r="DV13" s="244"/>
      <c r="DW13" s="244"/>
      <c r="DX13" s="244"/>
      <c r="DY13" s="244"/>
      <c r="DZ13" s="244"/>
      <c r="EA13" s="244"/>
      <c r="EB13" s="244"/>
      <c r="EC13" s="244"/>
      <c r="ED13" s="244"/>
      <c r="EE13" s="244"/>
      <c r="EF13" s="244"/>
      <c r="EG13" s="244"/>
      <c r="EH13" s="244"/>
      <c r="EI13" s="244"/>
      <c r="EJ13" s="244"/>
      <c r="EK13" s="244"/>
      <c r="EL13" s="244"/>
      <c r="EM13" s="244"/>
      <c r="EN13" s="244"/>
      <c r="EO13" s="244"/>
      <c r="EP13" s="244"/>
      <c r="EQ13" s="244"/>
      <c r="ER13" s="244"/>
      <c r="ES13" s="244"/>
      <c r="ET13" s="244"/>
      <c r="EU13" s="244"/>
      <c r="EV13" s="244"/>
      <c r="EW13" s="244"/>
      <c r="EX13" s="244"/>
      <c r="EY13" s="244"/>
      <c r="EZ13" s="244"/>
      <c r="FA13" s="244"/>
      <c r="FB13" s="244"/>
      <c r="FC13" s="244"/>
      <c r="FD13" s="244"/>
      <c r="FE13" s="244"/>
      <c r="FF13" s="244"/>
      <c r="FG13" s="244"/>
      <c r="FH13" s="244"/>
      <c r="FI13" s="244"/>
      <c r="FJ13" s="244"/>
      <c r="FK13" s="244"/>
      <c r="FL13" s="244"/>
      <c r="FM13" s="244"/>
      <c r="FN13" s="244"/>
      <c r="FO13" s="244"/>
      <c r="FP13" s="244"/>
      <c r="FQ13" s="244"/>
      <c r="FR13" s="244"/>
      <c r="FS13" s="244"/>
      <c r="FT13" s="244"/>
      <c r="FU13" s="244"/>
      <c r="FV13" s="244"/>
      <c r="FW13" s="244"/>
      <c r="FX13" s="244"/>
      <c r="FY13" s="244"/>
      <c r="FZ13" s="244"/>
      <c r="GA13" s="244"/>
      <c r="GB13" s="244"/>
      <c r="GC13" s="244"/>
      <c r="GD13" s="244"/>
      <c r="GE13" s="244"/>
      <c r="GF13" s="244"/>
      <c r="GG13" s="244"/>
      <c r="GH13" s="244"/>
      <c r="GI13" s="244"/>
      <c r="GJ13" s="244"/>
      <c r="GK13" s="244"/>
      <c r="GL13" s="244"/>
      <c r="GM13" s="244"/>
      <c r="GN13" s="244"/>
      <c r="GO13" s="244"/>
      <c r="GP13" s="244"/>
      <c r="GQ13" s="244"/>
      <c r="GR13" s="244"/>
      <c r="GS13" s="244"/>
      <c r="GT13" s="244"/>
      <c r="GU13" s="244"/>
      <c r="GV13" s="244"/>
      <c r="GW13" s="244"/>
      <c r="GX13" s="244"/>
      <c r="GY13" s="244"/>
      <c r="GZ13" s="244"/>
      <c r="HA13" s="244"/>
      <c r="HB13" s="244"/>
      <c r="HC13" s="244"/>
      <c r="HD13" s="244"/>
      <c r="HE13" s="244"/>
      <c r="HF13" s="244"/>
      <c r="HG13" s="244"/>
      <c r="HH13" s="244"/>
      <c r="HI13" s="244"/>
      <c r="HJ13" s="244"/>
      <c r="HK13" s="244"/>
      <c r="HL13" s="244"/>
      <c r="HM13" s="244"/>
      <c r="HN13" s="244"/>
      <c r="HO13" s="244"/>
      <c r="HP13" s="244"/>
      <c r="HQ13" s="244"/>
      <c r="HR13" s="244"/>
      <c r="HS13" s="244"/>
      <c r="HT13" s="244"/>
      <c r="HU13" s="244"/>
      <c r="HV13" s="244"/>
      <c r="HW13" s="244"/>
      <c r="HX13" s="244"/>
      <c r="HY13" s="244"/>
      <c r="HZ13" s="244"/>
      <c r="IA13" s="244"/>
      <c r="IB13" s="244"/>
      <c r="IC13" s="244"/>
      <c r="ID13" s="244"/>
      <c r="IE13" s="244"/>
      <c r="IF13" s="244"/>
      <c r="IG13" s="244"/>
      <c r="IH13" s="244"/>
      <c r="II13" s="244"/>
      <c r="IJ13" s="244"/>
      <c r="IK13" s="244"/>
      <c r="IL13" s="244"/>
      <c r="IM13" s="244"/>
      <c r="IN13" s="244"/>
      <c r="IO13" s="244"/>
      <c r="IP13" s="244"/>
      <c r="IQ13" s="244"/>
      <c r="IR13" s="244"/>
      <c r="IS13" s="244"/>
      <c r="IT13" s="244"/>
      <c r="IU13" s="244"/>
      <c r="IV13" s="244"/>
      <c r="IW13" s="244"/>
      <c r="IX13" s="244"/>
      <c r="IY13" s="244"/>
      <c r="IZ13" s="244"/>
      <c r="JA13" s="244"/>
      <c r="JB13" s="244"/>
      <c r="JC13" s="244"/>
      <c r="JD13" s="244"/>
      <c r="JE13" s="244"/>
      <c r="JF13" s="244"/>
      <c r="JG13" s="244"/>
      <c r="JH13" s="244"/>
      <c r="JI13" s="244"/>
      <c r="JJ13" s="244"/>
      <c r="JK13" s="244"/>
      <c r="JL13" s="244"/>
      <c r="JM13" s="244"/>
      <c r="JN13" s="244"/>
      <c r="JO13" s="244"/>
      <c r="JP13" s="244"/>
      <c r="JQ13" s="244"/>
      <c r="JR13" s="244"/>
      <c r="JS13" s="244"/>
      <c r="JT13" s="244"/>
      <c r="JU13" s="244"/>
      <c r="JV13" s="244"/>
      <c r="JW13" s="244"/>
      <c r="JX13" s="244"/>
      <c r="JY13" s="244"/>
      <c r="JZ13" s="244"/>
      <c r="KA13" s="244"/>
      <c r="KB13" s="244"/>
      <c r="KC13" s="244"/>
      <c r="KD13" s="244"/>
      <c r="KE13" s="244"/>
      <c r="KF13" s="244"/>
      <c r="KG13" s="244"/>
      <c r="KH13" s="244"/>
      <c r="KI13" s="244"/>
      <c r="KJ13" s="244"/>
      <c r="KK13" s="244"/>
      <c r="KL13" s="244"/>
      <c r="KM13" s="244"/>
      <c r="KN13" s="244"/>
      <c r="KO13" s="244"/>
      <c r="KP13" s="244"/>
      <c r="KQ13" s="244"/>
      <c r="KR13" s="244"/>
      <c r="KS13" s="244"/>
      <c r="KT13" s="244"/>
      <c r="KU13" s="244"/>
      <c r="KV13" s="244"/>
      <c r="KW13" s="244"/>
      <c r="KX13" s="244"/>
      <c r="KY13" s="244"/>
      <c r="KZ13" s="244"/>
      <c r="LA13" s="244"/>
      <c r="LB13" s="244"/>
      <c r="LC13" s="244"/>
      <c r="LD13" s="244"/>
      <c r="LE13" s="244"/>
      <c r="LF13" s="244"/>
      <c r="LG13" s="244"/>
      <c r="LH13" s="244"/>
      <c r="LI13" s="244"/>
      <c r="LJ13" s="244"/>
      <c r="LK13" s="244"/>
      <c r="LL13" s="244"/>
      <c r="LM13" s="244"/>
      <c r="LN13" s="244"/>
      <c r="LO13" s="244"/>
      <c r="LP13" s="244"/>
      <c r="LQ13" s="244"/>
      <c r="LR13" s="244"/>
      <c r="LS13" s="244"/>
      <c r="LT13" s="244"/>
      <c r="LU13" s="244"/>
      <c r="LV13" s="244"/>
      <c r="LW13" s="244"/>
      <c r="LX13" s="244"/>
      <c r="LY13" s="244"/>
      <c r="LZ13" s="244"/>
      <c r="MA13" s="244"/>
      <c r="MB13" s="244"/>
      <c r="MC13" s="244"/>
      <c r="MD13" s="244"/>
      <c r="ME13" s="244"/>
      <c r="MF13" s="244"/>
      <c r="MG13" s="244"/>
      <c r="MH13" s="244"/>
      <c r="MI13" s="244"/>
      <c r="MJ13" s="244"/>
      <c r="MK13" s="244"/>
      <c r="ML13" s="244"/>
      <c r="MM13" s="244"/>
      <c r="MN13" s="244"/>
      <c r="MO13" s="244"/>
      <c r="MP13" s="244"/>
      <c r="MQ13" s="244"/>
      <c r="MR13" s="244"/>
      <c r="MS13" s="244"/>
      <c r="MT13" s="244"/>
      <c r="MU13" s="244"/>
      <c r="MV13" s="244"/>
      <c r="MW13" s="244"/>
      <c r="MX13" s="244"/>
      <c r="MY13" s="244"/>
      <c r="MZ13" s="244"/>
      <c r="NA13" s="244"/>
      <c r="NB13" s="244"/>
      <c r="NC13" s="244"/>
      <c r="ND13" s="244"/>
      <c r="NE13" s="244"/>
      <c r="NF13" s="244"/>
      <c r="NG13" s="244"/>
      <c r="NH13" s="244"/>
      <c r="NI13" s="244"/>
      <c r="NJ13" s="244"/>
      <c r="NK13" s="244"/>
      <c r="NL13" s="244"/>
      <c r="NM13" s="244"/>
      <c r="NN13" s="244"/>
      <c r="NO13" s="244"/>
      <c r="NP13" s="244"/>
      <c r="NQ13" s="244"/>
      <c r="NR13" s="244"/>
      <c r="NS13" s="244"/>
      <c r="NT13" s="244"/>
      <c r="NU13" s="244"/>
      <c r="NV13" s="244"/>
      <c r="NW13" s="244"/>
      <c r="NX13" s="244"/>
      <c r="NY13" s="244"/>
      <c r="NZ13" s="244"/>
      <c r="OA13" s="244"/>
      <c r="OB13" s="244"/>
      <c r="OC13" s="244"/>
      <c r="OD13" s="244"/>
      <c r="OE13" s="244"/>
      <c r="OF13" s="244"/>
      <c r="OG13" s="244"/>
      <c r="OH13" s="244"/>
      <c r="OI13" s="244"/>
      <c r="OJ13" s="244"/>
      <c r="OK13" s="244"/>
      <c r="OL13" s="244"/>
      <c r="OM13" s="244"/>
      <c r="ON13" s="244"/>
      <c r="OO13" s="244"/>
      <c r="OP13" s="244"/>
      <c r="OQ13" s="244"/>
      <c r="OR13" s="244"/>
      <c r="OS13" s="244"/>
      <c r="OT13" s="244"/>
      <c r="OU13" s="244"/>
      <c r="OV13" s="244"/>
      <c r="OW13" s="244"/>
      <c r="OX13" s="244"/>
      <c r="OY13" s="244"/>
      <c r="OZ13" s="244"/>
      <c r="PA13" s="244"/>
      <c r="PB13" s="244"/>
      <c r="PC13" s="244"/>
      <c r="PD13" s="244"/>
      <c r="PE13" s="244"/>
      <c r="PF13" s="244"/>
      <c r="PG13" s="244"/>
      <c r="PH13" s="244"/>
      <c r="PI13" s="244"/>
      <c r="PJ13" s="244"/>
      <c r="PK13" s="244"/>
      <c r="PL13" s="244"/>
      <c r="PM13" s="244"/>
      <c r="PN13" s="244"/>
      <c r="PO13" s="244"/>
      <c r="PP13" s="244"/>
      <c r="PQ13" s="244"/>
      <c r="PR13" s="244"/>
      <c r="PS13" s="244"/>
      <c r="PT13" s="244"/>
      <c r="PU13" s="244"/>
      <c r="PV13" s="244"/>
      <c r="PW13" s="244"/>
      <c r="PX13" s="244"/>
      <c r="PY13" s="244"/>
      <c r="PZ13" s="244"/>
      <c r="QA13" s="244"/>
      <c r="QB13" s="244"/>
      <c r="QC13" s="244"/>
      <c r="QD13" s="244"/>
      <c r="QE13" s="244"/>
      <c r="QF13" s="244"/>
      <c r="QG13" s="244"/>
      <c r="QH13" s="244"/>
      <c r="QI13" s="244"/>
      <c r="QJ13" s="244"/>
      <c r="QK13" s="244"/>
      <c r="QL13" s="244"/>
      <c r="QM13" s="244"/>
      <c r="QN13" s="244"/>
      <c r="QO13" s="244"/>
      <c r="QP13" s="244"/>
      <c r="QQ13" s="244"/>
      <c r="QR13" s="244"/>
      <c r="QS13" s="244"/>
      <c r="QT13" s="244"/>
      <c r="QU13" s="244"/>
      <c r="QV13" s="244"/>
      <c r="QW13" s="244"/>
      <c r="QX13" s="244"/>
      <c r="QY13" s="244"/>
      <c r="QZ13" s="244"/>
      <c r="RA13" s="244"/>
      <c r="RB13" s="244"/>
      <c r="RC13" s="244"/>
      <c r="RD13" s="244"/>
      <c r="RE13" s="244"/>
      <c r="RF13" s="244"/>
      <c r="RG13" s="244"/>
      <c r="RH13" s="244"/>
      <c r="RI13" s="244"/>
      <c r="RJ13" s="244"/>
      <c r="RK13" s="244"/>
      <c r="RL13" s="244"/>
      <c r="RM13" s="244"/>
      <c r="RN13" s="244"/>
      <c r="RO13" s="244"/>
      <c r="RP13" s="244"/>
      <c r="RQ13" s="244"/>
      <c r="RR13" s="244"/>
      <c r="RS13" s="244"/>
      <c r="RT13" s="244"/>
      <c r="RU13" s="244"/>
      <c r="RV13" s="244"/>
      <c r="RW13" s="244"/>
      <c r="RX13" s="244"/>
      <c r="RY13" s="244"/>
      <c r="RZ13" s="244"/>
      <c r="SA13" s="244"/>
      <c r="SB13" s="244"/>
      <c r="SC13" s="244"/>
      <c r="SD13" s="244"/>
      <c r="SE13" s="244"/>
      <c r="SF13" s="244"/>
      <c r="SG13" s="244"/>
      <c r="SH13" s="244"/>
      <c r="SI13" s="244"/>
      <c r="SJ13" s="244"/>
      <c r="SK13" s="244"/>
      <c r="SL13" s="244"/>
      <c r="SM13" s="244"/>
      <c r="SN13" s="244"/>
      <c r="SO13" s="244"/>
      <c r="SP13" s="244"/>
      <c r="SQ13" s="244"/>
      <c r="SR13" s="244"/>
      <c r="SS13" s="244"/>
      <c r="ST13" s="244"/>
      <c r="SU13" s="244"/>
      <c r="SV13" s="244"/>
      <c r="SW13" s="244"/>
      <c r="SX13" s="244"/>
      <c r="SY13" s="244"/>
      <c r="SZ13" s="244"/>
      <c r="TA13" s="244"/>
      <c r="TB13" s="244"/>
      <c r="TC13" s="244"/>
      <c r="TD13" s="244"/>
      <c r="TE13" s="244"/>
      <c r="TF13" s="244"/>
      <c r="TG13" s="244"/>
      <c r="TH13" s="244"/>
      <c r="TI13" s="244"/>
      <c r="TJ13" s="244"/>
      <c r="TK13" s="244"/>
      <c r="TL13" s="244"/>
      <c r="TM13" s="244"/>
      <c r="TN13" s="244"/>
      <c r="TO13" s="244"/>
      <c r="TP13" s="244"/>
      <c r="TQ13" s="244"/>
      <c r="TR13" s="244"/>
      <c r="TS13" s="244"/>
      <c r="TT13" s="244"/>
      <c r="TU13" s="244"/>
      <c r="TV13" s="244"/>
      <c r="TW13" s="244"/>
      <c r="TX13" s="244"/>
      <c r="TY13" s="244"/>
      <c r="TZ13" s="244"/>
      <c r="UA13" s="244"/>
      <c r="UB13" s="244"/>
      <c r="UC13" s="244"/>
      <c r="UD13" s="244"/>
      <c r="UE13" s="244"/>
      <c r="UF13" s="244"/>
      <c r="UG13" s="244"/>
      <c r="UH13" s="244"/>
      <c r="UI13" s="244"/>
      <c r="UJ13" s="244"/>
      <c r="UK13" s="244"/>
      <c r="UL13" s="244"/>
      <c r="UM13" s="244"/>
      <c r="UN13" s="244"/>
      <c r="UO13" s="244"/>
      <c r="UP13" s="244"/>
      <c r="UQ13" s="244"/>
      <c r="UR13" s="244"/>
      <c r="US13" s="244"/>
      <c r="UT13" s="244"/>
      <c r="UU13" s="244"/>
      <c r="UV13" s="244"/>
      <c r="UW13" s="244"/>
      <c r="UX13" s="244"/>
      <c r="UY13" s="244"/>
      <c r="UZ13" s="244"/>
      <c r="VA13" s="244"/>
      <c r="VB13" s="244"/>
      <c r="VC13" s="244"/>
      <c r="VD13" s="244"/>
      <c r="VE13" s="244"/>
      <c r="VF13" s="244"/>
      <c r="VG13" s="244"/>
      <c r="VH13" s="244"/>
      <c r="VI13" s="244"/>
      <c r="VJ13" s="244"/>
      <c r="VK13" s="244"/>
      <c r="VL13" s="244"/>
      <c r="VM13" s="244"/>
      <c r="VN13" s="244"/>
      <c r="VO13" s="244"/>
      <c r="VP13" s="244"/>
      <c r="VQ13" s="244"/>
      <c r="VR13" s="244"/>
      <c r="VS13" s="244"/>
      <c r="VT13" s="244"/>
      <c r="VU13" s="244"/>
      <c r="VV13" s="244"/>
      <c r="VW13" s="244"/>
      <c r="VX13" s="244"/>
      <c r="VY13" s="244"/>
      <c r="VZ13" s="244"/>
      <c r="WA13" s="244"/>
      <c r="WB13" s="244"/>
      <c r="WC13" s="244"/>
      <c r="WD13" s="244"/>
      <c r="WE13" s="244"/>
      <c r="WF13" s="244"/>
      <c r="WG13" s="244"/>
      <c r="WH13" s="244"/>
      <c r="WI13" s="244"/>
      <c r="WJ13" s="244"/>
      <c r="WK13" s="244"/>
      <c r="WL13" s="244"/>
      <c r="WM13" s="244"/>
      <c r="WN13" s="244"/>
      <c r="WO13" s="244"/>
      <c r="WP13" s="244"/>
      <c r="WQ13" s="244"/>
      <c r="WR13" s="244"/>
      <c r="WS13" s="244"/>
      <c r="WT13" s="244"/>
      <c r="WU13" s="244"/>
      <c r="WV13" s="244"/>
      <c r="WW13" s="244"/>
      <c r="WX13" s="244"/>
      <c r="WY13" s="244"/>
      <c r="WZ13" s="244"/>
      <c r="XA13" s="244"/>
      <c r="XB13" s="244"/>
      <c r="XC13" s="244"/>
      <c r="XD13" s="244"/>
      <c r="XE13" s="244"/>
      <c r="XF13" s="244"/>
      <c r="XG13" s="244"/>
      <c r="XH13" s="244"/>
      <c r="XI13" s="244"/>
      <c r="XJ13" s="244"/>
      <c r="XK13" s="244"/>
      <c r="XL13" s="244"/>
      <c r="XM13" s="244"/>
      <c r="XN13" s="244"/>
      <c r="XO13" s="244"/>
      <c r="XP13" s="244"/>
      <c r="XQ13" s="244"/>
      <c r="XR13" s="244"/>
      <c r="XS13" s="244"/>
      <c r="XT13" s="244"/>
      <c r="XU13" s="244"/>
      <c r="XV13" s="244"/>
      <c r="XW13" s="244"/>
      <c r="XX13" s="244"/>
      <c r="XY13" s="244"/>
      <c r="XZ13" s="244"/>
      <c r="YA13" s="244"/>
      <c r="YB13" s="244"/>
      <c r="YC13" s="244"/>
      <c r="YD13" s="244"/>
      <c r="YE13" s="244"/>
      <c r="YF13" s="244"/>
      <c r="YG13" s="244"/>
      <c r="YH13" s="244"/>
      <c r="YI13" s="244"/>
      <c r="YJ13" s="244"/>
      <c r="YK13" s="244"/>
      <c r="YL13" s="244"/>
      <c r="YM13" s="244"/>
      <c r="YN13" s="244"/>
      <c r="YO13" s="244"/>
      <c r="YP13" s="244"/>
      <c r="YQ13" s="244"/>
      <c r="YR13" s="244"/>
      <c r="YS13" s="244"/>
      <c r="YT13" s="244"/>
      <c r="YU13" s="244"/>
      <c r="YV13" s="244"/>
      <c r="YW13" s="244"/>
      <c r="YX13" s="244"/>
      <c r="YY13" s="244"/>
      <c r="YZ13" s="244"/>
      <c r="ZA13" s="244"/>
      <c r="ZB13" s="244"/>
      <c r="ZC13" s="244"/>
      <c r="ZD13" s="244"/>
      <c r="ZE13" s="244"/>
      <c r="ZF13" s="244"/>
      <c r="ZG13" s="244"/>
      <c r="ZH13" s="244"/>
      <c r="ZI13" s="244"/>
      <c r="ZJ13" s="244"/>
      <c r="ZK13" s="244"/>
      <c r="ZL13" s="244"/>
      <c r="ZM13" s="244"/>
      <c r="ZN13" s="244"/>
      <c r="ZO13" s="244"/>
      <c r="ZP13" s="244"/>
      <c r="ZQ13" s="244"/>
      <c r="ZR13" s="244"/>
      <c r="ZS13" s="244"/>
      <c r="ZT13" s="244"/>
      <c r="ZU13" s="244"/>
      <c r="ZV13" s="244"/>
      <c r="ZW13" s="244"/>
      <c r="ZX13" s="244"/>
      <c r="ZY13" s="244"/>
      <c r="ZZ13" s="244"/>
      <c r="AAA13" s="244"/>
      <c r="AAB13" s="244"/>
      <c r="AAC13" s="244"/>
      <c r="AAD13" s="244"/>
      <c r="AAE13" s="244"/>
      <c r="AAF13" s="244"/>
      <c r="AAG13" s="244"/>
      <c r="AAH13" s="244"/>
      <c r="AAI13" s="244"/>
      <c r="AAJ13" s="244"/>
      <c r="AAK13" s="244"/>
      <c r="AAL13" s="244"/>
      <c r="AAM13" s="244"/>
      <c r="AAN13" s="244"/>
      <c r="AAO13" s="244"/>
      <c r="AAP13" s="244"/>
      <c r="AAQ13" s="244"/>
      <c r="AAR13" s="244"/>
      <c r="AAS13" s="244"/>
      <c r="AAT13" s="244"/>
      <c r="AAU13" s="244"/>
      <c r="AAV13" s="244"/>
      <c r="AAW13" s="244"/>
      <c r="AAX13" s="244"/>
      <c r="AAY13" s="244"/>
      <c r="AAZ13" s="244"/>
      <c r="ABA13" s="244"/>
      <c r="ABB13" s="244"/>
      <c r="ABC13" s="244"/>
      <c r="ABD13" s="244"/>
      <c r="ABE13" s="244"/>
      <c r="ABF13" s="244"/>
      <c r="ABG13" s="244"/>
      <c r="ABH13" s="244"/>
      <c r="ABI13" s="244"/>
      <c r="ABJ13" s="244"/>
      <c r="ABK13" s="244"/>
      <c r="ABL13" s="244"/>
      <c r="ABM13" s="244"/>
      <c r="ABN13" s="244"/>
      <c r="ABO13" s="244"/>
      <c r="ABP13" s="244"/>
      <c r="ABQ13" s="244"/>
      <c r="ABR13" s="244"/>
      <c r="ABS13" s="244"/>
      <c r="ABT13" s="244"/>
      <c r="ABU13" s="244"/>
      <c r="ABV13" s="244"/>
      <c r="ABW13" s="244"/>
      <c r="ABX13" s="244"/>
      <c r="ABY13" s="244"/>
      <c r="ABZ13" s="244"/>
      <c r="ACA13" s="244"/>
      <c r="ACB13" s="244"/>
      <c r="ACC13" s="244"/>
      <c r="ACD13" s="244"/>
      <c r="ACE13" s="244"/>
      <c r="ACF13" s="244"/>
      <c r="ACG13" s="244"/>
      <c r="ACH13" s="244"/>
      <c r="ACI13" s="244"/>
      <c r="ACJ13" s="244"/>
      <c r="ACK13" s="244"/>
      <c r="ACL13" s="244"/>
      <c r="ACM13" s="244"/>
      <c r="ACN13" s="244"/>
      <c r="ACO13" s="244"/>
      <c r="ACP13" s="244"/>
      <c r="ACQ13" s="244"/>
      <c r="ACR13" s="244"/>
      <c r="ACS13" s="244"/>
      <c r="ACT13" s="244"/>
      <c r="ACU13" s="244"/>
      <c r="ACV13" s="244"/>
      <c r="ACW13" s="244"/>
      <c r="ACX13" s="244"/>
      <c r="ACY13" s="244"/>
      <c r="ACZ13" s="244"/>
      <c r="ADA13" s="244"/>
      <c r="ADB13" s="244"/>
      <c r="ADC13" s="244"/>
      <c r="ADD13" s="244"/>
      <c r="ADE13" s="244"/>
      <c r="ADF13" s="244"/>
      <c r="ADG13" s="244"/>
      <c r="ADH13" s="244"/>
      <c r="ADI13" s="244"/>
      <c r="ADJ13" s="244"/>
      <c r="ADK13" s="244"/>
      <c r="ADL13" s="244"/>
      <c r="ADM13" s="244"/>
      <c r="ADN13" s="244"/>
      <c r="ADO13" s="244"/>
      <c r="ADP13" s="244"/>
      <c r="ADQ13" s="244"/>
      <c r="ADR13" s="244"/>
      <c r="ADS13" s="244"/>
      <c r="ADT13" s="244"/>
      <c r="ADU13" s="244"/>
      <c r="ADV13" s="244"/>
      <c r="ADW13" s="244"/>
      <c r="ADX13" s="244"/>
      <c r="ADY13" s="244"/>
      <c r="ADZ13" s="244"/>
      <c r="AEA13" s="244"/>
      <c r="AEB13" s="244"/>
      <c r="AEC13" s="244"/>
      <c r="AED13" s="244"/>
      <c r="AEE13" s="244"/>
      <c r="AEF13" s="244"/>
      <c r="AEG13" s="244"/>
      <c r="AEH13" s="244"/>
      <c r="AEI13" s="244"/>
      <c r="AEJ13" s="244"/>
      <c r="AEK13" s="244"/>
      <c r="AEL13" s="244"/>
      <c r="AEM13" s="244"/>
      <c r="AEN13" s="244"/>
      <c r="AEO13" s="244"/>
      <c r="AEP13" s="244"/>
      <c r="AEQ13" s="244"/>
      <c r="AER13" s="244"/>
      <c r="AES13" s="244"/>
      <c r="AET13" s="244"/>
      <c r="AEU13" s="244"/>
      <c r="AEV13" s="244"/>
      <c r="AEW13" s="244"/>
      <c r="AEX13" s="244"/>
      <c r="AEY13" s="244"/>
      <c r="AEZ13" s="244"/>
      <c r="AFA13" s="244"/>
      <c r="AFB13" s="244"/>
      <c r="AFC13" s="244"/>
      <c r="AFD13" s="244"/>
      <c r="AFE13" s="244"/>
      <c r="AFF13" s="244"/>
      <c r="AFG13" s="244"/>
      <c r="AFH13" s="244"/>
      <c r="AFI13" s="244"/>
      <c r="AFJ13" s="244"/>
      <c r="AFK13" s="244"/>
      <c r="AFL13" s="244"/>
      <c r="AFM13" s="244"/>
      <c r="AFN13" s="244"/>
      <c r="AFO13" s="244"/>
      <c r="AFP13" s="244"/>
      <c r="AFQ13" s="244"/>
      <c r="AFR13" s="244"/>
      <c r="AFS13" s="244"/>
      <c r="AFT13" s="244"/>
      <c r="AFU13" s="244"/>
      <c r="AFV13" s="244"/>
      <c r="AFW13" s="244"/>
      <c r="AFX13" s="244"/>
      <c r="AFY13" s="244"/>
      <c r="AFZ13" s="244"/>
      <c r="AGA13" s="244"/>
      <c r="AGB13" s="244"/>
      <c r="AGC13" s="244"/>
      <c r="AGD13" s="244"/>
      <c r="AGE13" s="244"/>
      <c r="AGF13" s="244"/>
      <c r="AGG13" s="244"/>
      <c r="AGH13" s="244"/>
      <c r="AGI13" s="244"/>
      <c r="AGJ13" s="244"/>
      <c r="AGK13" s="244"/>
      <c r="AGL13" s="244"/>
      <c r="AGM13" s="244"/>
      <c r="AGN13" s="244"/>
      <c r="AGO13" s="244"/>
      <c r="AGP13" s="244"/>
      <c r="AGQ13" s="244"/>
      <c r="AGR13" s="244"/>
      <c r="AGS13" s="244"/>
      <c r="AGT13" s="244"/>
      <c r="AGU13" s="244"/>
      <c r="AGV13" s="244"/>
      <c r="AGW13" s="244"/>
      <c r="AGX13" s="244"/>
      <c r="AGY13" s="244"/>
      <c r="AGZ13" s="244"/>
      <c r="AHA13" s="244"/>
      <c r="AHB13" s="244"/>
      <c r="AHC13" s="244"/>
      <c r="AHD13" s="244"/>
      <c r="AHE13" s="244"/>
      <c r="AHF13" s="244"/>
      <c r="AHG13" s="244"/>
      <c r="AHH13" s="244"/>
      <c r="AHI13" s="244"/>
      <c r="AHJ13" s="244"/>
      <c r="AHK13" s="244"/>
      <c r="AHL13" s="244"/>
      <c r="AHM13" s="244"/>
      <c r="AHN13" s="244"/>
      <c r="AHO13" s="244"/>
      <c r="AHP13" s="244"/>
      <c r="AHQ13" s="244"/>
      <c r="AHR13" s="244"/>
      <c r="AHS13" s="244"/>
      <c r="AHT13" s="244"/>
      <c r="AHU13" s="244"/>
      <c r="AHV13" s="244"/>
      <c r="AHW13" s="244"/>
      <c r="AHX13" s="244"/>
      <c r="AHY13" s="244"/>
      <c r="AHZ13" s="244"/>
      <c r="AIA13" s="244"/>
      <c r="AIB13" s="244"/>
      <c r="AIC13" s="244"/>
      <c r="AID13" s="244"/>
      <c r="AIE13" s="244"/>
      <c r="AIF13" s="244"/>
      <c r="AIG13" s="244"/>
      <c r="AIH13" s="244"/>
      <c r="AII13" s="244"/>
      <c r="AIJ13" s="244"/>
      <c r="AIK13" s="244"/>
      <c r="AIL13" s="244"/>
      <c r="AIM13" s="244"/>
      <c r="AIN13" s="244"/>
      <c r="AIO13" s="244"/>
      <c r="AIP13" s="244"/>
      <c r="AIQ13" s="244"/>
      <c r="AIR13" s="244"/>
      <c r="AIS13" s="244"/>
      <c r="AIT13" s="244"/>
      <c r="AIU13" s="244"/>
      <c r="AIV13" s="244"/>
      <c r="AIW13" s="244"/>
      <c r="AIX13" s="244"/>
      <c r="AIY13" s="244"/>
      <c r="AIZ13" s="244"/>
      <c r="AJA13" s="244"/>
      <c r="AJB13" s="244"/>
      <c r="AJC13" s="244"/>
      <c r="AJD13" s="244"/>
      <c r="AJE13" s="244"/>
      <c r="AJF13" s="244"/>
      <c r="AJG13" s="244"/>
      <c r="AJH13" s="244"/>
      <c r="AJI13" s="244"/>
      <c r="AJJ13" s="244"/>
      <c r="AJK13" s="244"/>
      <c r="AJL13" s="244"/>
      <c r="AJM13" s="244"/>
      <c r="AJN13" s="244"/>
      <c r="AJO13" s="244"/>
      <c r="AJP13" s="244"/>
      <c r="AJQ13" s="244"/>
      <c r="AJR13" s="244"/>
      <c r="AJS13" s="244"/>
      <c r="AJT13" s="244"/>
      <c r="AJU13" s="244"/>
      <c r="AJV13" s="244"/>
      <c r="AJW13" s="244"/>
      <c r="AJX13" s="244"/>
      <c r="AJY13" s="244"/>
      <c r="AJZ13" s="244"/>
      <c r="AKA13" s="244"/>
      <c r="AKB13" s="244"/>
      <c r="AKC13" s="244"/>
      <c r="AKD13" s="244"/>
      <c r="AKE13" s="244"/>
      <c r="AKF13" s="244"/>
      <c r="AKG13" s="244"/>
      <c r="AKH13" s="244"/>
      <c r="AKI13" s="244"/>
      <c r="AKJ13" s="244"/>
      <c r="AKK13" s="244"/>
      <c r="AKL13" s="244"/>
      <c r="AKM13" s="244"/>
      <c r="AKN13" s="244"/>
      <c r="AKO13" s="244"/>
      <c r="AKP13" s="244"/>
      <c r="AKQ13" s="244"/>
      <c r="AKR13" s="244"/>
      <c r="AKS13" s="244"/>
      <c r="AKT13" s="244"/>
      <c r="AKU13" s="244"/>
      <c r="AKV13" s="244"/>
      <c r="AKW13" s="244"/>
      <c r="AKX13" s="244"/>
      <c r="AKY13" s="244"/>
      <c r="AKZ13" s="244"/>
      <c r="ALA13" s="244"/>
      <c r="ALB13" s="244"/>
      <c r="ALC13" s="244"/>
      <c r="ALD13" s="244"/>
      <c r="ALE13" s="244"/>
      <c r="ALF13" s="244"/>
      <c r="ALG13" s="244"/>
      <c r="ALH13" s="244"/>
      <c r="ALI13" s="244"/>
      <c r="ALJ13" s="244"/>
      <c r="ALK13" s="244"/>
      <c r="ALL13" s="244"/>
      <c r="ALM13" s="244"/>
      <c r="ALN13" s="244"/>
      <c r="ALO13" s="244"/>
      <c r="ALP13" s="244"/>
      <c r="ALQ13" s="244"/>
      <c r="ALR13" s="244"/>
      <c r="ALS13" s="244"/>
      <c r="ALT13" s="244"/>
      <c r="ALU13" s="244"/>
      <c r="ALV13" s="244"/>
      <c r="ALW13" s="244"/>
      <c r="ALX13" s="244"/>
      <c r="ALY13" s="244"/>
      <c r="ALZ13" s="244"/>
      <c r="AMA13" s="244"/>
      <c r="AMB13" s="244"/>
      <c r="AMC13" s="244"/>
      <c r="AMD13" s="244"/>
      <c r="AME13" s="244"/>
      <c r="AMF13" s="244"/>
      <c r="AMG13" s="244"/>
      <c r="AMH13" s="244"/>
      <c r="AMI13" s="244"/>
      <c r="AMJ13" s="244"/>
      <c r="AMK13" s="244"/>
      <c r="AML13" s="244"/>
    </row>
    <row r="14" spans="1:1026" ht="71.25" customHeight="1">
      <c r="A14" s="691" t="s">
        <v>379</v>
      </c>
      <c r="B14" s="685">
        <v>2446005190</v>
      </c>
      <c r="C14" s="696" t="s">
        <v>336</v>
      </c>
      <c r="D14" s="685" t="s">
        <v>23</v>
      </c>
      <c r="E14" s="496" t="s">
        <v>380</v>
      </c>
      <c r="F14" s="98" t="s">
        <v>313</v>
      </c>
      <c r="G14" s="494" t="s">
        <v>25</v>
      </c>
      <c r="H14" s="659">
        <v>100</v>
      </c>
      <c r="I14" s="659">
        <v>100</v>
      </c>
      <c r="J14" s="487">
        <f>I14/H14*100</f>
        <v>100</v>
      </c>
      <c r="K14" s="692">
        <f>(J14+J15+J16+J17+J18+J19)/6</f>
        <v>100</v>
      </c>
      <c r="L14" s="494"/>
      <c r="M14" s="496" t="s">
        <v>26</v>
      </c>
      <c r="N14" s="693"/>
    </row>
    <row r="15" spans="1:1026" ht="68.25" customHeight="1">
      <c r="A15" s="691"/>
      <c r="B15" s="686"/>
      <c r="C15" s="697"/>
      <c r="D15" s="686"/>
      <c r="E15" s="496"/>
      <c r="F15" s="98" t="s">
        <v>24</v>
      </c>
      <c r="G15" s="494" t="s">
        <v>25</v>
      </c>
      <c r="H15" s="659">
        <v>100</v>
      </c>
      <c r="I15" s="659">
        <v>100</v>
      </c>
      <c r="J15" s="487">
        <f t="shared" ref="J15:J26" si="0">I15/H15*100</f>
        <v>100</v>
      </c>
      <c r="K15" s="692"/>
      <c r="L15" s="494"/>
      <c r="M15" s="496" t="s">
        <v>26</v>
      </c>
      <c r="N15" s="694"/>
    </row>
    <row r="16" spans="1:1026" ht="70.5" customHeight="1">
      <c r="A16" s="691"/>
      <c r="B16" s="686"/>
      <c r="C16" s="697"/>
      <c r="D16" s="686"/>
      <c r="E16" s="496" t="s">
        <v>381</v>
      </c>
      <c r="F16" s="98" t="s">
        <v>313</v>
      </c>
      <c r="G16" s="494" t="s">
        <v>25</v>
      </c>
      <c r="H16" s="659">
        <v>100</v>
      </c>
      <c r="I16" s="659">
        <v>100</v>
      </c>
      <c r="J16" s="487">
        <f t="shared" si="0"/>
        <v>100</v>
      </c>
      <c r="K16" s="692"/>
      <c r="L16" s="494"/>
      <c r="M16" s="496" t="s">
        <v>26</v>
      </c>
      <c r="N16" s="694"/>
    </row>
    <row r="17" spans="1:16" ht="69.75" customHeight="1">
      <c r="A17" s="691"/>
      <c r="B17" s="686"/>
      <c r="C17" s="697"/>
      <c r="D17" s="686"/>
      <c r="E17" s="496"/>
      <c r="F17" s="98" t="s">
        <v>24</v>
      </c>
      <c r="G17" s="494" t="s">
        <v>25</v>
      </c>
      <c r="H17" s="659">
        <v>100</v>
      </c>
      <c r="I17" s="659">
        <v>100</v>
      </c>
      <c r="J17" s="487">
        <f t="shared" si="0"/>
        <v>100</v>
      </c>
      <c r="K17" s="692"/>
      <c r="L17" s="494"/>
      <c r="M17" s="496" t="s">
        <v>26</v>
      </c>
      <c r="N17" s="694"/>
    </row>
    <row r="18" spans="1:16" ht="90.75" customHeight="1">
      <c r="A18" s="691"/>
      <c r="B18" s="686"/>
      <c r="C18" s="697"/>
      <c r="D18" s="686"/>
      <c r="E18" s="496" t="s">
        <v>382</v>
      </c>
      <c r="F18" s="98" t="s">
        <v>313</v>
      </c>
      <c r="G18" s="494" t="s">
        <v>25</v>
      </c>
      <c r="H18" s="659">
        <v>100</v>
      </c>
      <c r="I18" s="659">
        <v>100</v>
      </c>
      <c r="J18" s="487">
        <f t="shared" si="0"/>
        <v>100</v>
      </c>
      <c r="K18" s="692"/>
      <c r="L18" s="494"/>
      <c r="M18" s="496" t="s">
        <v>26</v>
      </c>
      <c r="N18" s="694"/>
      <c r="P18" s="1" t="s">
        <v>29</v>
      </c>
    </row>
    <row r="19" spans="1:16" ht="69.75" customHeight="1">
      <c r="A19" s="691"/>
      <c r="B19" s="686"/>
      <c r="C19" s="697"/>
      <c r="D19" s="686"/>
      <c r="E19" s="496"/>
      <c r="F19" s="98" t="s">
        <v>24</v>
      </c>
      <c r="G19" s="494" t="s">
        <v>25</v>
      </c>
      <c r="H19" s="659">
        <v>100</v>
      </c>
      <c r="I19" s="659">
        <v>100</v>
      </c>
      <c r="J19" s="487">
        <f t="shared" si="0"/>
        <v>100</v>
      </c>
      <c r="K19" s="692"/>
      <c r="L19" s="494"/>
      <c r="M19" s="496" t="s">
        <v>26</v>
      </c>
      <c r="N19" s="694"/>
    </row>
    <row r="20" spans="1:16" ht="131.25" customHeight="1">
      <c r="A20" s="691"/>
      <c r="B20" s="686"/>
      <c r="C20" s="697"/>
      <c r="D20" s="686"/>
      <c r="E20" s="496" t="s">
        <v>383</v>
      </c>
      <c r="F20" s="496" t="s">
        <v>24</v>
      </c>
      <c r="G20" s="494" t="s">
        <v>25</v>
      </c>
      <c r="H20" s="659">
        <v>100</v>
      </c>
      <c r="I20" s="659">
        <v>100</v>
      </c>
      <c r="J20" s="487">
        <f t="shared" si="0"/>
        <v>100</v>
      </c>
      <c r="K20" s="692"/>
      <c r="L20" s="494"/>
      <c r="M20" s="496" t="s">
        <v>26</v>
      </c>
      <c r="N20" s="694"/>
      <c r="P20" s="1" t="s">
        <v>31</v>
      </c>
    </row>
    <row r="21" spans="1:16" ht="63.75" customHeight="1" thickBot="1">
      <c r="A21" s="691"/>
      <c r="B21" s="686"/>
      <c r="C21" s="697"/>
      <c r="D21" s="686"/>
      <c r="E21" s="501"/>
      <c r="F21" s="98" t="s">
        <v>24</v>
      </c>
      <c r="G21" s="502" t="s">
        <v>25</v>
      </c>
      <c r="H21" s="663">
        <v>99.3</v>
      </c>
      <c r="I21" s="663">
        <v>99.3</v>
      </c>
      <c r="J21" s="503">
        <f t="shared" si="0"/>
        <v>100</v>
      </c>
      <c r="K21" s="699"/>
      <c r="L21" s="502"/>
      <c r="M21" s="496" t="s">
        <v>26</v>
      </c>
      <c r="N21" s="694"/>
    </row>
    <row r="22" spans="1:16" ht="63.75" customHeight="1">
      <c r="A22" s="691"/>
      <c r="B22" s="686"/>
      <c r="C22" s="697"/>
      <c r="D22" s="686"/>
      <c r="E22" s="498" t="s">
        <v>342</v>
      </c>
      <c r="F22" s="498" t="s">
        <v>32</v>
      </c>
      <c r="G22" s="499" t="s">
        <v>33</v>
      </c>
      <c r="H22" s="664">
        <v>15</v>
      </c>
      <c r="I22" s="664">
        <v>14</v>
      </c>
      <c r="J22" s="488">
        <f>I22/H22*100</f>
        <v>93.333333333333329</v>
      </c>
      <c r="K22" s="683">
        <f>(J22+J23+J24+J25)/4</f>
        <v>97.843137254901961</v>
      </c>
      <c r="L22" s="500"/>
      <c r="M22" s="496" t="s">
        <v>26</v>
      </c>
      <c r="N22" s="694"/>
    </row>
    <row r="23" spans="1:16" ht="68.25" customHeight="1">
      <c r="A23" s="691"/>
      <c r="B23" s="686"/>
      <c r="C23" s="697"/>
      <c r="D23" s="686"/>
      <c r="E23" s="496" t="s">
        <v>338</v>
      </c>
      <c r="F23" s="496" t="s">
        <v>32</v>
      </c>
      <c r="G23" s="494" t="s">
        <v>33</v>
      </c>
      <c r="H23" s="659">
        <v>20</v>
      </c>
      <c r="I23" s="659">
        <v>20</v>
      </c>
      <c r="J23" s="487">
        <f t="shared" si="0"/>
        <v>100</v>
      </c>
      <c r="K23" s="683"/>
      <c r="L23" s="98"/>
      <c r="M23" s="496" t="s">
        <v>26</v>
      </c>
      <c r="N23" s="694"/>
    </row>
    <row r="24" spans="1:16" ht="80.25" customHeight="1">
      <c r="A24" s="691"/>
      <c r="B24" s="686"/>
      <c r="C24" s="697"/>
      <c r="D24" s="686"/>
      <c r="E24" s="496" t="s">
        <v>384</v>
      </c>
      <c r="F24" s="496" t="s">
        <v>32</v>
      </c>
      <c r="G24" s="494" t="s">
        <v>33</v>
      </c>
      <c r="H24" s="659">
        <v>2</v>
      </c>
      <c r="I24" s="659">
        <v>2</v>
      </c>
      <c r="J24" s="487">
        <f t="shared" si="0"/>
        <v>100</v>
      </c>
      <c r="K24" s="683"/>
      <c r="L24" s="98"/>
      <c r="M24" s="496" t="s">
        <v>26</v>
      </c>
      <c r="N24" s="694"/>
    </row>
    <row r="25" spans="1:16" ht="118.5" customHeight="1">
      <c r="A25" s="691"/>
      <c r="B25" s="686"/>
      <c r="C25" s="697"/>
      <c r="D25" s="686"/>
      <c r="E25" s="484" t="s">
        <v>385</v>
      </c>
      <c r="F25" s="496" t="s">
        <v>32</v>
      </c>
      <c r="G25" s="494" t="s">
        <v>33</v>
      </c>
      <c r="H25" s="659">
        <v>51</v>
      </c>
      <c r="I25" s="659">
        <v>50</v>
      </c>
      <c r="J25" s="487">
        <f t="shared" si="0"/>
        <v>98.039215686274503</v>
      </c>
      <c r="K25" s="683"/>
      <c r="L25" s="98"/>
      <c r="M25" s="496" t="s">
        <v>26</v>
      </c>
      <c r="N25" s="694"/>
    </row>
    <row r="26" spans="1:16" ht="103.5" hidden="1" customHeight="1">
      <c r="A26" s="691"/>
      <c r="B26" s="686"/>
      <c r="C26" s="698"/>
      <c r="D26" s="700"/>
      <c r="E26" s="501" t="s">
        <v>377</v>
      </c>
      <c r="F26" s="501" t="s">
        <v>32</v>
      </c>
      <c r="G26" s="502" t="s">
        <v>33</v>
      </c>
      <c r="H26" s="663">
        <v>0</v>
      </c>
      <c r="I26" s="663"/>
      <c r="J26" s="503" t="e">
        <f t="shared" si="0"/>
        <v>#DIV/0!</v>
      </c>
      <c r="K26" s="701"/>
      <c r="L26" s="504"/>
      <c r="M26" s="496" t="s">
        <v>26</v>
      </c>
      <c r="N26" s="695"/>
    </row>
    <row r="27" spans="1:16">
      <c r="A27" s="691"/>
      <c r="B27" s="686"/>
      <c r="C27" s="688"/>
      <c r="D27" s="702"/>
      <c r="E27" s="702"/>
      <c r="F27" s="702"/>
      <c r="G27" s="702"/>
      <c r="H27" s="702"/>
      <c r="I27" s="702"/>
      <c r="J27" s="702"/>
      <c r="K27" s="702"/>
      <c r="L27" s="702"/>
      <c r="M27" s="489"/>
      <c r="N27" s="6">
        <f>(K14+K22)/2</f>
        <v>98.921568627450981</v>
      </c>
    </row>
    <row r="28" spans="1:16" ht="93" customHeight="1">
      <c r="A28" s="691"/>
      <c r="B28" s="686"/>
      <c r="C28" s="696" t="s">
        <v>295</v>
      </c>
      <c r="D28" s="685" t="s">
        <v>23</v>
      </c>
      <c r="E28" s="489" t="s">
        <v>386</v>
      </c>
      <c r="F28" s="98" t="s">
        <v>323</v>
      </c>
      <c r="G28" s="494" t="s">
        <v>25</v>
      </c>
      <c r="H28" s="660">
        <v>100</v>
      </c>
      <c r="I28" s="660">
        <v>100</v>
      </c>
      <c r="J28" s="234">
        <f t="shared" ref="J28:J42" si="1">I28/H28*100</f>
        <v>100</v>
      </c>
      <c r="K28" s="682">
        <v>100</v>
      </c>
      <c r="L28" s="98"/>
      <c r="M28" s="496" t="s">
        <v>26</v>
      </c>
      <c r="N28" s="693"/>
    </row>
    <row r="29" spans="1:16" ht="94.5" customHeight="1">
      <c r="A29" s="691"/>
      <c r="B29" s="686"/>
      <c r="C29" s="697"/>
      <c r="D29" s="686"/>
      <c r="E29" s="489"/>
      <c r="F29" s="485" t="s">
        <v>324</v>
      </c>
      <c r="G29" s="494" t="s">
        <v>25</v>
      </c>
      <c r="H29" s="660">
        <v>100</v>
      </c>
      <c r="I29" s="660">
        <v>100</v>
      </c>
      <c r="J29" s="234">
        <f t="shared" si="1"/>
        <v>100</v>
      </c>
      <c r="K29" s="683"/>
      <c r="L29" s="98"/>
      <c r="M29" s="496" t="s">
        <v>26</v>
      </c>
      <c r="N29" s="694"/>
    </row>
    <row r="30" spans="1:16" ht="90" customHeight="1">
      <c r="A30" s="691"/>
      <c r="B30" s="686"/>
      <c r="C30" s="697"/>
      <c r="D30" s="686"/>
      <c r="E30" s="489" t="s">
        <v>387</v>
      </c>
      <c r="F30" s="98" t="s">
        <v>323</v>
      </c>
      <c r="G30" s="494" t="s">
        <v>25</v>
      </c>
      <c r="H30" s="660">
        <v>100</v>
      </c>
      <c r="I30" s="660">
        <v>100</v>
      </c>
      <c r="J30" s="234">
        <f t="shared" si="1"/>
        <v>100</v>
      </c>
      <c r="K30" s="683"/>
      <c r="L30" s="98"/>
      <c r="M30" s="496" t="s">
        <v>26</v>
      </c>
      <c r="N30" s="694"/>
    </row>
    <row r="31" spans="1:16" ht="55.5" customHeight="1">
      <c r="A31" s="691"/>
      <c r="B31" s="686"/>
      <c r="C31" s="697"/>
      <c r="D31" s="686"/>
      <c r="E31" s="489"/>
      <c r="F31" s="485" t="s">
        <v>324</v>
      </c>
      <c r="G31" s="494" t="s">
        <v>25</v>
      </c>
      <c r="H31" s="660">
        <v>100</v>
      </c>
      <c r="I31" s="660">
        <v>100</v>
      </c>
      <c r="J31" s="234">
        <f t="shared" si="1"/>
        <v>100</v>
      </c>
      <c r="K31" s="683"/>
      <c r="L31" s="98"/>
      <c r="M31" s="496" t="s">
        <v>26</v>
      </c>
      <c r="N31" s="694"/>
    </row>
    <row r="32" spans="1:16" ht="93" customHeight="1">
      <c r="A32" s="691"/>
      <c r="B32" s="686"/>
      <c r="C32" s="697"/>
      <c r="D32" s="686"/>
      <c r="E32" s="489" t="s">
        <v>345</v>
      </c>
      <c r="F32" s="496" t="s">
        <v>36</v>
      </c>
      <c r="G32" s="494" t="s">
        <v>25</v>
      </c>
      <c r="H32" s="660">
        <v>100</v>
      </c>
      <c r="I32" s="660">
        <v>100</v>
      </c>
      <c r="J32" s="234">
        <f t="shared" si="1"/>
        <v>100</v>
      </c>
      <c r="K32" s="683"/>
      <c r="L32" s="98"/>
      <c r="M32" s="496" t="s">
        <v>26</v>
      </c>
      <c r="N32" s="694"/>
    </row>
    <row r="33" spans="1:14" ht="94.5" customHeight="1">
      <c r="A33" s="691"/>
      <c r="B33" s="686"/>
      <c r="C33" s="697"/>
      <c r="D33" s="686"/>
      <c r="E33" s="489"/>
      <c r="F33" s="485" t="s">
        <v>324</v>
      </c>
      <c r="G33" s="494" t="s">
        <v>25</v>
      </c>
      <c r="H33" s="660">
        <v>100</v>
      </c>
      <c r="I33" s="660">
        <v>100</v>
      </c>
      <c r="J33" s="234">
        <f t="shared" si="1"/>
        <v>100</v>
      </c>
      <c r="K33" s="683"/>
      <c r="L33" s="98"/>
      <c r="M33" s="496" t="s">
        <v>26</v>
      </c>
      <c r="N33" s="694"/>
    </row>
    <row r="34" spans="1:14" ht="93" customHeight="1">
      <c r="A34" s="691"/>
      <c r="B34" s="686"/>
      <c r="C34" s="697"/>
      <c r="D34" s="686"/>
      <c r="E34" s="489" t="s">
        <v>388</v>
      </c>
      <c r="F34" s="496" t="s">
        <v>36</v>
      </c>
      <c r="G34" s="494" t="s">
        <v>25</v>
      </c>
      <c r="H34" s="660">
        <v>100</v>
      </c>
      <c r="I34" s="660">
        <v>100</v>
      </c>
      <c r="J34" s="234">
        <f t="shared" ref="J34:J35" si="2">I34/H34*100</f>
        <v>100</v>
      </c>
      <c r="K34" s="683"/>
      <c r="L34" s="98"/>
      <c r="M34" s="496" t="s">
        <v>26</v>
      </c>
      <c r="N34" s="694"/>
    </row>
    <row r="35" spans="1:14" ht="53.25" customHeight="1">
      <c r="A35" s="691"/>
      <c r="B35" s="686"/>
      <c r="C35" s="697"/>
      <c r="D35" s="686"/>
      <c r="E35" s="489"/>
      <c r="F35" s="485" t="s">
        <v>324</v>
      </c>
      <c r="G35" s="494" t="s">
        <v>25</v>
      </c>
      <c r="H35" s="660">
        <v>100</v>
      </c>
      <c r="I35" s="660">
        <v>100</v>
      </c>
      <c r="J35" s="234">
        <f t="shared" si="2"/>
        <v>100</v>
      </c>
      <c r="K35" s="683"/>
      <c r="L35" s="98"/>
      <c r="M35" s="496" t="s">
        <v>26</v>
      </c>
      <c r="N35" s="694"/>
    </row>
    <row r="36" spans="1:14" ht="51" customHeight="1">
      <c r="A36" s="691"/>
      <c r="B36" s="686"/>
      <c r="C36" s="697"/>
      <c r="D36" s="686"/>
      <c r="E36" s="489" t="s">
        <v>389</v>
      </c>
      <c r="F36" s="496" t="s">
        <v>36</v>
      </c>
      <c r="G36" s="494" t="s">
        <v>25</v>
      </c>
      <c r="H36" s="660">
        <v>100</v>
      </c>
      <c r="I36" s="660">
        <v>100</v>
      </c>
      <c r="J36" s="234">
        <f t="shared" ref="J36" si="3">I36/H36*100</f>
        <v>100</v>
      </c>
      <c r="K36" s="683"/>
      <c r="L36" s="98"/>
      <c r="M36" s="496" t="s">
        <v>26</v>
      </c>
      <c r="N36" s="694"/>
    </row>
    <row r="37" spans="1:14" ht="68.25" customHeight="1" thickBot="1">
      <c r="A37" s="691"/>
      <c r="B37" s="686"/>
      <c r="C37" s="697"/>
      <c r="D37" s="686"/>
      <c r="E37" s="506"/>
      <c r="F37" s="504" t="s">
        <v>324</v>
      </c>
      <c r="G37" s="502" t="s">
        <v>25</v>
      </c>
      <c r="H37" s="665">
        <v>100</v>
      </c>
      <c r="I37" s="665">
        <v>100</v>
      </c>
      <c r="J37" s="507">
        <f>I37/H37*100</f>
        <v>100</v>
      </c>
      <c r="K37" s="701"/>
      <c r="L37" s="504"/>
      <c r="M37" s="501" t="s">
        <v>26</v>
      </c>
      <c r="N37" s="694"/>
    </row>
    <row r="38" spans="1:14" ht="66" customHeight="1">
      <c r="A38" s="691"/>
      <c r="B38" s="686"/>
      <c r="C38" s="697"/>
      <c r="D38" s="686"/>
      <c r="E38" s="495" t="s">
        <v>346</v>
      </c>
      <c r="F38" s="498" t="s">
        <v>32</v>
      </c>
      <c r="G38" s="499" t="s">
        <v>33</v>
      </c>
      <c r="H38" s="666">
        <v>15</v>
      </c>
      <c r="I38" s="666">
        <v>14</v>
      </c>
      <c r="J38" s="505">
        <f t="shared" si="1"/>
        <v>93.333333333333329</v>
      </c>
      <c r="K38" s="703">
        <f>(J38+J39+J42+J43)/4</f>
        <v>97.843137254901961</v>
      </c>
      <c r="L38" s="500"/>
      <c r="M38" s="498" t="s">
        <v>26</v>
      </c>
      <c r="N38" s="694"/>
    </row>
    <row r="39" spans="1:14" ht="76.5" customHeight="1">
      <c r="A39" s="691"/>
      <c r="B39" s="686"/>
      <c r="C39" s="697"/>
      <c r="D39" s="686"/>
      <c r="E39" s="489" t="s">
        <v>390</v>
      </c>
      <c r="F39" s="496" t="s">
        <v>32</v>
      </c>
      <c r="G39" s="494" t="s">
        <v>33</v>
      </c>
      <c r="H39" s="660">
        <v>20</v>
      </c>
      <c r="I39" s="660">
        <v>20</v>
      </c>
      <c r="J39" s="234">
        <f t="shared" si="1"/>
        <v>100</v>
      </c>
      <c r="K39" s="683"/>
      <c r="L39" s="98"/>
      <c r="M39" s="496" t="s">
        <v>26</v>
      </c>
      <c r="N39" s="694"/>
    </row>
    <row r="40" spans="1:14" ht="102" hidden="1">
      <c r="A40" s="691"/>
      <c r="B40" s="686"/>
      <c r="C40" s="697"/>
      <c r="D40" s="686"/>
      <c r="E40" s="489" t="s">
        <v>392</v>
      </c>
      <c r="F40" s="496" t="s">
        <v>32</v>
      </c>
      <c r="G40" s="494" t="s">
        <v>33</v>
      </c>
      <c r="H40" s="660">
        <v>0</v>
      </c>
      <c r="I40" s="660"/>
      <c r="J40" s="234" t="e">
        <f t="shared" si="1"/>
        <v>#DIV/0!</v>
      </c>
      <c r="K40" s="683"/>
      <c r="L40" s="98"/>
      <c r="M40" s="496" t="s">
        <v>26</v>
      </c>
      <c r="N40" s="694"/>
    </row>
    <row r="41" spans="1:14" ht="76.5" hidden="1" customHeight="1">
      <c r="A41" s="691"/>
      <c r="B41" s="686"/>
      <c r="C41" s="697"/>
      <c r="D41" s="686"/>
      <c r="E41" s="489" t="s">
        <v>349</v>
      </c>
      <c r="F41" s="496" t="s">
        <v>32</v>
      </c>
      <c r="G41" s="494" t="s">
        <v>33</v>
      </c>
      <c r="H41" s="660">
        <v>0</v>
      </c>
      <c r="I41" s="660"/>
      <c r="J41" s="234" t="e">
        <f t="shared" si="1"/>
        <v>#DIV/0!</v>
      </c>
      <c r="K41" s="683"/>
      <c r="L41" s="98"/>
      <c r="M41" s="496" t="s">
        <v>26</v>
      </c>
      <c r="N41" s="694"/>
    </row>
    <row r="42" spans="1:14" ht="79.5" customHeight="1">
      <c r="A42" s="691"/>
      <c r="B42" s="687"/>
      <c r="C42" s="698"/>
      <c r="D42" s="687"/>
      <c r="E42" s="489" t="s">
        <v>391</v>
      </c>
      <c r="F42" s="496" t="s">
        <v>32</v>
      </c>
      <c r="G42" s="494" t="s">
        <v>33</v>
      </c>
      <c r="H42" s="660">
        <v>51</v>
      </c>
      <c r="I42" s="660">
        <v>50</v>
      </c>
      <c r="J42" s="234">
        <f t="shared" si="1"/>
        <v>98.039215686274503</v>
      </c>
      <c r="K42" s="683"/>
      <c r="L42" s="98"/>
      <c r="M42" s="496" t="s">
        <v>26</v>
      </c>
      <c r="N42" s="695"/>
    </row>
    <row r="43" spans="1:14" ht="52.5" customHeight="1">
      <c r="A43" s="486"/>
      <c r="B43" s="490"/>
      <c r="C43" s="492"/>
      <c r="D43" s="490"/>
      <c r="E43" s="489" t="s">
        <v>393</v>
      </c>
      <c r="F43" s="496" t="s">
        <v>32</v>
      </c>
      <c r="G43" s="494" t="s">
        <v>33</v>
      </c>
      <c r="H43" s="660">
        <v>2</v>
      </c>
      <c r="I43" s="660">
        <v>2</v>
      </c>
      <c r="J43" s="234">
        <f t="shared" ref="J43" si="4">I43/H43*100</f>
        <v>100</v>
      </c>
      <c r="K43" s="684"/>
      <c r="L43" s="98"/>
      <c r="M43" s="496" t="s">
        <v>26</v>
      </c>
      <c r="N43" s="491"/>
    </row>
    <row r="44" spans="1:14" ht="15" customHeight="1">
      <c r="A44" s="493"/>
      <c r="B44" s="493"/>
      <c r="C44" s="688" t="s">
        <v>38</v>
      </c>
      <c r="D44" s="688"/>
      <c r="E44" s="688"/>
      <c r="F44" s="688"/>
      <c r="G44" s="688"/>
      <c r="H44" s="688"/>
      <c r="I44" s="688"/>
      <c r="J44" s="688"/>
      <c r="K44" s="688"/>
      <c r="L44" s="688"/>
      <c r="M44" s="489"/>
      <c r="N44" s="6">
        <f>(K28+K38)/2</f>
        <v>98.921568627450981</v>
      </c>
    </row>
    <row r="45" spans="1:14" ht="15" customHeight="1">
      <c r="A45" s="689" t="s">
        <v>39</v>
      </c>
      <c r="B45" s="689"/>
      <c r="C45" s="689"/>
      <c r="D45" s="689"/>
      <c r="E45" s="489"/>
      <c r="F45" s="489"/>
      <c r="G45" s="493"/>
      <c r="H45" s="661">
        <f>SUM(H38:H43)</f>
        <v>88</v>
      </c>
      <c r="I45" s="661">
        <f>SUM(I38:I43)</f>
        <v>86</v>
      </c>
      <c r="J45" s="8"/>
      <c r="K45" s="232"/>
      <c r="L45" s="5"/>
      <c r="M45" s="489"/>
      <c r="N45" s="6">
        <f>(N27+N44)/2</f>
        <v>98.921568627450981</v>
      </c>
    </row>
    <row r="46" spans="1:14" ht="15.75" customHeight="1"/>
    <row r="47" spans="1:14" ht="15.75" customHeight="1">
      <c r="A47" s="1" t="s">
        <v>40</v>
      </c>
      <c r="B47" s="1"/>
      <c r="K47" s="231"/>
    </row>
    <row r="48" spans="1:14" ht="15.75" customHeight="1">
      <c r="A48" s="1" t="s">
        <v>41</v>
      </c>
      <c r="B48" s="1"/>
      <c r="K48" s="231"/>
    </row>
    <row r="49" spans="1:11" ht="15.75" customHeight="1">
      <c r="A49" s="214" t="s">
        <v>522</v>
      </c>
      <c r="B49" s="214"/>
      <c r="K49" s="231"/>
    </row>
    <row r="50" spans="1:11" ht="15.75" customHeight="1">
      <c r="K50" s="231"/>
    </row>
    <row r="51" spans="1:11" ht="15.75" customHeight="1">
      <c r="K51" s="231"/>
    </row>
    <row r="52" spans="1:11" ht="15.75" customHeight="1">
      <c r="A52" s="1" t="s">
        <v>52</v>
      </c>
      <c r="B52" s="1"/>
      <c r="H52" s="178" t="s">
        <v>243</v>
      </c>
      <c r="K52" s="231"/>
    </row>
  </sheetData>
  <mergeCells count="18">
    <mergeCell ref="C44:L44"/>
    <mergeCell ref="A45:D45"/>
    <mergeCell ref="K28:K37"/>
    <mergeCell ref="K38:K43"/>
    <mergeCell ref="C28:C42"/>
    <mergeCell ref="D28:D42"/>
    <mergeCell ref="A9:N9"/>
    <mergeCell ref="A10:N10"/>
    <mergeCell ref="A11:N11"/>
    <mergeCell ref="K14:K21"/>
    <mergeCell ref="A14:A42"/>
    <mergeCell ref="B14:B42"/>
    <mergeCell ref="N28:N42"/>
    <mergeCell ref="C14:C26"/>
    <mergeCell ref="D14:D26"/>
    <mergeCell ref="N14:N26"/>
    <mergeCell ref="K22:K26"/>
    <mergeCell ref="C27:L27"/>
  </mergeCells>
  <pageMargins left="0.70866141732283472" right="0.70866141732283472" top="0.74803149606299213" bottom="0.74803149606299213" header="0.51181102362204722" footer="0.51181102362204722"/>
  <pageSetup paperSize="9" scale="57" firstPageNumber="0" orientation="landscape" r:id="rId1"/>
  <rowBreaks count="2" manualBreakCount="2">
    <brk id="17" max="13" man="1"/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MK78"/>
  <sheetViews>
    <sheetView topLeftCell="A13" workbookViewId="0">
      <selection activeCell="G23" sqref="G23:J24"/>
    </sheetView>
  </sheetViews>
  <sheetFormatPr defaultRowHeight="15"/>
  <cols>
    <col min="1" max="1" width="15.42578125"/>
    <col min="2" max="2" width="14.7109375"/>
    <col min="3" max="3" width="13.85546875"/>
    <col min="4" max="4" width="11.42578125"/>
    <col min="5" max="5" width="14.85546875"/>
    <col min="6" max="6" width="10.7109375"/>
    <col min="7" max="7" width="14.28515625"/>
    <col min="8" max="8" width="13.28515625"/>
    <col min="9" max="9" width="15.140625"/>
    <col min="10" max="10" width="11.42578125"/>
    <col min="11" max="11" width="12.28515625"/>
    <col min="12" max="12" width="13.7109375"/>
    <col min="14" max="16" width="0" hidden="1"/>
    <col min="17" max="1025" width="9.140625" style="1"/>
  </cols>
  <sheetData>
    <row r="1" spans="1:16">
      <c r="A1" s="2"/>
      <c r="L1" s="2"/>
      <c r="M1" s="2" t="s">
        <v>0</v>
      </c>
    </row>
    <row r="2" spans="1:16">
      <c r="A2" s="2"/>
      <c r="L2" s="2"/>
      <c r="M2" s="2" t="s">
        <v>1</v>
      </c>
    </row>
    <row r="3" spans="1:16">
      <c r="A3" s="2"/>
      <c r="L3" s="2"/>
      <c r="M3" s="2" t="s">
        <v>2</v>
      </c>
    </row>
    <row r="4" spans="1:16">
      <c r="A4" s="2"/>
      <c r="L4" s="2"/>
      <c r="M4" s="2" t="s">
        <v>3</v>
      </c>
    </row>
    <row r="5" spans="1:16">
      <c r="A5" s="2"/>
      <c r="L5" s="2"/>
      <c r="M5" s="2" t="s">
        <v>4</v>
      </c>
    </row>
    <row r="6" spans="1:16">
      <c r="A6" s="2"/>
      <c r="L6" s="2"/>
      <c r="M6" s="2" t="s">
        <v>5</v>
      </c>
    </row>
    <row r="7" spans="1:16">
      <c r="A7" s="2"/>
      <c r="L7" s="2"/>
      <c r="M7" s="2" t="s">
        <v>6</v>
      </c>
    </row>
    <row r="8" spans="1:16">
      <c r="A8" s="3"/>
    </row>
    <row r="9" spans="1:16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</row>
    <row r="10" spans="1:16">
      <c r="A10" s="690" t="s">
        <v>289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</row>
    <row r="11" spans="1:16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</row>
    <row r="12" spans="1:16">
      <c r="A12" s="3"/>
    </row>
    <row r="13" spans="1:16" ht="165.75">
      <c r="A13" s="26" t="s">
        <v>8</v>
      </c>
      <c r="B13" s="27" t="s">
        <v>9</v>
      </c>
      <c r="C13" s="27" t="s">
        <v>10</v>
      </c>
      <c r="D13" s="27" t="s">
        <v>11</v>
      </c>
      <c r="E13" s="27" t="s">
        <v>12</v>
      </c>
      <c r="F13" s="27" t="s">
        <v>13</v>
      </c>
      <c r="G13" s="27" t="s">
        <v>14</v>
      </c>
      <c r="H13" s="27" t="s">
        <v>15</v>
      </c>
      <c r="I13" s="27" t="s">
        <v>53</v>
      </c>
      <c r="J13" s="27" t="s">
        <v>54</v>
      </c>
      <c r="K13" s="27" t="s">
        <v>18</v>
      </c>
      <c r="L13" s="27" t="s">
        <v>19</v>
      </c>
      <c r="M13" s="27" t="s">
        <v>20</v>
      </c>
    </row>
    <row r="14" spans="1:16" ht="115.5" customHeight="1">
      <c r="A14" s="704" t="s">
        <v>55</v>
      </c>
      <c r="B14" s="704" t="s">
        <v>22</v>
      </c>
      <c r="C14" s="704" t="s">
        <v>23</v>
      </c>
      <c r="D14" s="28" t="s">
        <v>46</v>
      </c>
      <c r="E14" s="28" t="s">
        <v>24</v>
      </c>
      <c r="F14" s="28" t="s">
        <v>25</v>
      </c>
      <c r="G14" s="28">
        <v>0</v>
      </c>
      <c r="H14" s="28">
        <v>0</v>
      </c>
      <c r="I14" s="29"/>
      <c r="J14" s="705"/>
      <c r="K14" s="28"/>
      <c r="L14" s="28" t="s">
        <v>26</v>
      </c>
      <c r="M14" s="30"/>
      <c r="N14" s="707">
        <f>(K14+K23+K24+K20)/4</f>
        <v>0</v>
      </c>
      <c r="O14" s="707" t="e">
        <f>(L14+L23+L24+L20)/4</f>
        <v>#VALUE!</v>
      </c>
      <c r="P14" s="707">
        <f>(M14+M23+M24+M20)/4</f>
        <v>0</v>
      </c>
    </row>
    <row r="15" spans="1:16" ht="123" customHeight="1">
      <c r="A15" s="704"/>
      <c r="B15" s="704"/>
      <c r="C15" s="704"/>
      <c r="D15" s="31"/>
      <c r="E15" s="31" t="s">
        <v>27</v>
      </c>
      <c r="F15" s="31" t="s">
        <v>25</v>
      </c>
      <c r="G15" s="31"/>
      <c r="H15" s="31"/>
      <c r="I15" s="32"/>
      <c r="J15" s="705"/>
      <c r="K15" s="31"/>
      <c r="L15" s="28" t="s">
        <v>26</v>
      </c>
      <c r="M15" s="33"/>
      <c r="N15" s="707"/>
      <c r="O15" s="707"/>
      <c r="P15" s="707"/>
    </row>
    <row r="16" spans="1:16" ht="115.9" customHeight="1">
      <c r="A16" s="704"/>
      <c r="B16" s="704"/>
      <c r="C16" s="704"/>
      <c r="D16" s="31" t="s">
        <v>28</v>
      </c>
      <c r="E16" s="9" t="s">
        <v>24</v>
      </c>
      <c r="F16" s="31" t="s">
        <v>25</v>
      </c>
      <c r="G16" s="31"/>
      <c r="H16" s="31"/>
      <c r="I16" s="32"/>
      <c r="J16" s="705"/>
      <c r="K16" s="31"/>
      <c r="L16" s="28" t="s">
        <v>26</v>
      </c>
      <c r="M16" s="33"/>
      <c r="N16" s="707"/>
      <c r="O16" s="707"/>
      <c r="P16" s="707"/>
    </row>
    <row r="17" spans="1:16" ht="160.15" customHeight="1">
      <c r="A17" s="704"/>
      <c r="B17" s="704"/>
      <c r="C17" s="704"/>
      <c r="D17" s="31"/>
      <c r="E17" s="31" t="s">
        <v>27</v>
      </c>
      <c r="F17" s="31" t="s">
        <v>25</v>
      </c>
      <c r="G17" s="31"/>
      <c r="H17" s="31"/>
      <c r="I17" s="32"/>
      <c r="J17" s="705"/>
      <c r="K17" s="31"/>
      <c r="L17" s="28" t="s">
        <v>26</v>
      </c>
      <c r="M17" s="33"/>
      <c r="N17" s="707"/>
      <c r="O17" s="707"/>
      <c r="P17" s="707"/>
    </row>
    <row r="18" spans="1:16" ht="170.45" customHeight="1">
      <c r="A18" s="704"/>
      <c r="B18" s="704"/>
      <c r="C18" s="704"/>
      <c r="D18" s="31" t="s">
        <v>56</v>
      </c>
      <c r="E18" s="5" t="s">
        <v>24</v>
      </c>
      <c r="F18" s="31" t="s">
        <v>25</v>
      </c>
      <c r="G18" s="31"/>
      <c r="H18" s="31"/>
      <c r="I18" s="32"/>
      <c r="J18" s="705"/>
      <c r="K18" s="31"/>
      <c r="L18" s="28" t="s">
        <v>26</v>
      </c>
      <c r="M18" s="33"/>
      <c r="N18" s="707"/>
      <c r="O18" s="707"/>
      <c r="P18" s="707"/>
    </row>
    <row r="19" spans="1:16" ht="145.9" customHeight="1">
      <c r="A19" s="704"/>
      <c r="B19" s="704"/>
      <c r="C19" s="704"/>
      <c r="D19" s="31"/>
      <c r="E19" s="31" t="s">
        <v>27</v>
      </c>
      <c r="F19" s="31" t="s">
        <v>25</v>
      </c>
      <c r="G19" s="31"/>
      <c r="H19" s="31"/>
      <c r="I19" s="32"/>
      <c r="J19" s="705"/>
      <c r="K19" s="31"/>
      <c r="L19" s="28" t="s">
        <v>26</v>
      </c>
      <c r="M19" s="33"/>
      <c r="N19" s="707"/>
      <c r="O19" s="707"/>
      <c r="P19" s="707"/>
    </row>
    <row r="20" spans="1:16" ht="79.5" customHeight="1">
      <c r="A20" s="704"/>
      <c r="B20" s="704"/>
      <c r="C20" s="704"/>
      <c r="D20" s="31" t="s">
        <v>57</v>
      </c>
      <c r="E20" s="34" t="s">
        <v>32</v>
      </c>
      <c r="F20" s="35" t="s">
        <v>33</v>
      </c>
      <c r="G20" s="36"/>
      <c r="H20" s="36"/>
      <c r="I20" s="37"/>
      <c r="J20" s="708"/>
      <c r="K20" s="709"/>
      <c r="L20" s="28" t="s">
        <v>26</v>
      </c>
      <c r="M20" s="33"/>
      <c r="N20" s="707"/>
      <c r="O20" s="707"/>
      <c r="P20" s="707"/>
    </row>
    <row r="21" spans="1:16" ht="102" customHeight="1">
      <c r="A21" s="704"/>
      <c r="B21" s="704"/>
      <c r="C21" s="704"/>
      <c r="D21" s="38" t="s">
        <v>48</v>
      </c>
      <c r="E21" s="34" t="s">
        <v>32</v>
      </c>
      <c r="F21" s="35" t="s">
        <v>33</v>
      </c>
      <c r="G21" s="39"/>
      <c r="H21" s="39"/>
      <c r="I21" s="40"/>
      <c r="J21" s="708"/>
      <c r="K21" s="709"/>
      <c r="L21" s="28" t="s">
        <v>26</v>
      </c>
      <c r="M21" s="33"/>
      <c r="N21" s="707"/>
      <c r="O21" s="707"/>
      <c r="P21" s="707"/>
    </row>
    <row r="22" spans="1:16" ht="24" customHeight="1">
      <c r="A22" s="704"/>
      <c r="B22" s="710" t="s">
        <v>49</v>
      </c>
      <c r="C22" s="710"/>
      <c r="D22" s="710"/>
      <c r="E22" s="710"/>
      <c r="F22" s="710"/>
      <c r="G22" s="710"/>
      <c r="H22" s="710"/>
      <c r="I22" s="710"/>
      <c r="J22" s="710"/>
      <c r="K22" s="710"/>
      <c r="L22" s="41"/>
      <c r="M22" s="6">
        <f>(J14+J20)/2</f>
        <v>0</v>
      </c>
      <c r="N22" s="707"/>
      <c r="O22" s="707"/>
      <c r="P22" s="707"/>
    </row>
    <row r="23" spans="1:16" ht="110.45" customHeight="1">
      <c r="A23" s="704"/>
      <c r="B23" s="42" t="s">
        <v>34</v>
      </c>
      <c r="C23" s="42" t="s">
        <v>23</v>
      </c>
      <c r="D23" s="43" t="s">
        <v>35</v>
      </c>
      <c r="E23" s="44" t="s">
        <v>36</v>
      </c>
      <c r="F23" s="45" t="s">
        <v>25</v>
      </c>
      <c r="G23" s="31"/>
      <c r="H23" s="31"/>
      <c r="I23" s="32"/>
      <c r="J23" s="46"/>
      <c r="K23" s="31"/>
      <c r="L23" s="28" t="s">
        <v>26</v>
      </c>
      <c r="M23" s="358"/>
      <c r="N23" s="707"/>
      <c r="O23" s="707"/>
      <c r="P23" s="707"/>
    </row>
    <row r="24" spans="1:16" ht="38.25">
      <c r="A24" s="704"/>
      <c r="B24" s="47"/>
      <c r="C24" s="47"/>
      <c r="D24" s="36" t="s">
        <v>37</v>
      </c>
      <c r="E24" s="36" t="s">
        <v>32</v>
      </c>
      <c r="F24" s="36" t="s">
        <v>33</v>
      </c>
      <c r="G24" s="36"/>
      <c r="H24" s="48"/>
      <c r="I24" s="49"/>
      <c r="J24" s="50"/>
      <c r="K24" s="36"/>
      <c r="L24" s="39" t="s">
        <v>26</v>
      </c>
      <c r="M24" s="359"/>
      <c r="N24" s="707"/>
      <c r="O24" s="707"/>
      <c r="P24" s="707"/>
    </row>
    <row r="25" spans="1:16" ht="15" customHeight="1">
      <c r="A25" s="10"/>
      <c r="B25" s="706" t="s">
        <v>49</v>
      </c>
      <c r="C25" s="706"/>
      <c r="D25" s="706"/>
      <c r="E25" s="706"/>
      <c r="F25" s="706"/>
      <c r="G25" s="706"/>
      <c r="H25" s="706"/>
      <c r="I25" s="706"/>
      <c r="J25" s="706"/>
      <c r="K25" s="706"/>
      <c r="L25" s="5"/>
      <c r="M25" s="6">
        <f>(J23+J24)/2</f>
        <v>0</v>
      </c>
      <c r="N25" s="25"/>
      <c r="O25" s="25"/>
      <c r="P25" s="25"/>
    </row>
    <row r="26" spans="1:16" ht="15" customHeight="1">
      <c r="A26" s="51"/>
      <c r="B26" s="706" t="s">
        <v>49</v>
      </c>
      <c r="C26" s="706"/>
      <c r="D26" s="706"/>
      <c r="E26" s="706"/>
      <c r="F26" s="706"/>
      <c r="G26" s="706"/>
      <c r="H26" s="706"/>
      <c r="I26" s="706"/>
      <c r="J26" s="706"/>
      <c r="K26" s="706"/>
      <c r="L26" s="5"/>
      <c r="M26" s="7">
        <f>(M22+M25)/2</f>
        <v>0</v>
      </c>
    </row>
    <row r="27" spans="1:16">
      <c r="A27" s="1" t="s">
        <v>40</v>
      </c>
      <c r="G27" s="11"/>
      <c r="H27" s="22"/>
      <c r="I27" s="12"/>
      <c r="J27" s="13"/>
      <c r="K27" s="11"/>
      <c r="L27" s="11"/>
      <c r="M27" s="25"/>
    </row>
    <row r="28" spans="1:16">
      <c r="A28" s="1" t="s">
        <v>41</v>
      </c>
      <c r="G28" s="11"/>
      <c r="H28" s="22"/>
      <c r="I28" s="12"/>
      <c r="J28" s="13"/>
      <c r="K28" s="11"/>
      <c r="L28" s="11"/>
      <c r="M28" s="25"/>
    </row>
    <row r="29" spans="1:16">
      <c r="A29" s="1" t="s">
        <v>290</v>
      </c>
    </row>
    <row r="32" spans="1:16">
      <c r="A32" s="1" t="s">
        <v>58</v>
      </c>
      <c r="G32" s="1"/>
    </row>
    <row r="33" ht="15.6" customHeight="1"/>
    <row r="34" ht="14.45" hidden="1" customHeight="1"/>
    <row r="35" ht="25.15" customHeight="1"/>
    <row r="36" ht="24" customHeight="1"/>
    <row r="37" ht="0.6" customHeight="1"/>
    <row r="38" ht="15.75" customHeight="1"/>
    <row r="57" ht="16.149999999999999" customHeight="1"/>
    <row r="60" ht="0.6" customHeight="1"/>
    <row r="61" ht="18" customHeight="1"/>
    <row r="62" ht="16.149999999999999" customHeight="1"/>
    <row r="63" ht="15" customHeight="1"/>
    <row r="67" ht="13.9" customHeight="1"/>
    <row r="71" ht="14.45" customHeight="1"/>
    <row r="72" ht="16.899999999999999" hidden="1" customHeight="1"/>
    <row r="73" ht="16.149999999999999" customHeight="1"/>
    <row r="74" ht="15.75" customHeight="1"/>
    <row r="75" ht="15" customHeight="1"/>
    <row r="78" ht="19.149999999999999" customHeight="1"/>
  </sheetData>
  <mergeCells count="15">
    <mergeCell ref="B25:K25"/>
    <mergeCell ref="B26:K26"/>
    <mergeCell ref="N14:N24"/>
    <mergeCell ref="O14:O24"/>
    <mergeCell ref="P14:P24"/>
    <mergeCell ref="J20:J21"/>
    <mergeCell ref="K20:K21"/>
    <mergeCell ref="B22:K22"/>
    <mergeCell ref="A9:M9"/>
    <mergeCell ref="A10:M10"/>
    <mergeCell ref="A11:M11"/>
    <mergeCell ref="A14:A24"/>
    <mergeCell ref="B14:B21"/>
    <mergeCell ref="C14:C21"/>
    <mergeCell ref="J14:J19"/>
  </mergeCells>
  <pageMargins left="0" right="0" top="0.74803149606299213" bottom="0.74803149606299213" header="0.51181102362204722" footer="0.51181102362204722"/>
  <pageSetup paperSize="9" scale="80" firstPageNumber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L94"/>
  <sheetViews>
    <sheetView topLeftCell="A23" workbookViewId="0">
      <selection activeCell="X25" sqref="X25"/>
    </sheetView>
  </sheetViews>
  <sheetFormatPr defaultColWidth="9.140625" defaultRowHeight="15"/>
  <cols>
    <col min="1" max="1" width="10.85546875" style="180"/>
    <col min="2" max="2" width="9.5703125" style="180" bestFit="1" customWidth="1"/>
    <col min="3" max="3" width="14.7109375" style="180"/>
    <col min="4" max="4" width="9.5703125" style="180"/>
    <col min="5" max="5" width="11.42578125" style="180"/>
    <col min="6" max="6" width="14.85546875" style="180"/>
    <col min="7" max="7" width="7.85546875" style="180"/>
    <col min="8" max="8" width="12.5703125" style="180"/>
    <col min="9" max="9" width="13.28515625" style="180"/>
    <col min="10" max="10" width="15.140625" style="180"/>
    <col min="11" max="11" width="11.42578125" style="180"/>
    <col min="12" max="12" width="12.28515625" style="180"/>
    <col min="13" max="13" width="13.7109375" style="180"/>
    <col min="14" max="14" width="10" style="180"/>
    <col min="15" max="15" width="0" style="208" hidden="1"/>
    <col min="16" max="16" width="0" style="180" hidden="1"/>
    <col min="17" max="17" width="0" style="208" hidden="1"/>
    <col min="18" max="1026" width="9.140625" style="208"/>
    <col min="1027" max="16384" width="9.140625" style="180"/>
  </cols>
  <sheetData>
    <row r="1" spans="1:14">
      <c r="A1" s="186"/>
      <c r="M1" s="186"/>
      <c r="N1" s="186" t="s">
        <v>0</v>
      </c>
    </row>
    <row r="2" spans="1:14">
      <c r="A2" s="186"/>
      <c r="M2" s="186"/>
      <c r="N2" s="186" t="s">
        <v>1</v>
      </c>
    </row>
    <row r="3" spans="1:14">
      <c r="A3" s="186"/>
      <c r="M3" s="186"/>
      <c r="N3" s="186" t="s">
        <v>2</v>
      </c>
    </row>
    <row r="4" spans="1:14">
      <c r="A4" s="186"/>
      <c r="M4" s="186"/>
      <c r="N4" s="186" t="s">
        <v>3</v>
      </c>
    </row>
    <row r="5" spans="1:14">
      <c r="A5" s="186"/>
      <c r="M5" s="186"/>
      <c r="N5" s="186" t="s">
        <v>4</v>
      </c>
    </row>
    <row r="6" spans="1:14">
      <c r="A6" s="186"/>
      <c r="M6" s="186"/>
      <c r="N6" s="186" t="s">
        <v>5</v>
      </c>
    </row>
    <row r="7" spans="1:14">
      <c r="A7" s="186"/>
      <c r="M7" s="186"/>
      <c r="N7" s="186" t="s">
        <v>6</v>
      </c>
    </row>
    <row r="8" spans="1:14">
      <c r="A8" s="576"/>
    </row>
    <row r="9" spans="1:14">
      <c r="A9" s="727" t="s">
        <v>7</v>
      </c>
      <c r="B9" s="727"/>
      <c r="C9" s="727"/>
      <c r="D9" s="727"/>
      <c r="E9" s="727"/>
      <c r="F9" s="727"/>
      <c r="G9" s="727"/>
      <c r="H9" s="727"/>
      <c r="I9" s="727"/>
      <c r="J9" s="727"/>
      <c r="K9" s="727"/>
      <c r="L9" s="727"/>
      <c r="M9" s="727"/>
      <c r="N9" s="727"/>
    </row>
    <row r="10" spans="1:14">
      <c r="A10" s="727" t="s">
        <v>520</v>
      </c>
      <c r="B10" s="727"/>
      <c r="C10" s="727"/>
      <c r="D10" s="727"/>
      <c r="E10" s="727"/>
      <c r="F10" s="727"/>
      <c r="G10" s="727"/>
      <c r="H10" s="727"/>
      <c r="I10" s="727"/>
      <c r="J10" s="727"/>
      <c r="K10" s="727"/>
      <c r="L10" s="727"/>
      <c r="M10" s="727"/>
      <c r="N10" s="727"/>
    </row>
    <row r="11" spans="1:14">
      <c r="A11" s="727" t="s">
        <v>44</v>
      </c>
      <c r="B11" s="727"/>
      <c r="C11" s="727"/>
      <c r="D11" s="727"/>
      <c r="E11" s="727"/>
      <c r="F11" s="727"/>
      <c r="G11" s="727"/>
      <c r="H11" s="727"/>
      <c r="I11" s="727"/>
      <c r="J11" s="727"/>
      <c r="K11" s="727"/>
      <c r="L11" s="727"/>
      <c r="M11" s="727"/>
      <c r="N11" s="727"/>
    </row>
    <row r="12" spans="1:14" ht="15.75" thickBot="1">
      <c r="A12" s="576"/>
    </row>
    <row r="13" spans="1:14" ht="187.5" customHeight="1" thickBot="1">
      <c r="A13" s="572" t="s">
        <v>8</v>
      </c>
      <c r="B13" s="577" t="s">
        <v>292</v>
      </c>
      <c r="C13" s="188" t="s">
        <v>9</v>
      </c>
      <c r="D13" s="188" t="s">
        <v>10</v>
      </c>
      <c r="E13" s="188" t="s">
        <v>11</v>
      </c>
      <c r="F13" s="188" t="s">
        <v>12</v>
      </c>
      <c r="G13" s="188" t="s">
        <v>13</v>
      </c>
      <c r="H13" s="188" t="s">
        <v>14</v>
      </c>
      <c r="I13" s="188" t="s">
        <v>15</v>
      </c>
      <c r="J13" s="188" t="s">
        <v>16</v>
      </c>
      <c r="K13" s="188" t="s">
        <v>17</v>
      </c>
      <c r="L13" s="188" t="s">
        <v>18</v>
      </c>
      <c r="M13" s="188" t="s">
        <v>19</v>
      </c>
      <c r="N13" s="578" t="s">
        <v>20</v>
      </c>
    </row>
    <row r="14" spans="1:14" ht="108" customHeight="1" thickBot="1">
      <c r="A14" s="721" t="s">
        <v>59</v>
      </c>
      <c r="B14" s="730" t="s">
        <v>457</v>
      </c>
      <c r="C14" s="728" t="s">
        <v>314</v>
      </c>
      <c r="D14" s="728" t="s">
        <v>23</v>
      </c>
      <c r="E14" s="719" t="s">
        <v>318</v>
      </c>
      <c r="F14" s="189" t="s">
        <v>315</v>
      </c>
      <c r="G14" s="188" t="s">
        <v>25</v>
      </c>
      <c r="H14" s="189">
        <v>100</v>
      </c>
      <c r="I14" s="189">
        <v>100</v>
      </c>
      <c r="J14" s="258">
        <f t="shared" ref="J14:J24" si="0">I14/H14*100</f>
        <v>100</v>
      </c>
      <c r="K14" s="729">
        <v>100</v>
      </c>
      <c r="L14" s="189"/>
      <c r="M14" s="197" t="s">
        <v>26</v>
      </c>
      <c r="N14" s="726"/>
    </row>
    <row r="15" spans="1:14" ht="102.75" customHeight="1" thickBot="1">
      <c r="A15" s="721"/>
      <c r="B15" s="731"/>
      <c r="C15" s="721"/>
      <c r="D15" s="721"/>
      <c r="E15" s="720"/>
      <c r="F15" s="190" t="s">
        <v>24</v>
      </c>
      <c r="G15" s="579" t="s">
        <v>25</v>
      </c>
      <c r="H15" s="190">
        <v>100</v>
      </c>
      <c r="I15" s="190">
        <v>100</v>
      </c>
      <c r="J15" s="245">
        <f t="shared" si="0"/>
        <v>100</v>
      </c>
      <c r="K15" s="729"/>
      <c r="L15" s="190"/>
      <c r="M15" s="197" t="s">
        <v>26</v>
      </c>
      <c r="N15" s="726"/>
    </row>
    <row r="16" spans="1:14" ht="114" customHeight="1" thickBot="1">
      <c r="A16" s="721"/>
      <c r="B16" s="731"/>
      <c r="C16" s="721"/>
      <c r="D16" s="721"/>
      <c r="E16" s="719" t="s">
        <v>319</v>
      </c>
      <c r="F16" s="189" t="s">
        <v>315</v>
      </c>
      <c r="G16" s="579" t="s">
        <v>25</v>
      </c>
      <c r="H16" s="190">
        <v>100</v>
      </c>
      <c r="I16" s="190">
        <v>100</v>
      </c>
      <c r="J16" s="245">
        <f t="shared" si="0"/>
        <v>100</v>
      </c>
      <c r="K16" s="729"/>
      <c r="L16" s="190"/>
      <c r="M16" s="197" t="s">
        <v>26</v>
      </c>
      <c r="N16" s="726"/>
    </row>
    <row r="17" spans="1:16" ht="115.5" thickBot="1">
      <c r="A17" s="721"/>
      <c r="B17" s="731"/>
      <c r="C17" s="721"/>
      <c r="D17" s="721"/>
      <c r="E17" s="720"/>
      <c r="F17" s="190" t="s">
        <v>24</v>
      </c>
      <c r="G17" s="579" t="s">
        <v>25</v>
      </c>
      <c r="H17" s="190">
        <v>100</v>
      </c>
      <c r="I17" s="190">
        <v>100</v>
      </c>
      <c r="J17" s="245">
        <f t="shared" si="0"/>
        <v>100</v>
      </c>
      <c r="K17" s="729"/>
      <c r="L17" s="190"/>
      <c r="M17" s="197" t="s">
        <v>26</v>
      </c>
      <c r="N17" s="726"/>
    </row>
    <row r="18" spans="1:16" ht="108" customHeight="1" thickBot="1">
      <c r="A18" s="721"/>
      <c r="B18" s="731"/>
      <c r="C18" s="721"/>
      <c r="D18" s="721"/>
      <c r="E18" s="719" t="s">
        <v>394</v>
      </c>
      <c r="F18" s="189" t="s">
        <v>315</v>
      </c>
      <c r="G18" s="579" t="s">
        <v>25</v>
      </c>
      <c r="H18" s="190">
        <v>100</v>
      </c>
      <c r="I18" s="190">
        <v>100</v>
      </c>
      <c r="J18" s="245">
        <f t="shared" si="0"/>
        <v>100</v>
      </c>
      <c r="K18" s="729"/>
      <c r="L18" s="190"/>
      <c r="M18" s="197" t="s">
        <v>26</v>
      </c>
      <c r="N18" s="726"/>
      <c r="P18" s="208" t="s">
        <v>29</v>
      </c>
    </row>
    <row r="19" spans="1:16" ht="115.5" thickBot="1">
      <c r="A19" s="721"/>
      <c r="B19" s="731"/>
      <c r="C19" s="721"/>
      <c r="D19" s="721"/>
      <c r="E19" s="720"/>
      <c r="F19" s="190" t="s">
        <v>24</v>
      </c>
      <c r="G19" s="579" t="s">
        <v>25</v>
      </c>
      <c r="H19" s="190">
        <v>100</v>
      </c>
      <c r="I19" s="190">
        <v>100</v>
      </c>
      <c r="J19" s="245">
        <f t="shared" si="0"/>
        <v>100</v>
      </c>
      <c r="K19" s="729"/>
      <c r="L19" s="190"/>
      <c r="M19" s="197" t="s">
        <v>26</v>
      </c>
      <c r="N19" s="726"/>
    </row>
    <row r="20" spans="1:16" ht="268.5" customHeight="1" thickBot="1">
      <c r="A20" s="721"/>
      <c r="B20" s="731"/>
      <c r="C20" s="721"/>
      <c r="D20" s="721"/>
      <c r="E20" s="721" t="s">
        <v>357</v>
      </c>
      <c r="F20" s="189" t="s">
        <v>315</v>
      </c>
      <c r="G20" s="579" t="s">
        <v>25</v>
      </c>
      <c r="H20" s="193">
        <v>100</v>
      </c>
      <c r="I20" s="193">
        <v>100</v>
      </c>
      <c r="J20" s="245">
        <f t="shared" si="0"/>
        <v>100</v>
      </c>
      <c r="K20" s="729"/>
      <c r="L20" s="190"/>
      <c r="M20" s="197" t="s">
        <v>26</v>
      </c>
      <c r="N20" s="726"/>
      <c r="P20" s="208" t="s">
        <v>31</v>
      </c>
    </row>
    <row r="21" spans="1:16" ht="115.5" thickBot="1">
      <c r="A21" s="721"/>
      <c r="B21" s="731"/>
      <c r="C21" s="721"/>
      <c r="D21" s="721"/>
      <c r="E21" s="722"/>
      <c r="F21" s="190" t="s">
        <v>24</v>
      </c>
      <c r="G21" s="579" t="s">
        <v>25</v>
      </c>
      <c r="H21" s="189">
        <v>100</v>
      </c>
      <c r="I21" s="189">
        <v>100</v>
      </c>
      <c r="J21" s="245">
        <f t="shared" si="0"/>
        <v>100</v>
      </c>
      <c r="K21" s="729"/>
      <c r="L21" s="193"/>
      <c r="M21" s="197" t="s">
        <v>26</v>
      </c>
      <c r="N21" s="726"/>
    </row>
    <row r="22" spans="1:16" ht="102.75" thickBot="1">
      <c r="A22" s="721"/>
      <c r="B22" s="731"/>
      <c r="C22" s="721"/>
      <c r="D22" s="721"/>
      <c r="E22" s="580" t="s">
        <v>350</v>
      </c>
      <c r="F22" s="190" t="s">
        <v>32</v>
      </c>
      <c r="G22" s="190" t="s">
        <v>33</v>
      </c>
      <c r="H22" s="190">
        <v>14</v>
      </c>
      <c r="I22" s="190">
        <v>13</v>
      </c>
      <c r="J22" s="298">
        <f t="shared" ref="J22" si="1">I22/H22*100</f>
        <v>92.857142857142861</v>
      </c>
      <c r="K22" s="723">
        <f>(J22+J23+J24+J25)/4</f>
        <v>94.640831375091167</v>
      </c>
      <c r="L22" s="193"/>
      <c r="M22" s="581" t="s">
        <v>26</v>
      </c>
      <c r="N22" s="726"/>
    </row>
    <row r="23" spans="1:16" ht="115.5" thickBot="1">
      <c r="A23" s="721"/>
      <c r="B23" s="731"/>
      <c r="C23" s="721"/>
      <c r="D23" s="721"/>
      <c r="E23" s="582" t="s">
        <v>351</v>
      </c>
      <c r="F23" s="193" t="s">
        <v>32</v>
      </c>
      <c r="G23" s="193" t="s">
        <v>33</v>
      </c>
      <c r="H23" s="193">
        <v>86</v>
      </c>
      <c r="I23" s="202">
        <v>80</v>
      </c>
      <c r="J23" s="583">
        <f>I23/H23*100</f>
        <v>93.023255813953483</v>
      </c>
      <c r="K23" s="724"/>
      <c r="L23" s="575"/>
      <c r="M23" s="584" t="s">
        <v>26</v>
      </c>
      <c r="N23" s="726"/>
    </row>
    <row r="24" spans="1:16" ht="192" thickBot="1">
      <c r="A24" s="721"/>
      <c r="B24" s="731"/>
      <c r="C24" s="721"/>
      <c r="D24" s="721"/>
      <c r="E24" s="580" t="s">
        <v>395</v>
      </c>
      <c r="F24" s="190" t="s">
        <v>32</v>
      </c>
      <c r="G24" s="190" t="s">
        <v>33</v>
      </c>
      <c r="H24" s="190">
        <v>3</v>
      </c>
      <c r="I24" s="190">
        <v>3</v>
      </c>
      <c r="J24" s="298">
        <f t="shared" si="0"/>
        <v>100</v>
      </c>
      <c r="K24" s="724"/>
      <c r="L24" s="193"/>
      <c r="M24" s="581" t="s">
        <v>26</v>
      </c>
      <c r="N24" s="726"/>
    </row>
    <row r="25" spans="1:16" ht="166.5" thickBot="1">
      <c r="A25" s="721"/>
      <c r="B25" s="732"/>
      <c r="C25" s="728"/>
      <c r="D25" s="728"/>
      <c r="E25" s="582" t="s">
        <v>396</v>
      </c>
      <c r="F25" s="193" t="s">
        <v>32</v>
      </c>
      <c r="G25" s="193" t="s">
        <v>33</v>
      </c>
      <c r="H25" s="193">
        <v>41</v>
      </c>
      <c r="I25" s="202">
        <v>38</v>
      </c>
      <c r="J25" s="583">
        <f>I25/H25*100</f>
        <v>92.682926829268297</v>
      </c>
      <c r="K25" s="725"/>
      <c r="L25" s="575"/>
      <c r="M25" s="584" t="s">
        <v>26</v>
      </c>
      <c r="N25" s="726"/>
    </row>
    <row r="26" spans="1:16" ht="15.75" thickBot="1">
      <c r="A26" s="721"/>
      <c r="B26" s="585"/>
      <c r="C26" s="585" t="s">
        <v>49</v>
      </c>
      <c r="D26" s="585"/>
      <c r="E26" s="574"/>
      <c r="F26" s="574"/>
      <c r="G26" s="574"/>
      <c r="H26" s="574"/>
      <c r="I26" s="574"/>
      <c r="J26" s="574"/>
      <c r="K26" s="574"/>
      <c r="L26" s="574"/>
      <c r="M26" s="586"/>
      <c r="N26" s="297">
        <f>(K22+K14)/2</f>
        <v>97.320415687545591</v>
      </c>
    </row>
    <row r="27" spans="1:16" ht="115.5" customHeight="1" thickBot="1">
      <c r="A27" s="721"/>
      <c r="B27" s="195"/>
      <c r="C27" s="195" t="s">
        <v>295</v>
      </c>
      <c r="D27" s="195" t="s">
        <v>23</v>
      </c>
      <c r="E27" s="711" t="s">
        <v>325</v>
      </c>
      <c r="F27" s="587" t="s">
        <v>316</v>
      </c>
      <c r="G27" s="579" t="s">
        <v>25</v>
      </c>
      <c r="H27" s="190">
        <v>100</v>
      </c>
      <c r="I27" s="245">
        <v>100</v>
      </c>
      <c r="J27" s="245">
        <f t="shared" ref="J27:J41" si="2">I27/H27*100</f>
        <v>100</v>
      </c>
      <c r="K27" s="716">
        <v>100</v>
      </c>
      <c r="L27" s="190"/>
      <c r="M27" s="385" t="s">
        <v>26</v>
      </c>
      <c r="N27" s="297"/>
    </row>
    <row r="28" spans="1:16" ht="115.5" customHeight="1" thickBot="1">
      <c r="A28" s="721"/>
      <c r="B28" s="294"/>
      <c r="C28" s="294"/>
      <c r="D28" s="294"/>
      <c r="E28" s="712"/>
      <c r="F28" s="587" t="s">
        <v>317</v>
      </c>
      <c r="G28" s="579" t="s">
        <v>25</v>
      </c>
      <c r="H28" s="190">
        <v>100</v>
      </c>
      <c r="I28" s="245">
        <v>100</v>
      </c>
      <c r="J28" s="245">
        <f t="shared" si="2"/>
        <v>100</v>
      </c>
      <c r="K28" s="717"/>
      <c r="L28" s="190"/>
      <c r="M28" s="385" t="s">
        <v>26</v>
      </c>
      <c r="N28" s="297"/>
    </row>
    <row r="29" spans="1:16" ht="115.5" customHeight="1" thickBot="1">
      <c r="A29" s="721"/>
      <c r="B29" s="195"/>
      <c r="C29" s="195"/>
      <c r="D29" s="195" t="s">
        <v>23</v>
      </c>
      <c r="E29" s="711" t="s">
        <v>326</v>
      </c>
      <c r="F29" s="587" t="s">
        <v>316</v>
      </c>
      <c r="G29" s="579" t="s">
        <v>25</v>
      </c>
      <c r="H29" s="190">
        <v>100</v>
      </c>
      <c r="I29" s="245">
        <v>100</v>
      </c>
      <c r="J29" s="245">
        <f t="shared" si="2"/>
        <v>100</v>
      </c>
      <c r="K29" s="717"/>
      <c r="L29" s="190"/>
      <c r="M29" s="385" t="s">
        <v>26</v>
      </c>
      <c r="N29" s="297"/>
    </row>
    <row r="30" spans="1:16" ht="115.5" customHeight="1" thickBot="1">
      <c r="A30" s="721"/>
      <c r="B30" s="195"/>
      <c r="C30" s="195"/>
      <c r="D30" s="195"/>
      <c r="E30" s="712"/>
      <c r="F30" s="587" t="s">
        <v>317</v>
      </c>
      <c r="G30" s="579" t="s">
        <v>25</v>
      </c>
      <c r="H30" s="190">
        <v>100</v>
      </c>
      <c r="I30" s="245">
        <v>100</v>
      </c>
      <c r="J30" s="245">
        <f t="shared" si="2"/>
        <v>100</v>
      </c>
      <c r="K30" s="717"/>
      <c r="L30" s="190"/>
      <c r="M30" s="385" t="s">
        <v>26</v>
      </c>
      <c r="N30" s="297"/>
    </row>
    <row r="31" spans="1:16" ht="115.5" customHeight="1" thickBot="1">
      <c r="A31" s="721"/>
      <c r="B31" s="588"/>
      <c r="C31" s="588"/>
      <c r="D31" s="588" t="s">
        <v>23</v>
      </c>
      <c r="E31" s="589" t="s">
        <v>328</v>
      </c>
      <c r="F31" s="587" t="s">
        <v>316</v>
      </c>
      <c r="G31" s="579" t="s">
        <v>25</v>
      </c>
      <c r="H31" s="190">
        <v>100</v>
      </c>
      <c r="I31" s="245">
        <v>100</v>
      </c>
      <c r="J31" s="245">
        <f t="shared" si="2"/>
        <v>100</v>
      </c>
      <c r="K31" s="717"/>
      <c r="L31" s="190"/>
      <c r="M31" s="385" t="s">
        <v>26</v>
      </c>
      <c r="N31" s="297"/>
    </row>
    <row r="32" spans="1:16" ht="115.5" customHeight="1" thickBot="1">
      <c r="A32" s="721"/>
      <c r="B32" s="195"/>
      <c r="C32" s="195"/>
      <c r="D32" s="195"/>
      <c r="E32" s="590"/>
      <c r="F32" s="591" t="s">
        <v>317</v>
      </c>
      <c r="G32" s="579" t="s">
        <v>25</v>
      </c>
      <c r="H32" s="190">
        <v>100</v>
      </c>
      <c r="I32" s="245">
        <v>100</v>
      </c>
      <c r="J32" s="245">
        <f t="shared" si="2"/>
        <v>100</v>
      </c>
      <c r="K32" s="717"/>
      <c r="L32" s="190"/>
      <c r="M32" s="385" t="s">
        <v>26</v>
      </c>
      <c r="N32" s="297"/>
    </row>
    <row r="33" spans="1:14" ht="115.5" customHeight="1" thickBot="1">
      <c r="A33" s="721"/>
      <c r="B33" s="588"/>
      <c r="C33" s="588"/>
      <c r="D33" s="588" t="s">
        <v>23</v>
      </c>
      <c r="E33" s="711" t="s">
        <v>397</v>
      </c>
      <c r="F33" s="592" t="s">
        <v>316</v>
      </c>
      <c r="G33" s="579" t="s">
        <v>25</v>
      </c>
      <c r="H33" s="190">
        <v>100</v>
      </c>
      <c r="I33" s="245">
        <v>100</v>
      </c>
      <c r="J33" s="245">
        <f t="shared" ref="J33:J34" si="3">I33/H33*100</f>
        <v>100</v>
      </c>
      <c r="K33" s="717"/>
      <c r="L33" s="190"/>
      <c r="M33" s="385" t="s">
        <v>26</v>
      </c>
      <c r="N33" s="297"/>
    </row>
    <row r="34" spans="1:14" ht="115.5" customHeight="1" thickBot="1">
      <c r="A34" s="721"/>
      <c r="B34" s="195"/>
      <c r="C34" s="195"/>
      <c r="D34" s="195"/>
      <c r="E34" s="712"/>
      <c r="F34" s="587" t="s">
        <v>317</v>
      </c>
      <c r="G34" s="579" t="s">
        <v>25</v>
      </c>
      <c r="H34" s="190">
        <v>100</v>
      </c>
      <c r="I34" s="245">
        <v>100</v>
      </c>
      <c r="J34" s="245">
        <f t="shared" si="3"/>
        <v>100</v>
      </c>
      <c r="K34" s="717"/>
      <c r="L34" s="190"/>
      <c r="M34" s="385" t="s">
        <v>26</v>
      </c>
      <c r="N34" s="297"/>
    </row>
    <row r="35" spans="1:14" ht="92.25" customHeight="1" thickBot="1">
      <c r="A35" s="721"/>
      <c r="B35" s="588"/>
      <c r="C35" s="588"/>
      <c r="D35" s="588" t="s">
        <v>23</v>
      </c>
      <c r="E35" s="711" t="s">
        <v>329</v>
      </c>
      <c r="F35" s="592" t="s">
        <v>316</v>
      </c>
      <c r="G35" s="579" t="s">
        <v>25</v>
      </c>
      <c r="H35" s="190">
        <v>100</v>
      </c>
      <c r="I35" s="245">
        <v>100</v>
      </c>
      <c r="J35" s="245">
        <f t="shared" si="2"/>
        <v>100</v>
      </c>
      <c r="K35" s="717"/>
      <c r="L35" s="190"/>
      <c r="M35" s="385" t="s">
        <v>26</v>
      </c>
      <c r="N35" s="297"/>
    </row>
    <row r="36" spans="1:14" ht="115.5" customHeight="1" thickBot="1">
      <c r="A36" s="721"/>
      <c r="B36" s="195"/>
      <c r="C36" s="195"/>
      <c r="D36" s="195"/>
      <c r="E36" s="712"/>
      <c r="F36" s="587" t="s">
        <v>317</v>
      </c>
      <c r="G36" s="579" t="s">
        <v>25</v>
      </c>
      <c r="H36" s="190">
        <v>100</v>
      </c>
      <c r="I36" s="245">
        <v>100</v>
      </c>
      <c r="J36" s="245">
        <f t="shared" si="2"/>
        <v>100</v>
      </c>
      <c r="K36" s="718"/>
      <c r="L36" s="190"/>
      <c r="M36" s="385" t="s">
        <v>26</v>
      </c>
      <c r="N36" s="726"/>
    </row>
    <row r="37" spans="1:14" ht="135.75" customHeight="1" thickBot="1">
      <c r="A37" s="721"/>
      <c r="B37" s="575"/>
      <c r="C37" s="575"/>
      <c r="D37" s="575"/>
      <c r="E37" s="575" t="s">
        <v>398</v>
      </c>
      <c r="F37" s="193" t="s">
        <v>32</v>
      </c>
      <c r="G37" s="193" t="s">
        <v>33</v>
      </c>
      <c r="H37" s="193">
        <v>14</v>
      </c>
      <c r="I37" s="193">
        <v>13</v>
      </c>
      <c r="J37" s="593">
        <f t="shared" si="2"/>
        <v>92.857142857142861</v>
      </c>
      <c r="K37" s="713">
        <f>(J41+J40+J39+J38+J37)/5</f>
        <v>95.696249231399889</v>
      </c>
      <c r="L37" s="193"/>
      <c r="M37" s="581" t="s">
        <v>26</v>
      </c>
      <c r="N37" s="726"/>
    </row>
    <row r="38" spans="1:14" ht="115.5" customHeight="1" thickBot="1">
      <c r="A38" s="721"/>
      <c r="B38" s="575"/>
      <c r="C38" s="575"/>
      <c r="D38" s="575"/>
      <c r="E38" s="574" t="s">
        <v>331</v>
      </c>
      <c r="F38" s="574" t="s">
        <v>32</v>
      </c>
      <c r="G38" s="574" t="s">
        <v>33</v>
      </c>
      <c r="H38" s="574">
        <v>85</v>
      </c>
      <c r="I38" s="574">
        <v>79</v>
      </c>
      <c r="J38" s="274">
        <f t="shared" ref="J38" si="4">I38/H38*100</f>
        <v>92.941176470588232</v>
      </c>
      <c r="K38" s="714"/>
      <c r="L38" s="193"/>
      <c r="M38" s="581" t="s">
        <v>26</v>
      </c>
      <c r="N38" s="726"/>
    </row>
    <row r="39" spans="1:14" ht="135.75" customHeight="1" thickBot="1">
      <c r="A39" s="721"/>
      <c r="B39" s="575"/>
      <c r="C39" s="575"/>
      <c r="D39" s="575"/>
      <c r="E39" s="594" t="s">
        <v>332</v>
      </c>
      <c r="F39" s="193" t="s">
        <v>32</v>
      </c>
      <c r="G39" s="193" t="s">
        <v>33</v>
      </c>
      <c r="H39" s="193">
        <v>41</v>
      </c>
      <c r="I39" s="193">
        <v>38</v>
      </c>
      <c r="J39" s="593">
        <f t="shared" ref="J39:J40" si="5">I39/H39*100</f>
        <v>92.682926829268297</v>
      </c>
      <c r="K39" s="714"/>
      <c r="L39" s="193"/>
      <c r="M39" s="581" t="s">
        <v>26</v>
      </c>
      <c r="N39" s="726"/>
    </row>
    <row r="40" spans="1:14" ht="46.5" customHeight="1" thickBot="1">
      <c r="A40" s="721"/>
      <c r="B40" s="575"/>
      <c r="C40" s="575"/>
      <c r="D40" s="575"/>
      <c r="E40" s="574" t="s">
        <v>399</v>
      </c>
      <c r="F40" s="574" t="s">
        <v>32</v>
      </c>
      <c r="G40" s="574" t="s">
        <v>33</v>
      </c>
      <c r="H40" s="574">
        <v>3</v>
      </c>
      <c r="I40" s="574">
        <v>3</v>
      </c>
      <c r="J40" s="274">
        <f t="shared" si="5"/>
        <v>100</v>
      </c>
      <c r="K40" s="714"/>
      <c r="L40" s="574"/>
      <c r="M40" s="586" t="s">
        <v>26</v>
      </c>
      <c r="N40" s="726"/>
    </row>
    <row r="41" spans="1:14" ht="150.75" customHeight="1">
      <c r="A41" s="721"/>
      <c r="B41" s="575"/>
      <c r="C41" s="575"/>
      <c r="D41" s="575"/>
      <c r="E41" s="594" t="s">
        <v>400</v>
      </c>
      <c r="F41" s="193" t="s">
        <v>32</v>
      </c>
      <c r="G41" s="193" t="s">
        <v>33</v>
      </c>
      <c r="H41" s="193">
        <v>1</v>
      </c>
      <c r="I41" s="193">
        <v>1</v>
      </c>
      <c r="J41" s="593">
        <f t="shared" si="2"/>
        <v>100</v>
      </c>
      <c r="K41" s="715"/>
      <c r="L41" s="193"/>
      <c r="M41" s="202" t="s">
        <v>26</v>
      </c>
      <c r="N41" s="726"/>
    </row>
    <row r="42" spans="1:14" ht="15" customHeight="1">
      <c r="A42" s="573"/>
      <c r="B42" s="574"/>
      <c r="C42" s="574" t="s">
        <v>49</v>
      </c>
      <c r="D42" s="574"/>
      <c r="E42" s="574"/>
      <c r="F42" s="574"/>
      <c r="G42" s="574"/>
      <c r="H42" s="574"/>
      <c r="I42" s="574"/>
      <c r="J42" s="574"/>
      <c r="K42" s="574"/>
      <c r="L42" s="574"/>
      <c r="M42" s="586"/>
      <c r="N42" s="297">
        <f>(K37+K27)/2</f>
        <v>97.848124615699945</v>
      </c>
    </row>
    <row r="43" spans="1:14" ht="15" customHeight="1">
      <c r="A43" s="726" t="s">
        <v>50</v>
      </c>
      <c r="B43" s="726"/>
      <c r="C43" s="726"/>
      <c r="D43" s="726"/>
      <c r="E43" s="574"/>
      <c r="F43" s="574"/>
      <c r="G43" s="574"/>
      <c r="H43" s="574"/>
      <c r="I43" s="574"/>
      <c r="J43" s="295"/>
      <c r="K43" s="296"/>
      <c r="L43" s="574"/>
      <c r="M43" s="574"/>
      <c r="N43" s="274">
        <f>(N26+N42)/2</f>
        <v>97.584270151622775</v>
      </c>
    </row>
    <row r="44" spans="1:14" ht="15.75" customHeight="1">
      <c r="A44" s="208" t="s">
        <v>40</v>
      </c>
      <c r="G44" s="208"/>
    </row>
    <row r="45" spans="1:14" ht="15.75" customHeight="1">
      <c r="A45" s="208" t="s">
        <v>41</v>
      </c>
      <c r="G45" s="208"/>
    </row>
    <row r="46" spans="1:14" ht="15.75" customHeight="1">
      <c r="A46" s="208" t="s">
        <v>521</v>
      </c>
      <c r="G46" s="208"/>
    </row>
    <row r="47" spans="1:14" ht="15.75" customHeight="1">
      <c r="G47" s="208"/>
    </row>
    <row r="48" spans="1:14" ht="15.75" customHeight="1">
      <c r="A48" s="208" t="s">
        <v>60</v>
      </c>
      <c r="G48" s="208"/>
      <c r="H48" s="208" t="s">
        <v>61</v>
      </c>
    </row>
    <row r="56" ht="34.5" customHeight="1"/>
    <row r="57" ht="101.25" customHeight="1"/>
    <row r="58" ht="27" customHeight="1"/>
    <row r="60" ht="13.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2" ht="15.75" customHeight="1"/>
    <row r="93" ht="15.75" customHeight="1"/>
    <row r="94" ht="15.75" customHeight="1"/>
  </sheetData>
  <mergeCells count="22">
    <mergeCell ref="A43:D43"/>
    <mergeCell ref="A9:N9"/>
    <mergeCell ref="A10:N10"/>
    <mergeCell ref="A11:N11"/>
    <mergeCell ref="A14:A41"/>
    <mergeCell ref="C14:C25"/>
    <mergeCell ref="D14:D25"/>
    <mergeCell ref="K14:K21"/>
    <mergeCell ref="N36:N41"/>
    <mergeCell ref="E29:E30"/>
    <mergeCell ref="E35:E36"/>
    <mergeCell ref="E14:E15"/>
    <mergeCell ref="E16:E17"/>
    <mergeCell ref="N14:N25"/>
    <mergeCell ref="E27:E28"/>
    <mergeCell ref="B14:B25"/>
    <mergeCell ref="E33:E34"/>
    <mergeCell ref="K37:K41"/>
    <mergeCell ref="K27:K36"/>
    <mergeCell ref="E18:E19"/>
    <mergeCell ref="E20:E21"/>
    <mergeCell ref="K22:K25"/>
  </mergeCells>
  <pageMargins left="0.11811023622047245" right="0.11811023622047245" top="0.19685039370078741" bottom="0.19685039370078741" header="0.51181102362204722" footer="0.51181102362204722"/>
  <pageSetup paperSize="9" scale="75" firstPageNumber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L101"/>
  <sheetViews>
    <sheetView topLeftCell="A36" workbookViewId="0">
      <selection activeCell="A11" sqref="A11:N11"/>
    </sheetView>
  </sheetViews>
  <sheetFormatPr defaultRowHeight="15"/>
  <cols>
    <col min="2" max="2" width="13.5703125" customWidth="1"/>
    <col min="3" max="3" width="14.7109375" customWidth="1"/>
    <col min="5" max="5" width="24.140625" customWidth="1"/>
    <col min="6" max="6" width="25.7109375" customWidth="1"/>
    <col min="8" max="8" width="14.28515625" customWidth="1"/>
    <col min="9" max="10" width="12.5703125" customWidth="1"/>
    <col min="13" max="13" width="15.140625" customWidth="1"/>
    <col min="15" max="15" width="8.85546875" style="1"/>
    <col min="17" max="1026" width="8.85546875" style="1"/>
  </cols>
  <sheetData>
    <row r="1" spans="1:14">
      <c r="A1" s="2"/>
      <c r="B1" s="2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>
      <c r="A10" s="690" t="s">
        <v>519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 ht="15.75" thickBot="1">
      <c r="A12" s="3"/>
      <c r="B12" s="3"/>
    </row>
    <row r="13" spans="1:14" ht="230.25" thickBot="1">
      <c r="A13" s="508" t="s">
        <v>8</v>
      </c>
      <c r="B13" s="509" t="s">
        <v>335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27" t="s">
        <v>14</v>
      </c>
      <c r="I13" s="27" t="s">
        <v>15</v>
      </c>
      <c r="J13" s="27" t="s">
        <v>69</v>
      </c>
      <c r="K13" s="27" t="s">
        <v>54</v>
      </c>
      <c r="L13" s="27" t="s">
        <v>18</v>
      </c>
      <c r="M13" s="27" t="s">
        <v>19</v>
      </c>
      <c r="N13" s="27" t="s">
        <v>20</v>
      </c>
    </row>
    <row r="14" spans="1:14" ht="82.15" customHeight="1" thickBot="1">
      <c r="A14" s="689" t="s">
        <v>62</v>
      </c>
      <c r="B14" s="689">
        <v>2446005183</v>
      </c>
      <c r="C14" s="733" t="s">
        <v>294</v>
      </c>
      <c r="D14" s="704" t="s">
        <v>23</v>
      </c>
      <c r="E14" s="704" t="s">
        <v>358</v>
      </c>
      <c r="F14" s="28" t="s">
        <v>354</v>
      </c>
      <c r="G14" s="28" t="s">
        <v>25</v>
      </c>
      <c r="H14" s="28">
        <v>100</v>
      </c>
      <c r="I14" s="28">
        <v>100</v>
      </c>
      <c r="J14" s="29">
        <f t="shared" ref="J14:J25" si="0">I14/H14*100</f>
        <v>100</v>
      </c>
      <c r="K14" s="735">
        <v>100</v>
      </c>
      <c r="L14" s="28"/>
      <c r="M14" s="28" t="s">
        <v>26</v>
      </c>
      <c r="N14" s="707"/>
    </row>
    <row r="15" spans="1:14" ht="60" customHeight="1" thickBot="1">
      <c r="A15" s="689"/>
      <c r="B15" s="689"/>
      <c r="C15" s="733"/>
      <c r="D15" s="704"/>
      <c r="E15" s="734"/>
      <c r="F15" s="31" t="s">
        <v>355</v>
      </c>
      <c r="G15" s="31" t="s">
        <v>25</v>
      </c>
      <c r="H15" s="31">
        <v>100</v>
      </c>
      <c r="I15" s="31">
        <v>100</v>
      </c>
      <c r="J15" s="32">
        <f t="shared" si="0"/>
        <v>100</v>
      </c>
      <c r="K15" s="736"/>
      <c r="L15" s="31"/>
      <c r="M15" s="28" t="s">
        <v>26</v>
      </c>
      <c r="N15" s="738"/>
    </row>
    <row r="16" spans="1:14" ht="73.900000000000006" customHeight="1" thickBot="1">
      <c r="A16" s="689"/>
      <c r="B16" s="689"/>
      <c r="C16" s="733"/>
      <c r="D16" s="704"/>
      <c r="E16" s="704" t="s">
        <v>359</v>
      </c>
      <c r="F16" s="28" t="s">
        <v>354</v>
      </c>
      <c r="G16" s="31" t="s">
        <v>25</v>
      </c>
      <c r="H16" s="31">
        <v>100</v>
      </c>
      <c r="I16" s="31">
        <v>100</v>
      </c>
      <c r="J16" s="32">
        <f t="shared" si="0"/>
        <v>100</v>
      </c>
      <c r="K16" s="736"/>
      <c r="L16" s="31"/>
      <c r="M16" s="28" t="s">
        <v>26</v>
      </c>
      <c r="N16" s="738"/>
    </row>
    <row r="17" spans="1:16" ht="61.9" customHeight="1" thickBot="1">
      <c r="A17" s="689"/>
      <c r="B17" s="689"/>
      <c r="C17" s="733"/>
      <c r="D17" s="704"/>
      <c r="E17" s="734"/>
      <c r="F17" s="31" t="s">
        <v>355</v>
      </c>
      <c r="G17" s="31" t="s">
        <v>25</v>
      </c>
      <c r="H17" s="31">
        <v>100</v>
      </c>
      <c r="I17" s="31">
        <v>100</v>
      </c>
      <c r="J17" s="32">
        <f t="shared" si="0"/>
        <v>100</v>
      </c>
      <c r="K17" s="736"/>
      <c r="L17" s="31"/>
      <c r="M17" s="28" t="s">
        <v>26</v>
      </c>
      <c r="N17" s="738"/>
    </row>
    <row r="18" spans="1:16" ht="99" customHeight="1" thickBot="1">
      <c r="A18" s="689"/>
      <c r="B18" s="689"/>
      <c r="C18" s="733"/>
      <c r="D18" s="704"/>
      <c r="E18" s="704" t="s">
        <v>356</v>
      </c>
      <c r="F18" s="28" t="s">
        <v>354</v>
      </c>
      <c r="G18" s="31" t="s">
        <v>25</v>
      </c>
      <c r="H18" s="31">
        <v>100</v>
      </c>
      <c r="I18" s="31">
        <v>100</v>
      </c>
      <c r="J18" s="32">
        <f t="shared" si="0"/>
        <v>100</v>
      </c>
      <c r="K18" s="736"/>
      <c r="L18" s="31"/>
      <c r="M18" s="28" t="s">
        <v>26</v>
      </c>
      <c r="N18" s="738"/>
      <c r="P18" s="1"/>
    </row>
    <row r="19" spans="1:16" ht="63.6" customHeight="1" thickBot="1">
      <c r="A19" s="689"/>
      <c r="B19" s="689"/>
      <c r="C19" s="733"/>
      <c r="D19" s="704"/>
      <c r="E19" s="734"/>
      <c r="F19" s="31" t="s">
        <v>355</v>
      </c>
      <c r="G19" s="510" t="s">
        <v>25</v>
      </c>
      <c r="H19" s="510">
        <v>100</v>
      </c>
      <c r="I19" s="510">
        <v>100</v>
      </c>
      <c r="J19" s="40">
        <f t="shared" si="0"/>
        <v>100</v>
      </c>
      <c r="K19" s="736"/>
      <c r="L19" s="31"/>
      <c r="M19" s="28" t="s">
        <v>26</v>
      </c>
      <c r="N19" s="738"/>
    </row>
    <row r="20" spans="1:16" ht="73.900000000000006" customHeight="1" thickBot="1">
      <c r="A20" s="689"/>
      <c r="B20" s="689"/>
      <c r="C20" s="733"/>
      <c r="D20" s="704"/>
      <c r="E20" s="704" t="s">
        <v>357</v>
      </c>
      <c r="F20" s="41" t="s">
        <v>354</v>
      </c>
      <c r="G20" s="343" t="s">
        <v>25</v>
      </c>
      <c r="H20" s="5">
        <v>100</v>
      </c>
      <c r="I20" s="5">
        <v>100</v>
      </c>
      <c r="J20" s="8">
        <f t="shared" si="0"/>
        <v>100</v>
      </c>
      <c r="K20" s="736"/>
      <c r="L20" s="31"/>
      <c r="M20" s="28" t="s">
        <v>26</v>
      </c>
      <c r="N20" s="738"/>
    </row>
    <row r="21" spans="1:16" ht="71.45" customHeight="1" thickBot="1">
      <c r="A21" s="689"/>
      <c r="B21" s="689"/>
      <c r="C21" s="733"/>
      <c r="D21" s="704"/>
      <c r="E21" s="734"/>
      <c r="F21" s="86" t="s">
        <v>355</v>
      </c>
      <c r="G21" s="5" t="s">
        <v>25</v>
      </c>
      <c r="H21" s="5">
        <v>100</v>
      </c>
      <c r="I21" s="5">
        <v>100</v>
      </c>
      <c r="J21" s="8">
        <f t="shared" si="0"/>
        <v>100</v>
      </c>
      <c r="K21" s="737"/>
      <c r="L21" s="31"/>
      <c r="M21" s="28" t="s">
        <v>26</v>
      </c>
      <c r="N21" s="738"/>
    </row>
    <row r="22" spans="1:16" ht="55.15" customHeight="1" thickBot="1">
      <c r="A22" s="689"/>
      <c r="B22" s="689"/>
      <c r="C22" s="733"/>
      <c r="D22" s="704"/>
      <c r="E22" s="5" t="s">
        <v>350</v>
      </c>
      <c r="F22" s="86" t="s">
        <v>32</v>
      </c>
      <c r="G22" s="5" t="s">
        <v>33</v>
      </c>
      <c r="H22" s="5">
        <v>15</v>
      </c>
      <c r="I22" s="5">
        <v>16</v>
      </c>
      <c r="J22" s="6">
        <f t="shared" si="0"/>
        <v>106.66666666666667</v>
      </c>
      <c r="K22" s="740">
        <f>(J22+J23+J24+J25)/4</f>
        <v>101.917502787068</v>
      </c>
      <c r="L22" s="742"/>
      <c r="M22" s="28" t="s">
        <v>26</v>
      </c>
      <c r="N22" s="738"/>
      <c r="P22" s="1"/>
    </row>
    <row r="23" spans="1:16" ht="81" customHeight="1" thickBot="1">
      <c r="A23" s="689"/>
      <c r="B23" s="689"/>
      <c r="C23" s="733"/>
      <c r="D23" s="704"/>
      <c r="E23" s="5" t="s">
        <v>351</v>
      </c>
      <c r="F23" s="86" t="s">
        <v>32</v>
      </c>
      <c r="G23" s="5" t="s">
        <v>33</v>
      </c>
      <c r="H23" s="5">
        <v>65</v>
      </c>
      <c r="I23" s="5">
        <v>60</v>
      </c>
      <c r="J23" s="6">
        <f t="shared" si="0"/>
        <v>92.307692307692307</v>
      </c>
      <c r="K23" s="740"/>
      <c r="L23" s="742"/>
      <c r="M23" s="28" t="s">
        <v>26</v>
      </c>
      <c r="N23" s="738"/>
      <c r="P23" s="1"/>
    </row>
    <row r="24" spans="1:16" ht="60.6" customHeight="1" thickBot="1">
      <c r="A24" s="689"/>
      <c r="B24" s="689"/>
      <c r="C24" s="733"/>
      <c r="D24" s="704"/>
      <c r="E24" s="5" t="s">
        <v>352</v>
      </c>
      <c r="F24" s="86" t="s">
        <v>32</v>
      </c>
      <c r="G24" s="5" t="s">
        <v>33</v>
      </c>
      <c r="H24" s="5">
        <v>1</v>
      </c>
      <c r="I24" s="5">
        <v>1</v>
      </c>
      <c r="J24" s="6">
        <f t="shared" si="0"/>
        <v>100</v>
      </c>
      <c r="K24" s="740"/>
      <c r="L24" s="742"/>
      <c r="M24" s="28" t="s">
        <v>26</v>
      </c>
      <c r="N24" s="738"/>
      <c r="P24" s="1"/>
    </row>
    <row r="25" spans="1:16" ht="82.15" customHeight="1" thickBot="1">
      <c r="A25" s="689"/>
      <c r="B25" s="689"/>
      <c r="C25" s="733"/>
      <c r="D25" s="704"/>
      <c r="E25" s="5" t="s">
        <v>353</v>
      </c>
      <c r="F25" s="31" t="s">
        <v>32</v>
      </c>
      <c r="G25" s="127" t="s">
        <v>33</v>
      </c>
      <c r="H25" s="5">
        <v>23</v>
      </c>
      <c r="I25" s="5">
        <v>25</v>
      </c>
      <c r="J25" s="6">
        <f t="shared" si="0"/>
        <v>108.69565217391303</v>
      </c>
      <c r="K25" s="740"/>
      <c r="L25" s="742"/>
      <c r="M25" s="28" t="s">
        <v>26</v>
      </c>
      <c r="N25" s="738"/>
      <c r="P25" s="1"/>
    </row>
    <row r="26" spans="1:16" ht="103.15" hidden="1" customHeight="1">
      <c r="A26" s="689"/>
      <c r="B26" s="689"/>
      <c r="C26" s="733"/>
      <c r="D26" s="704"/>
      <c r="E26" s="5" t="s">
        <v>51</v>
      </c>
      <c r="F26" s="31" t="s">
        <v>32</v>
      </c>
      <c r="G26" s="31" t="s">
        <v>33</v>
      </c>
      <c r="H26" s="510"/>
      <c r="I26" s="510"/>
      <c r="J26" s="37" t="e">
        <f>I26/H26*100</f>
        <v>#DIV/0!</v>
      </c>
      <c r="K26" s="741"/>
      <c r="L26" s="742"/>
      <c r="M26" s="28" t="s">
        <v>26</v>
      </c>
      <c r="N26" s="739"/>
      <c r="P26" s="1" t="s">
        <v>31</v>
      </c>
    </row>
    <row r="27" spans="1:16" ht="21.75" customHeight="1" thickBot="1">
      <c r="A27" s="689"/>
      <c r="B27" s="689"/>
      <c r="C27" s="743" t="s">
        <v>49</v>
      </c>
      <c r="D27" s="744"/>
      <c r="E27" s="744"/>
      <c r="F27" s="745"/>
      <c r="G27" s="745"/>
      <c r="H27" s="745"/>
      <c r="I27" s="745"/>
      <c r="J27" s="745"/>
      <c r="K27" s="744"/>
      <c r="L27" s="510"/>
      <c r="M27" s="85"/>
      <c r="N27" s="6">
        <f>(K14+K22)/2</f>
        <v>100.958751393534</v>
      </c>
    </row>
    <row r="28" spans="1:16" ht="67.900000000000006" customHeight="1">
      <c r="A28" s="689"/>
      <c r="B28" s="689"/>
      <c r="C28" s="685" t="s">
        <v>34</v>
      </c>
      <c r="D28" s="685" t="s">
        <v>23</v>
      </c>
      <c r="E28" s="689" t="s">
        <v>325</v>
      </c>
      <c r="F28" s="101" t="s">
        <v>323</v>
      </c>
      <c r="G28" s="510" t="s">
        <v>25</v>
      </c>
      <c r="H28" s="39">
        <v>100</v>
      </c>
      <c r="I28" s="39">
        <v>100</v>
      </c>
      <c r="J28" s="12">
        <f>I28/H28*100</f>
        <v>100</v>
      </c>
      <c r="K28" s="750">
        <v>100</v>
      </c>
      <c r="L28" s="5"/>
      <c r="M28" s="5" t="s">
        <v>26</v>
      </c>
      <c r="N28" s="746"/>
    </row>
    <row r="29" spans="1:16" ht="61.9" customHeight="1">
      <c r="A29" s="689"/>
      <c r="B29" s="689"/>
      <c r="C29" s="686"/>
      <c r="D29" s="686"/>
      <c r="E29" s="685"/>
      <c r="F29" s="396" t="s">
        <v>324</v>
      </c>
      <c r="G29" s="47" t="s">
        <v>25</v>
      </c>
      <c r="H29" s="5">
        <v>100</v>
      </c>
      <c r="I29" s="5">
        <v>100</v>
      </c>
      <c r="J29" s="8">
        <v>100</v>
      </c>
      <c r="K29" s="751"/>
      <c r="L29" s="5"/>
      <c r="M29" s="5" t="s">
        <v>26</v>
      </c>
      <c r="N29" s="746"/>
    </row>
    <row r="30" spans="1:16" ht="79.150000000000006" customHeight="1">
      <c r="A30" s="689"/>
      <c r="B30" s="689"/>
      <c r="C30" s="686"/>
      <c r="D30" s="686"/>
      <c r="E30" s="747" t="s">
        <v>326</v>
      </c>
      <c r="F30" s="9" t="s">
        <v>323</v>
      </c>
      <c r="G30" s="5" t="s">
        <v>25</v>
      </c>
      <c r="H30" s="5">
        <v>100</v>
      </c>
      <c r="I30" s="5">
        <v>100</v>
      </c>
      <c r="J30" s="8">
        <v>100</v>
      </c>
      <c r="K30" s="751"/>
      <c r="L30" s="5"/>
      <c r="M30" s="5" t="s">
        <v>26</v>
      </c>
      <c r="N30" s="746"/>
    </row>
    <row r="31" spans="1:16" ht="64.900000000000006" customHeight="1">
      <c r="A31" s="689"/>
      <c r="B31" s="689"/>
      <c r="C31" s="686"/>
      <c r="D31" s="686"/>
      <c r="E31" s="748"/>
      <c r="F31" s="396" t="s">
        <v>324</v>
      </c>
      <c r="G31" s="47" t="s">
        <v>25</v>
      </c>
      <c r="H31" s="5">
        <v>100</v>
      </c>
      <c r="I31" s="5">
        <v>100</v>
      </c>
      <c r="J31" s="8">
        <v>100</v>
      </c>
      <c r="K31" s="751"/>
      <c r="L31" s="5"/>
      <c r="M31" s="5" t="s">
        <v>26</v>
      </c>
      <c r="N31" s="746"/>
    </row>
    <row r="32" spans="1:16" ht="62.45" customHeight="1">
      <c r="A32" s="689"/>
      <c r="B32" s="689"/>
      <c r="C32" s="686"/>
      <c r="D32" s="686"/>
      <c r="E32" s="747" t="s">
        <v>328</v>
      </c>
      <c r="F32" s="9" t="s">
        <v>323</v>
      </c>
      <c r="G32" s="5" t="s">
        <v>25</v>
      </c>
      <c r="H32" s="5">
        <v>100</v>
      </c>
      <c r="I32" s="5">
        <v>100</v>
      </c>
      <c r="J32" s="8">
        <v>100</v>
      </c>
      <c r="K32" s="751"/>
      <c r="L32" s="5"/>
      <c r="M32" s="5" t="s">
        <v>26</v>
      </c>
      <c r="N32" s="746"/>
    </row>
    <row r="33" spans="1:14" ht="55.9" customHeight="1">
      <c r="A33" s="689"/>
      <c r="B33" s="689"/>
      <c r="C33" s="686"/>
      <c r="D33" s="686"/>
      <c r="E33" s="748"/>
      <c r="F33" s="396" t="s">
        <v>324</v>
      </c>
      <c r="G33" s="47" t="s">
        <v>25</v>
      </c>
      <c r="H33" s="5">
        <v>100</v>
      </c>
      <c r="I33" s="5">
        <v>100</v>
      </c>
      <c r="J33" s="8">
        <v>100</v>
      </c>
      <c r="K33" s="751"/>
      <c r="L33" s="5"/>
      <c r="M33" s="5" t="s">
        <v>26</v>
      </c>
      <c r="N33" s="746"/>
    </row>
    <row r="34" spans="1:14" ht="71.45" hidden="1" customHeight="1">
      <c r="A34" s="689"/>
      <c r="B34" s="689"/>
      <c r="C34" s="686"/>
      <c r="D34" s="686"/>
      <c r="E34" s="748" t="s">
        <v>329</v>
      </c>
      <c r="F34" s="396" t="s">
        <v>323</v>
      </c>
      <c r="G34" s="47" t="s">
        <v>25</v>
      </c>
      <c r="H34" s="5">
        <v>100</v>
      </c>
      <c r="I34" s="5">
        <v>100</v>
      </c>
      <c r="J34" s="8">
        <v>100</v>
      </c>
      <c r="K34" s="751"/>
      <c r="L34" s="5"/>
      <c r="M34" s="5" t="s">
        <v>26</v>
      </c>
      <c r="N34" s="746"/>
    </row>
    <row r="35" spans="1:14" ht="61.15" hidden="1" customHeight="1">
      <c r="A35" s="689"/>
      <c r="B35" s="689"/>
      <c r="C35" s="686"/>
      <c r="D35" s="686"/>
      <c r="E35" s="749"/>
      <c r="F35" s="396" t="s">
        <v>324</v>
      </c>
      <c r="G35" s="47" t="s">
        <v>25</v>
      </c>
      <c r="H35" s="5">
        <v>100</v>
      </c>
      <c r="I35" s="5">
        <v>100</v>
      </c>
      <c r="J35" s="8">
        <v>100</v>
      </c>
      <c r="K35" s="751"/>
      <c r="L35" s="5"/>
      <c r="M35" s="5" t="s">
        <v>26</v>
      </c>
      <c r="N35" s="746"/>
    </row>
    <row r="36" spans="1:14" ht="65.45" customHeight="1">
      <c r="A36" s="689"/>
      <c r="B36" s="689"/>
      <c r="C36" s="686"/>
      <c r="D36" s="686"/>
      <c r="E36" s="685" t="s">
        <v>327</v>
      </c>
      <c r="F36" s="9" t="s">
        <v>323</v>
      </c>
      <c r="G36" s="5" t="s">
        <v>25</v>
      </c>
      <c r="H36" s="5">
        <v>100</v>
      </c>
      <c r="I36" s="5">
        <v>100</v>
      </c>
      <c r="J36" s="8">
        <v>100</v>
      </c>
      <c r="K36" s="751"/>
      <c r="L36" s="5"/>
      <c r="M36" s="5" t="s">
        <v>26</v>
      </c>
      <c r="N36" s="746"/>
    </row>
    <row r="37" spans="1:14" ht="63.6" customHeight="1">
      <c r="A37" s="689"/>
      <c r="B37" s="689"/>
      <c r="C37" s="686"/>
      <c r="D37" s="686"/>
      <c r="E37" s="687"/>
      <c r="F37" s="9" t="s">
        <v>324</v>
      </c>
      <c r="G37" s="5" t="s">
        <v>25</v>
      </c>
      <c r="H37" s="5">
        <v>100</v>
      </c>
      <c r="I37" s="5">
        <v>100</v>
      </c>
      <c r="J37" s="8">
        <v>100</v>
      </c>
      <c r="K37" s="752"/>
      <c r="L37" s="5"/>
      <c r="M37" s="5" t="s">
        <v>26</v>
      </c>
      <c r="N37" s="746"/>
    </row>
    <row r="38" spans="1:14" ht="60" customHeight="1">
      <c r="A38" s="689"/>
      <c r="B38" s="689"/>
      <c r="C38" s="686"/>
      <c r="D38" s="686"/>
      <c r="E38" s="5" t="s">
        <v>330</v>
      </c>
      <c r="F38" s="5" t="s">
        <v>32</v>
      </c>
      <c r="G38" s="5" t="s">
        <v>33</v>
      </c>
      <c r="H38" s="5">
        <v>15</v>
      </c>
      <c r="I38" s="18">
        <v>16</v>
      </c>
      <c r="J38" s="6">
        <f>I38/H38*100</f>
        <v>106.66666666666667</v>
      </c>
      <c r="K38" s="750">
        <f>(J38+J39+J40+J41+J42)/4</f>
        <v>101.917502787068</v>
      </c>
      <c r="L38" s="5"/>
      <c r="M38" s="5" t="s">
        <v>26</v>
      </c>
      <c r="N38" s="746"/>
    </row>
    <row r="39" spans="1:14" ht="58.9" customHeight="1">
      <c r="A39" s="689"/>
      <c r="B39" s="689"/>
      <c r="C39" s="686"/>
      <c r="D39" s="686"/>
      <c r="E39" s="5" t="s">
        <v>331</v>
      </c>
      <c r="F39" s="5" t="s">
        <v>32</v>
      </c>
      <c r="G39" s="5" t="s">
        <v>33</v>
      </c>
      <c r="H39" s="5">
        <v>65</v>
      </c>
      <c r="I39" s="18">
        <v>60</v>
      </c>
      <c r="J39" s="6">
        <f>I39/H39*100</f>
        <v>92.307692307692307</v>
      </c>
      <c r="K39" s="751"/>
      <c r="L39" s="5"/>
      <c r="M39" s="5" t="s">
        <v>26</v>
      </c>
      <c r="N39" s="746"/>
    </row>
    <row r="40" spans="1:14" ht="70.900000000000006" customHeight="1">
      <c r="A40" s="689"/>
      <c r="B40" s="689"/>
      <c r="C40" s="686"/>
      <c r="D40" s="686"/>
      <c r="E40" s="5" t="s">
        <v>332</v>
      </c>
      <c r="F40" s="5" t="s">
        <v>32</v>
      </c>
      <c r="G40" s="5" t="s">
        <v>33</v>
      </c>
      <c r="H40" s="5">
        <v>23</v>
      </c>
      <c r="I40" s="18">
        <v>25</v>
      </c>
      <c r="J40" s="6">
        <f>I40/H40*100</f>
        <v>108.69565217391303</v>
      </c>
      <c r="K40" s="751"/>
      <c r="L40" s="5"/>
      <c r="M40" s="5" t="s">
        <v>26</v>
      </c>
      <c r="N40" s="746"/>
    </row>
    <row r="41" spans="1:14" ht="44.25" hidden="1" customHeight="1">
      <c r="A41" s="689"/>
      <c r="B41" s="689"/>
      <c r="C41" s="686"/>
      <c r="D41" s="686"/>
      <c r="E41" s="5" t="s">
        <v>333</v>
      </c>
      <c r="F41" s="5" t="s">
        <v>32</v>
      </c>
      <c r="G41" s="5" t="s">
        <v>33</v>
      </c>
      <c r="H41" s="5"/>
      <c r="I41" s="18"/>
      <c r="J41" s="6"/>
      <c r="K41" s="751"/>
      <c r="L41" s="5"/>
      <c r="M41" s="5" t="s">
        <v>26</v>
      </c>
      <c r="N41" s="746"/>
    </row>
    <row r="42" spans="1:14" ht="46.15" customHeight="1">
      <c r="A42" s="689"/>
      <c r="B42" s="689"/>
      <c r="C42" s="687"/>
      <c r="D42" s="687"/>
      <c r="E42" s="5" t="s">
        <v>334</v>
      </c>
      <c r="F42" s="5" t="s">
        <v>32</v>
      </c>
      <c r="G42" s="5" t="s">
        <v>33</v>
      </c>
      <c r="H42" s="5">
        <v>1</v>
      </c>
      <c r="I42" s="18">
        <v>1</v>
      </c>
      <c r="J42" s="6">
        <f>I42/H42*100</f>
        <v>100</v>
      </c>
      <c r="K42" s="752"/>
      <c r="L42" s="5"/>
      <c r="M42" s="5" t="s">
        <v>26</v>
      </c>
      <c r="N42" s="746"/>
    </row>
    <row r="43" spans="1:14" ht="15" customHeight="1">
      <c r="A43" s="389"/>
      <c r="B43" s="389"/>
      <c r="C43" s="753" t="s">
        <v>49</v>
      </c>
      <c r="D43" s="753"/>
      <c r="E43" s="753"/>
      <c r="F43" s="753"/>
      <c r="G43" s="753"/>
      <c r="H43" s="753"/>
      <c r="I43" s="753"/>
      <c r="J43" s="753"/>
      <c r="K43" s="753"/>
      <c r="L43" s="753"/>
      <c r="M43" s="5"/>
      <c r="N43" s="6">
        <f>(K28+K38)/2</f>
        <v>100.958751393534</v>
      </c>
    </row>
    <row r="44" spans="1:14" ht="15" customHeight="1">
      <c r="A44" s="11"/>
      <c r="B44" s="11"/>
      <c r="C44" s="688" t="s">
        <v>49</v>
      </c>
      <c r="D44" s="688"/>
      <c r="E44" s="688"/>
      <c r="F44" s="688"/>
      <c r="G44" s="688"/>
      <c r="H44" s="688"/>
      <c r="I44" s="688"/>
      <c r="J44" s="688"/>
      <c r="K44" s="688"/>
      <c r="L44" s="688"/>
      <c r="M44" s="5"/>
      <c r="N44" s="7">
        <f>(N27+N43)/2</f>
        <v>100.958751393534</v>
      </c>
    </row>
    <row r="45" spans="1:14">
      <c r="A45" s="1" t="s">
        <v>40</v>
      </c>
      <c r="B45" s="1"/>
      <c r="H45" s="11"/>
      <c r="I45" s="22"/>
      <c r="J45" s="12"/>
      <c r="K45" s="13"/>
      <c r="L45" s="11"/>
      <c r="M45" s="11"/>
      <c r="N45" s="25"/>
    </row>
    <row r="46" spans="1:14">
      <c r="A46" s="1" t="s">
        <v>41</v>
      </c>
      <c r="B46" s="1"/>
      <c r="H46" s="11"/>
      <c r="I46" s="22"/>
      <c r="J46" s="12"/>
      <c r="K46" s="13"/>
      <c r="L46" s="11"/>
      <c r="M46" s="11"/>
      <c r="N46" s="25"/>
    </row>
    <row r="47" spans="1:14">
      <c r="A47" s="1" t="s">
        <v>533</v>
      </c>
      <c r="B47" s="1"/>
      <c r="H47" s="11"/>
      <c r="I47" s="22"/>
      <c r="J47" s="12"/>
      <c r="K47" s="13"/>
      <c r="L47" s="11"/>
      <c r="M47" s="11"/>
      <c r="N47" s="25"/>
    </row>
    <row r="48" spans="1:14" ht="0.6" customHeight="1">
      <c r="A48" s="389"/>
      <c r="B48" s="389"/>
      <c r="C48" s="11"/>
      <c r="D48" s="11"/>
      <c r="E48" s="11"/>
      <c r="F48" s="11"/>
      <c r="G48" s="11"/>
      <c r="H48" s="11"/>
      <c r="I48" s="22"/>
      <c r="J48" s="12"/>
      <c r="K48" s="13"/>
      <c r="L48" s="11"/>
      <c r="M48" s="11"/>
      <c r="N48" s="25"/>
    </row>
    <row r="49" spans="1:8">
      <c r="A49" s="1" t="s">
        <v>64</v>
      </c>
      <c r="B49" s="1"/>
      <c r="H49" s="1" t="s">
        <v>401</v>
      </c>
    </row>
    <row r="50" spans="1:8" ht="72" hidden="1" customHeight="1"/>
    <row r="51" spans="1:8" ht="22.15" hidden="1" customHeight="1"/>
    <row r="52" spans="1:8" ht="19.899999999999999" hidden="1" customHeight="1"/>
    <row r="53" spans="1:8" ht="22.15" customHeight="1"/>
    <row r="54" spans="1:8" ht="21" hidden="1" customHeight="1"/>
    <row r="55" spans="1:8" ht="82.15" hidden="1" customHeight="1"/>
    <row r="56" spans="1:8" ht="15.75" customHeight="1"/>
    <row r="74" ht="18" customHeight="1"/>
    <row r="75" ht="16.899999999999999" customHeight="1"/>
    <row r="76" ht="15" customHeight="1"/>
    <row r="79" ht="16.149999999999999" customHeight="1"/>
    <row r="80" ht="14.45" customHeight="1"/>
    <row r="81" ht="4.9000000000000004" customHeight="1"/>
    <row r="82" ht="15" customHeight="1"/>
    <row r="84" ht="18" customHeight="1"/>
    <row r="85" ht="14.45" customHeight="1"/>
    <row r="86" ht="7.15" customHeight="1"/>
    <row r="87" ht="15" customHeight="1"/>
    <row r="88" ht="10.9" customHeight="1"/>
    <row r="89" ht="15" customHeight="1"/>
    <row r="90" ht="3" customHeight="1"/>
    <row r="91" ht="15.6" customHeight="1"/>
    <row r="92" ht="2.4500000000000002" hidden="1" customHeight="1"/>
    <row r="93" ht="9.6" customHeight="1"/>
    <row r="101" ht="10.9" customHeight="1"/>
  </sheetData>
  <mergeCells count="28">
    <mergeCell ref="C44:L44"/>
    <mergeCell ref="N28:N42"/>
    <mergeCell ref="E30:E31"/>
    <mergeCell ref="E32:E33"/>
    <mergeCell ref="E34:E35"/>
    <mergeCell ref="E36:E37"/>
    <mergeCell ref="K38:K42"/>
    <mergeCell ref="C28:C42"/>
    <mergeCell ref="D28:D42"/>
    <mergeCell ref="E28:E29"/>
    <mergeCell ref="K28:K37"/>
    <mergeCell ref="C43:L43"/>
    <mergeCell ref="A9:N9"/>
    <mergeCell ref="A10:N10"/>
    <mergeCell ref="A11:N11"/>
    <mergeCell ref="A14:A42"/>
    <mergeCell ref="B14:B42"/>
    <mergeCell ref="C14:C26"/>
    <mergeCell ref="D14:D26"/>
    <mergeCell ref="E14:E15"/>
    <mergeCell ref="K14:K21"/>
    <mergeCell ref="N14:N26"/>
    <mergeCell ref="E16:E17"/>
    <mergeCell ref="E18:E19"/>
    <mergeCell ref="E20:E21"/>
    <mergeCell ref="K22:K26"/>
    <mergeCell ref="L22:L26"/>
    <mergeCell ref="C27:K27"/>
  </mergeCells>
  <pageMargins left="0.39370078740157483" right="0.39370078740157483" top="0.55118110236220474" bottom="0.55118110236220474" header="0.51181102362204722" footer="0.51181102362204722"/>
  <pageSetup paperSize="9" scale="61" firstPageNumber="0" orientation="landscape" verticalDpi="0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L86"/>
  <sheetViews>
    <sheetView topLeftCell="A37" workbookViewId="0">
      <selection activeCell="D49" sqref="D49"/>
    </sheetView>
  </sheetViews>
  <sheetFormatPr defaultRowHeight="15"/>
  <cols>
    <col min="1" max="1" width="10.42578125"/>
    <col min="2" max="2" width="9.5703125" bestFit="1" customWidth="1"/>
    <col min="3" max="3" width="14.7109375"/>
    <col min="4" max="4" width="10"/>
    <col min="5" max="5" width="11.42578125"/>
    <col min="6" max="6" width="14.85546875"/>
    <col min="7" max="7" width="8"/>
    <col min="8" max="8" width="11.85546875"/>
    <col min="9" max="9" width="13.28515625"/>
    <col min="10" max="10" width="15.140625"/>
    <col min="11" max="11" width="11.42578125"/>
    <col min="12" max="12" width="12.28515625"/>
    <col min="13" max="13" width="13.7109375"/>
    <col min="15" max="15" width="0" style="17" hidden="1"/>
    <col min="16" max="16" width="0" hidden="1"/>
    <col min="17" max="17" width="0" style="17" hidden="1"/>
    <col min="18" max="1026" width="9.140625" style="17"/>
  </cols>
  <sheetData>
    <row r="1" spans="1:14">
      <c r="A1" s="14"/>
      <c r="B1" s="14"/>
      <c r="M1" s="14"/>
      <c r="N1" s="14" t="s">
        <v>0</v>
      </c>
    </row>
    <row r="2" spans="1:14">
      <c r="A2" s="14"/>
      <c r="B2" s="14"/>
      <c r="M2" s="14"/>
      <c r="N2" s="14" t="s">
        <v>1</v>
      </c>
    </row>
    <row r="3" spans="1:14">
      <c r="A3" s="14"/>
      <c r="B3" s="14"/>
      <c r="M3" s="14"/>
      <c r="N3" s="14" t="s">
        <v>2</v>
      </c>
    </row>
    <row r="4" spans="1:14">
      <c r="A4" s="14"/>
      <c r="B4" s="14"/>
      <c r="M4" s="14"/>
      <c r="N4" s="14" t="s">
        <v>3</v>
      </c>
    </row>
    <row r="5" spans="1:14">
      <c r="A5" s="14"/>
      <c r="B5" s="14"/>
      <c r="M5" s="14"/>
      <c r="N5" s="14" t="s">
        <v>4</v>
      </c>
    </row>
    <row r="6" spans="1:14">
      <c r="A6" s="14"/>
      <c r="B6" s="14"/>
      <c r="M6" s="14"/>
      <c r="N6" s="14" t="s">
        <v>5</v>
      </c>
    </row>
    <row r="7" spans="1:14">
      <c r="A7" s="14"/>
      <c r="B7" s="14"/>
      <c r="M7" s="14"/>
      <c r="N7" s="14" t="s">
        <v>6</v>
      </c>
    </row>
    <row r="8" spans="1:14">
      <c r="A8" s="15"/>
      <c r="B8" s="15"/>
    </row>
    <row r="9" spans="1:14">
      <c r="A9" s="757" t="s">
        <v>7</v>
      </c>
      <c r="B9" s="757"/>
      <c r="C9" s="757"/>
      <c r="D9" s="757"/>
      <c r="E9" s="757"/>
      <c r="F9" s="757"/>
      <c r="G9" s="757"/>
      <c r="H9" s="757"/>
      <c r="I9" s="757"/>
      <c r="J9" s="757"/>
      <c r="K9" s="757"/>
      <c r="L9" s="757"/>
      <c r="M9" s="757"/>
      <c r="N9" s="757"/>
    </row>
    <row r="10" spans="1:14">
      <c r="A10" s="757" t="s">
        <v>526</v>
      </c>
      <c r="B10" s="757"/>
      <c r="C10" s="757"/>
      <c r="D10" s="757"/>
      <c r="E10" s="757"/>
      <c r="F10" s="757"/>
      <c r="G10" s="757"/>
      <c r="H10" s="757"/>
      <c r="I10" s="757"/>
      <c r="J10" s="757"/>
      <c r="K10" s="757"/>
      <c r="L10" s="757"/>
      <c r="M10" s="757"/>
      <c r="N10" s="757"/>
    </row>
    <row r="11" spans="1:14">
      <c r="A11" s="757" t="s">
        <v>44</v>
      </c>
      <c r="B11" s="757"/>
      <c r="C11" s="757"/>
      <c r="D11" s="757"/>
      <c r="E11" s="757"/>
      <c r="F11" s="757"/>
      <c r="G11" s="757"/>
      <c r="H11" s="757"/>
      <c r="I11" s="757"/>
      <c r="J11" s="757"/>
      <c r="K11" s="757"/>
      <c r="L11" s="757"/>
      <c r="M11" s="757"/>
      <c r="N11" s="757"/>
    </row>
    <row r="12" spans="1:14" ht="15.75" thickBot="1">
      <c r="A12" s="15"/>
      <c r="B12" s="15"/>
    </row>
    <row r="13" spans="1:14" ht="166.5" thickBot="1">
      <c r="A13" s="52" t="s">
        <v>8</v>
      </c>
      <c r="B13" s="571" t="s">
        <v>458</v>
      </c>
      <c r="C13" s="53" t="s">
        <v>9</v>
      </c>
      <c r="D13" s="53" t="s">
        <v>10</v>
      </c>
      <c r="E13" s="53" t="s">
        <v>11</v>
      </c>
      <c r="F13" s="53" t="s">
        <v>12</v>
      </c>
      <c r="G13" s="53" t="s">
        <v>13</v>
      </c>
      <c r="H13" s="53" t="s">
        <v>14</v>
      </c>
      <c r="I13" s="53" t="s">
        <v>15</v>
      </c>
      <c r="J13" s="53" t="s">
        <v>16</v>
      </c>
      <c r="K13" s="53" t="s">
        <v>17</v>
      </c>
      <c r="L13" s="53" t="s">
        <v>18</v>
      </c>
      <c r="M13" s="53" t="s">
        <v>19</v>
      </c>
      <c r="N13" s="78" t="s">
        <v>20</v>
      </c>
    </row>
    <row r="14" spans="1:14" ht="115.5" customHeight="1" thickBot="1">
      <c r="A14" s="758" t="s">
        <v>65</v>
      </c>
      <c r="B14" s="754">
        <v>2446032772</v>
      </c>
      <c r="C14" s="758" t="s">
        <v>22</v>
      </c>
      <c r="D14" s="758" t="s">
        <v>23</v>
      </c>
      <c r="E14" s="768" t="s">
        <v>46</v>
      </c>
      <c r="F14" s="537" t="s">
        <v>354</v>
      </c>
      <c r="G14" s="537" t="s">
        <v>25</v>
      </c>
      <c r="H14" s="537">
        <v>100</v>
      </c>
      <c r="I14" s="537">
        <v>100</v>
      </c>
      <c r="J14" s="538">
        <f t="shared" ref="J14:J25" si="0">I14/H14*100</f>
        <v>100</v>
      </c>
      <c r="K14" s="760">
        <v>100</v>
      </c>
      <c r="L14" s="54"/>
      <c r="M14" s="60" t="s">
        <v>26</v>
      </c>
      <c r="N14" s="761"/>
    </row>
    <row r="15" spans="1:14" ht="104.25" customHeight="1" thickBot="1">
      <c r="A15" s="758"/>
      <c r="B15" s="755"/>
      <c r="C15" s="758"/>
      <c r="D15" s="758"/>
      <c r="E15" s="769"/>
      <c r="F15" s="539" t="s">
        <v>355</v>
      </c>
      <c r="G15" s="539" t="s">
        <v>25</v>
      </c>
      <c r="H15" s="539">
        <v>100</v>
      </c>
      <c r="I15" s="539">
        <v>100</v>
      </c>
      <c r="J15" s="540">
        <f t="shared" si="0"/>
        <v>100</v>
      </c>
      <c r="K15" s="760"/>
      <c r="L15" s="57"/>
      <c r="M15" s="60" t="s">
        <v>26</v>
      </c>
      <c r="N15" s="761"/>
    </row>
    <row r="16" spans="1:14" ht="123" customHeight="1" thickBot="1">
      <c r="A16" s="758"/>
      <c r="B16" s="755"/>
      <c r="C16" s="758"/>
      <c r="D16" s="758"/>
      <c r="E16" s="766" t="s">
        <v>47</v>
      </c>
      <c r="F16" s="542" t="s">
        <v>354</v>
      </c>
      <c r="G16" s="541" t="s">
        <v>25</v>
      </c>
      <c r="H16" s="541">
        <v>100</v>
      </c>
      <c r="I16" s="541">
        <v>100</v>
      </c>
      <c r="J16" s="543">
        <f t="shared" si="0"/>
        <v>100</v>
      </c>
      <c r="K16" s="760"/>
      <c r="L16" s="57"/>
      <c r="M16" s="60" t="s">
        <v>26</v>
      </c>
      <c r="N16" s="761"/>
    </row>
    <row r="17" spans="1:16" ht="102.75" thickBot="1">
      <c r="A17" s="758"/>
      <c r="B17" s="755"/>
      <c r="C17" s="758"/>
      <c r="D17" s="758"/>
      <c r="E17" s="767"/>
      <c r="F17" s="541" t="s">
        <v>355</v>
      </c>
      <c r="G17" s="541" t="s">
        <v>25</v>
      </c>
      <c r="H17" s="541">
        <v>100</v>
      </c>
      <c r="I17" s="541">
        <v>100</v>
      </c>
      <c r="J17" s="543">
        <f t="shared" si="0"/>
        <v>100</v>
      </c>
      <c r="K17" s="760"/>
      <c r="L17" s="57"/>
      <c r="M17" s="60" t="s">
        <v>26</v>
      </c>
      <c r="N17" s="761"/>
    </row>
    <row r="18" spans="1:16" ht="179.25" customHeight="1" thickBot="1">
      <c r="A18" s="758"/>
      <c r="B18" s="755"/>
      <c r="C18" s="758"/>
      <c r="D18" s="758"/>
      <c r="E18" s="764" t="s">
        <v>423</v>
      </c>
      <c r="F18" s="544" t="s">
        <v>354</v>
      </c>
      <c r="G18" s="458" t="s">
        <v>25</v>
      </c>
      <c r="H18" s="458">
        <v>100</v>
      </c>
      <c r="I18" s="458">
        <v>100</v>
      </c>
      <c r="J18" s="463">
        <f t="shared" ref="J18:J19" si="1">I18/H18*100</f>
        <v>100</v>
      </c>
      <c r="K18" s="760"/>
      <c r="L18" s="57"/>
      <c r="M18" s="60" t="s">
        <v>26</v>
      </c>
      <c r="N18" s="761"/>
      <c r="P18" s="17" t="s">
        <v>29</v>
      </c>
    </row>
    <row r="19" spans="1:16" ht="102.75" thickBot="1">
      <c r="A19" s="758"/>
      <c r="B19" s="755"/>
      <c r="C19" s="758"/>
      <c r="D19" s="758"/>
      <c r="E19" s="765"/>
      <c r="F19" s="458" t="s">
        <v>355</v>
      </c>
      <c r="G19" s="458" t="s">
        <v>25</v>
      </c>
      <c r="H19" s="458">
        <v>100</v>
      </c>
      <c r="I19" s="458">
        <v>100</v>
      </c>
      <c r="J19" s="463">
        <f t="shared" si="1"/>
        <v>100</v>
      </c>
      <c r="K19" s="760"/>
      <c r="L19" s="48"/>
      <c r="M19" s="60" t="s">
        <v>26</v>
      </c>
      <c r="N19" s="761"/>
    </row>
    <row r="20" spans="1:16" ht="204.75" customHeight="1" thickBot="1">
      <c r="A20" s="758"/>
      <c r="B20" s="755"/>
      <c r="C20" s="758"/>
      <c r="D20" s="758"/>
      <c r="E20" s="762" t="s">
        <v>424</v>
      </c>
      <c r="F20" s="546" t="s">
        <v>354</v>
      </c>
      <c r="G20" s="545" t="s">
        <v>25</v>
      </c>
      <c r="H20" s="545">
        <v>100</v>
      </c>
      <c r="I20" s="545">
        <v>100</v>
      </c>
      <c r="J20" s="547">
        <f t="shared" si="0"/>
        <v>100</v>
      </c>
      <c r="K20" s="760"/>
      <c r="L20" s="57"/>
      <c r="M20" s="60" t="s">
        <v>26</v>
      </c>
      <c r="N20" s="761"/>
      <c r="P20" s="17" t="s">
        <v>29</v>
      </c>
    </row>
    <row r="21" spans="1:16" ht="102.75" thickBot="1">
      <c r="A21" s="758"/>
      <c r="B21" s="755"/>
      <c r="C21" s="758"/>
      <c r="D21" s="758"/>
      <c r="E21" s="763"/>
      <c r="F21" s="545" t="s">
        <v>355</v>
      </c>
      <c r="G21" s="545" t="s">
        <v>25</v>
      </c>
      <c r="H21" s="545">
        <v>100</v>
      </c>
      <c r="I21" s="545">
        <v>100</v>
      </c>
      <c r="J21" s="547">
        <f t="shared" si="0"/>
        <v>100</v>
      </c>
      <c r="K21" s="760"/>
      <c r="L21" s="48"/>
      <c r="M21" s="60" t="s">
        <v>26</v>
      </c>
      <c r="N21" s="761"/>
    </row>
    <row r="22" spans="1:16" ht="90" thickBot="1">
      <c r="A22" s="759"/>
      <c r="B22" s="755"/>
      <c r="C22" s="535"/>
      <c r="D22" s="535"/>
      <c r="E22" s="18" t="s">
        <v>425</v>
      </c>
      <c r="F22" s="57" t="s">
        <v>32</v>
      </c>
      <c r="G22" s="57" t="s">
        <v>33</v>
      </c>
      <c r="H22" s="48">
        <v>22</v>
      </c>
      <c r="I22" s="193">
        <v>21</v>
      </c>
      <c r="J22" s="23">
        <f t="shared" ref="J22:J23" si="2">I22/H22*100</f>
        <v>95.454545454545453</v>
      </c>
      <c r="K22" s="770">
        <f>(J22+J23+J24+J25)/4</f>
        <v>94.658567239212402</v>
      </c>
      <c r="L22" s="48"/>
      <c r="M22" s="61" t="s">
        <v>26</v>
      </c>
      <c r="N22" s="761"/>
    </row>
    <row r="23" spans="1:16" ht="90" thickBot="1">
      <c r="A23" s="758"/>
      <c r="B23" s="755"/>
      <c r="C23" s="63"/>
      <c r="D23" s="63"/>
      <c r="E23" s="18" t="s">
        <v>426</v>
      </c>
      <c r="F23" s="548" t="s">
        <v>32</v>
      </c>
      <c r="G23" s="555" t="s">
        <v>33</v>
      </c>
      <c r="H23" s="18">
        <v>93</v>
      </c>
      <c r="I23" s="536">
        <v>84</v>
      </c>
      <c r="J23" s="19">
        <f t="shared" si="2"/>
        <v>90.322580645161281</v>
      </c>
      <c r="K23" s="771"/>
      <c r="L23" s="63"/>
      <c r="M23" s="64" t="s">
        <v>26</v>
      </c>
      <c r="N23" s="761"/>
    </row>
    <row r="24" spans="1:16" ht="115.5" thickBot="1">
      <c r="A24" s="758"/>
      <c r="B24" s="755"/>
      <c r="C24" s="21"/>
      <c r="D24" s="21"/>
      <c r="E24" s="63" t="s">
        <v>435</v>
      </c>
      <c r="F24" s="57" t="s">
        <v>32</v>
      </c>
      <c r="G24" s="57" t="s">
        <v>33</v>
      </c>
      <c r="H24" s="57">
        <v>1</v>
      </c>
      <c r="I24" s="190">
        <v>1</v>
      </c>
      <c r="J24" s="23">
        <f t="shared" si="0"/>
        <v>100</v>
      </c>
      <c r="K24" s="771"/>
      <c r="L24" s="48"/>
      <c r="M24" s="61" t="s">
        <v>26</v>
      </c>
      <c r="N24" s="761"/>
    </row>
    <row r="25" spans="1:16" ht="179.25" thickBot="1">
      <c r="A25" s="758"/>
      <c r="B25" s="755"/>
      <c r="C25" s="63"/>
      <c r="D25" s="63"/>
      <c r="E25" s="63" t="s">
        <v>436</v>
      </c>
      <c r="F25" s="48" t="s">
        <v>32</v>
      </c>
      <c r="G25" s="48" t="s">
        <v>33</v>
      </c>
      <c r="H25" s="48">
        <v>28</v>
      </c>
      <c r="I25" s="202">
        <v>26</v>
      </c>
      <c r="J25" s="19">
        <f t="shared" si="0"/>
        <v>92.857142857142861</v>
      </c>
      <c r="K25" s="772"/>
      <c r="L25" s="63"/>
      <c r="M25" s="64" t="s">
        <v>26</v>
      </c>
      <c r="N25" s="761"/>
    </row>
    <row r="26" spans="1:16" ht="16.5" thickBot="1">
      <c r="A26" s="758"/>
      <c r="B26" s="21"/>
      <c r="C26" s="80" t="s">
        <v>49</v>
      </c>
      <c r="D26" s="18"/>
      <c r="E26" s="18"/>
      <c r="F26" s="18"/>
      <c r="G26" s="18"/>
      <c r="H26" s="18"/>
      <c r="I26" s="192"/>
      <c r="J26" s="18"/>
      <c r="K26" s="18"/>
      <c r="L26" s="18"/>
      <c r="M26" s="18"/>
      <c r="N26" s="66">
        <f>(K14+K22)/2</f>
        <v>97.329283619606201</v>
      </c>
    </row>
    <row r="27" spans="1:16" ht="109.5" customHeight="1" thickBot="1">
      <c r="A27" s="758"/>
      <c r="B27" s="569"/>
      <c r="C27" s="497" t="s">
        <v>34</v>
      </c>
      <c r="D27" s="554" t="s">
        <v>23</v>
      </c>
      <c r="E27" s="776" t="s">
        <v>439</v>
      </c>
      <c r="F27" s="81" t="s">
        <v>323</v>
      </c>
      <c r="G27" s="57" t="s">
        <v>25</v>
      </c>
      <c r="H27" s="57">
        <v>100</v>
      </c>
      <c r="I27" s="190">
        <v>100</v>
      </c>
      <c r="J27" s="58">
        <f t="shared" ref="J27:J38" si="3">I27/H27*100</f>
        <v>100</v>
      </c>
      <c r="K27" s="773">
        <v>100</v>
      </c>
      <c r="L27" s="57"/>
      <c r="M27" s="57" t="s">
        <v>26</v>
      </c>
      <c r="N27" s="75"/>
    </row>
    <row r="28" spans="1:16" ht="109.5" customHeight="1" thickBot="1">
      <c r="A28" s="758"/>
      <c r="B28" s="569"/>
      <c r="C28" s="497"/>
      <c r="D28" s="347"/>
      <c r="E28" s="777"/>
      <c r="F28" s="81" t="s">
        <v>324</v>
      </c>
      <c r="G28" s="57" t="s">
        <v>25</v>
      </c>
      <c r="H28" s="57">
        <v>100</v>
      </c>
      <c r="I28" s="190">
        <v>100</v>
      </c>
      <c r="J28" s="58">
        <f t="shared" si="3"/>
        <v>100</v>
      </c>
      <c r="K28" s="774"/>
      <c r="L28" s="57"/>
      <c r="M28" s="57" t="s">
        <v>26</v>
      </c>
      <c r="N28" s="75"/>
    </row>
    <row r="29" spans="1:16" ht="109.5" customHeight="1" thickBot="1">
      <c r="A29" s="758"/>
      <c r="B29" s="569"/>
      <c r="C29" s="779"/>
      <c r="D29" s="347"/>
      <c r="E29" s="776" t="s">
        <v>440</v>
      </c>
      <c r="F29" s="81" t="s">
        <v>323</v>
      </c>
      <c r="G29" s="57" t="s">
        <v>25</v>
      </c>
      <c r="H29" s="57">
        <v>100</v>
      </c>
      <c r="I29" s="190">
        <v>100</v>
      </c>
      <c r="J29" s="58">
        <f t="shared" si="3"/>
        <v>100</v>
      </c>
      <c r="K29" s="774"/>
      <c r="L29" s="57"/>
      <c r="M29" s="57" t="s">
        <v>26</v>
      </c>
      <c r="N29" s="75"/>
    </row>
    <row r="30" spans="1:16" ht="109.5" customHeight="1" thickBot="1">
      <c r="A30" s="758"/>
      <c r="B30" s="570"/>
      <c r="C30" s="780"/>
      <c r="D30" s="548"/>
      <c r="E30" s="777"/>
      <c r="F30" s="81" t="s">
        <v>324</v>
      </c>
      <c r="G30" s="57" t="s">
        <v>25</v>
      </c>
      <c r="H30" s="57">
        <v>100</v>
      </c>
      <c r="I30" s="190">
        <v>100</v>
      </c>
      <c r="J30" s="58">
        <f t="shared" si="3"/>
        <v>100</v>
      </c>
      <c r="K30" s="774"/>
      <c r="L30" s="57"/>
      <c r="M30" s="57" t="s">
        <v>26</v>
      </c>
      <c r="N30" s="75"/>
    </row>
    <row r="31" spans="1:16" ht="109.5" customHeight="1" thickBot="1">
      <c r="A31" s="758"/>
      <c r="B31" s="570"/>
      <c r="C31" s="780"/>
      <c r="D31" s="64"/>
      <c r="E31" s="776" t="s">
        <v>437</v>
      </c>
      <c r="F31" s="81" t="s">
        <v>323</v>
      </c>
      <c r="G31" s="57" t="s">
        <v>25</v>
      </c>
      <c r="H31" s="57">
        <v>100</v>
      </c>
      <c r="I31" s="190">
        <v>100</v>
      </c>
      <c r="J31" s="58">
        <f t="shared" si="3"/>
        <v>100</v>
      </c>
      <c r="K31" s="774"/>
      <c r="L31" s="57"/>
      <c r="M31" s="57" t="s">
        <v>26</v>
      </c>
      <c r="N31" s="75"/>
    </row>
    <row r="32" spans="1:16" ht="109.5" customHeight="1" thickBot="1">
      <c r="A32" s="758"/>
      <c r="B32" s="570"/>
      <c r="C32" s="780"/>
      <c r="D32" s="556"/>
      <c r="E32" s="777"/>
      <c r="F32" s="81" t="s">
        <v>324</v>
      </c>
      <c r="G32" s="57" t="s">
        <v>25</v>
      </c>
      <c r="H32" s="57">
        <v>100</v>
      </c>
      <c r="I32" s="190">
        <v>100</v>
      </c>
      <c r="J32" s="58">
        <f t="shared" si="3"/>
        <v>100</v>
      </c>
      <c r="K32" s="774"/>
      <c r="L32" s="57"/>
      <c r="M32" s="57" t="s">
        <v>26</v>
      </c>
      <c r="N32" s="75"/>
    </row>
    <row r="33" spans="1:14" ht="109.5" customHeight="1" thickBot="1">
      <c r="A33" s="758"/>
      <c r="B33" s="570"/>
      <c r="C33" s="780"/>
      <c r="D33" s="556"/>
      <c r="E33" s="776" t="s">
        <v>438</v>
      </c>
      <c r="F33" s="81" t="s">
        <v>323</v>
      </c>
      <c r="G33" s="57" t="s">
        <v>25</v>
      </c>
      <c r="H33" s="57">
        <v>100</v>
      </c>
      <c r="I33" s="190">
        <v>100</v>
      </c>
      <c r="J33" s="58">
        <f t="shared" si="3"/>
        <v>100</v>
      </c>
      <c r="K33" s="774"/>
      <c r="L33" s="57"/>
      <c r="M33" s="57" t="s">
        <v>26</v>
      </c>
      <c r="N33" s="75"/>
    </row>
    <row r="34" spans="1:14" ht="109.5" customHeight="1" thickBot="1">
      <c r="A34" s="758"/>
      <c r="B34" s="570"/>
      <c r="C34" s="780"/>
      <c r="D34" s="556"/>
      <c r="E34" s="779"/>
      <c r="F34" s="553" t="s">
        <v>324</v>
      </c>
      <c r="G34" s="48" t="s">
        <v>25</v>
      </c>
      <c r="H34" s="48">
        <v>100</v>
      </c>
      <c r="I34" s="193">
        <v>100</v>
      </c>
      <c r="J34" s="552">
        <f t="shared" si="3"/>
        <v>100</v>
      </c>
      <c r="K34" s="774"/>
      <c r="L34" s="57"/>
      <c r="M34" s="57" t="s">
        <v>26</v>
      </c>
      <c r="N34" s="75"/>
    </row>
    <row r="35" spans="1:14" ht="102.75" thickBot="1">
      <c r="A35" s="758"/>
      <c r="B35" s="570"/>
      <c r="C35" s="780"/>
      <c r="D35" s="556"/>
      <c r="E35" s="18" t="s">
        <v>443</v>
      </c>
      <c r="F35" s="18" t="s">
        <v>442</v>
      </c>
      <c r="G35" s="18" t="s">
        <v>33</v>
      </c>
      <c r="H35" s="18">
        <v>22</v>
      </c>
      <c r="I35" s="536">
        <v>21</v>
      </c>
      <c r="J35" s="19">
        <f t="shared" si="3"/>
        <v>95.454545454545453</v>
      </c>
      <c r="K35" s="775"/>
      <c r="L35" s="48"/>
      <c r="M35" s="68" t="s">
        <v>26</v>
      </c>
      <c r="N35" s="82"/>
    </row>
    <row r="36" spans="1:14" ht="115.5" thickBot="1">
      <c r="A36" s="758"/>
      <c r="B36" s="570"/>
      <c r="C36" s="780"/>
      <c r="D36" s="556"/>
      <c r="E36" s="18" t="s">
        <v>441</v>
      </c>
      <c r="F36" s="18" t="s">
        <v>32</v>
      </c>
      <c r="G36" s="18" t="s">
        <v>33</v>
      </c>
      <c r="H36" s="18">
        <v>93</v>
      </c>
      <c r="I36" s="536">
        <v>84</v>
      </c>
      <c r="J36" s="19">
        <f t="shared" si="3"/>
        <v>90.322580645161281</v>
      </c>
      <c r="K36" s="778">
        <f>(J35+J36+J37+J38)/4</f>
        <v>94.658567239212402</v>
      </c>
      <c r="L36" s="48"/>
      <c r="M36" s="68" t="s">
        <v>26</v>
      </c>
      <c r="N36" s="82"/>
    </row>
    <row r="37" spans="1:14" ht="128.25" thickBot="1">
      <c r="A37" s="758"/>
      <c r="B37" s="570"/>
      <c r="C37" s="780"/>
      <c r="D37" s="556"/>
      <c r="E37" s="18" t="s">
        <v>444</v>
      </c>
      <c r="F37" s="18" t="s">
        <v>32</v>
      </c>
      <c r="G37" s="18" t="s">
        <v>33</v>
      </c>
      <c r="H37" s="18">
        <v>28</v>
      </c>
      <c r="I37" s="536">
        <v>26</v>
      </c>
      <c r="J37" s="19">
        <f t="shared" si="3"/>
        <v>92.857142857142861</v>
      </c>
      <c r="K37" s="771"/>
      <c r="L37" s="48"/>
      <c r="M37" s="68" t="s">
        <v>26</v>
      </c>
      <c r="N37" s="82"/>
    </row>
    <row r="38" spans="1:14" ht="89.25">
      <c r="A38" s="758"/>
      <c r="B38" s="570"/>
      <c r="C38" s="781"/>
      <c r="D38" s="65"/>
      <c r="E38" s="48" t="s">
        <v>445</v>
      </c>
      <c r="F38" s="48" t="s">
        <v>32</v>
      </c>
      <c r="G38" s="48" t="s">
        <v>33</v>
      </c>
      <c r="H38" s="48">
        <v>1</v>
      </c>
      <c r="I38" s="193">
        <v>1</v>
      </c>
      <c r="J38" s="23">
        <f t="shared" si="3"/>
        <v>100</v>
      </c>
      <c r="K38" s="772"/>
      <c r="L38" s="48"/>
      <c r="M38" s="68" t="s">
        <v>26</v>
      </c>
      <c r="N38" s="82"/>
    </row>
    <row r="39" spans="1:14">
      <c r="A39" s="16"/>
      <c r="B39" s="568"/>
      <c r="C39" s="18" t="s">
        <v>49</v>
      </c>
      <c r="D39" s="18"/>
      <c r="E39" s="18"/>
      <c r="F39" s="18"/>
      <c r="G39" s="18"/>
      <c r="H39" s="18"/>
      <c r="I39" s="192"/>
      <c r="J39" s="19"/>
      <c r="K39" s="20"/>
      <c r="L39" s="18"/>
      <c r="M39" s="18"/>
      <c r="N39" s="83">
        <f>(K27+K36)/2</f>
        <v>97.329283619606201</v>
      </c>
    </row>
    <row r="40" spans="1:14" ht="15" customHeight="1">
      <c r="A40" s="756" t="s">
        <v>39</v>
      </c>
      <c r="B40" s="756"/>
      <c r="C40" s="756"/>
      <c r="D40" s="756"/>
      <c r="E40" s="18"/>
      <c r="F40" s="18"/>
      <c r="G40" s="18"/>
      <c r="H40" s="18"/>
      <c r="I40" s="192"/>
      <c r="J40" s="19"/>
      <c r="K40" s="20"/>
      <c r="L40" s="18"/>
      <c r="M40" s="18"/>
      <c r="N40" s="66">
        <f>(N26+N39)/2</f>
        <v>97.329283619606201</v>
      </c>
    </row>
    <row r="41" spans="1:14" ht="15.75" customHeight="1">
      <c r="A41" s="17" t="s">
        <v>40</v>
      </c>
      <c r="B41" s="17"/>
      <c r="I41" s="180"/>
    </row>
    <row r="42" spans="1:14" ht="15.75" customHeight="1">
      <c r="A42" s="17" t="s">
        <v>41</v>
      </c>
      <c r="B42" s="17"/>
    </row>
    <row r="43" spans="1:14" ht="15.75" customHeight="1">
      <c r="A43" s="17" t="s">
        <v>527</v>
      </c>
      <c r="B43" s="17"/>
    </row>
    <row r="44" spans="1:14" ht="15.75" customHeight="1"/>
    <row r="45" spans="1:14" ht="15.75" customHeight="1">
      <c r="A45" s="17" t="s">
        <v>67</v>
      </c>
      <c r="B45" s="17"/>
      <c r="H45" s="17" t="s">
        <v>68</v>
      </c>
    </row>
    <row r="46" spans="1:14" ht="15" customHeight="1"/>
    <row r="49" ht="34.5" customHeight="1"/>
    <row r="51" ht="34.5" customHeight="1"/>
    <row r="55" ht="13.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5" ht="15.75" customHeight="1"/>
    <row r="86" ht="15.75" customHeight="1"/>
  </sheetData>
  <mergeCells count="23">
    <mergeCell ref="E27:E28"/>
    <mergeCell ref="E31:E32"/>
    <mergeCell ref="K36:K38"/>
    <mergeCell ref="C29:C30"/>
    <mergeCell ref="C31:C38"/>
    <mergeCell ref="E33:E34"/>
    <mergeCell ref="E29:E30"/>
    <mergeCell ref="B14:B25"/>
    <mergeCell ref="A40:D40"/>
    <mergeCell ref="A9:N9"/>
    <mergeCell ref="A10:N10"/>
    <mergeCell ref="A11:N11"/>
    <mergeCell ref="A14:A38"/>
    <mergeCell ref="C14:C21"/>
    <mergeCell ref="D14:D21"/>
    <mergeCell ref="K14:K21"/>
    <mergeCell ref="N14:N25"/>
    <mergeCell ref="E20:E21"/>
    <mergeCell ref="E18:E19"/>
    <mergeCell ref="E16:E17"/>
    <mergeCell ref="E14:E15"/>
    <mergeCell ref="K22:K25"/>
    <mergeCell ref="K27:K35"/>
  </mergeCells>
  <pageMargins left="0.11811023622047245" right="0.11811023622047245" top="0.15748031496062992" bottom="0.15748031496062992" header="0.51181102362204722" footer="0.51181102362204722"/>
  <pageSetup paperSize="9" scale="75" firstPageNumber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MK87"/>
  <sheetViews>
    <sheetView workbookViewId="0">
      <selection activeCell="F59" sqref="F59"/>
    </sheetView>
  </sheetViews>
  <sheetFormatPr defaultRowHeight="15"/>
  <cols>
    <col min="1" max="1" width="15.42578125"/>
    <col min="2" max="2" width="14.7109375"/>
    <col min="3" max="3" width="13.85546875"/>
    <col min="4" max="4" width="11.42578125"/>
    <col min="5" max="5" width="27.7109375" customWidth="1"/>
    <col min="6" max="6" width="10.7109375"/>
    <col min="7" max="7" width="14.28515625"/>
    <col min="8" max="8" width="13.28515625"/>
    <col min="9" max="9" width="15.140625"/>
    <col min="10" max="10" width="11.42578125"/>
    <col min="11" max="11" width="12.28515625"/>
    <col min="12" max="12" width="13.7109375"/>
    <col min="14" max="14" width="0" style="1" hidden="1"/>
    <col min="15" max="15" width="0" hidden="1"/>
    <col min="16" max="16" width="0" style="1" hidden="1"/>
    <col min="17" max="1025" width="9.140625" style="1"/>
  </cols>
  <sheetData>
    <row r="1" spans="1:13">
      <c r="A1" s="2"/>
      <c r="L1" s="2"/>
      <c r="M1" s="2" t="s">
        <v>0</v>
      </c>
    </row>
    <row r="2" spans="1:13">
      <c r="A2" s="2"/>
      <c r="L2" s="2"/>
      <c r="M2" s="2" t="s">
        <v>1</v>
      </c>
    </row>
    <row r="3" spans="1:13">
      <c r="A3" s="2"/>
      <c r="L3" s="2"/>
      <c r="M3" s="2" t="s">
        <v>2</v>
      </c>
    </row>
    <row r="4" spans="1:13">
      <c r="A4" s="2"/>
      <c r="L4" s="2"/>
      <c r="M4" s="2" t="s">
        <v>3</v>
      </c>
    </row>
    <row r="5" spans="1:13">
      <c r="A5" s="2"/>
      <c r="L5" s="2"/>
      <c r="M5" s="2" t="s">
        <v>4</v>
      </c>
    </row>
    <row r="6" spans="1:13">
      <c r="A6" s="2"/>
      <c r="L6" s="2"/>
      <c r="M6" s="2" t="s">
        <v>5</v>
      </c>
    </row>
    <row r="7" spans="1:13">
      <c r="A7" s="2"/>
      <c r="L7" s="2"/>
      <c r="M7" s="2" t="s">
        <v>6</v>
      </c>
    </row>
    <row r="8" spans="1:13">
      <c r="A8" s="3"/>
    </row>
    <row r="9" spans="1:13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</row>
    <row r="10" spans="1:13">
      <c r="A10" s="690" t="s">
        <v>523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</row>
    <row r="11" spans="1:13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</row>
    <row r="12" spans="1:13">
      <c r="A12" s="3"/>
    </row>
    <row r="13" spans="1:13" ht="173.45" customHeight="1" thickBot="1">
      <c r="A13" s="26" t="s">
        <v>8</v>
      </c>
      <c r="B13" s="27" t="s">
        <v>9</v>
      </c>
      <c r="C13" s="27" t="s">
        <v>10</v>
      </c>
      <c r="D13" s="27" t="s">
        <v>11</v>
      </c>
      <c r="E13" s="27" t="s">
        <v>12</v>
      </c>
      <c r="F13" s="27" t="s">
        <v>13</v>
      </c>
      <c r="G13" s="27" t="s">
        <v>14</v>
      </c>
      <c r="H13" s="27" t="s">
        <v>15</v>
      </c>
      <c r="I13" s="27" t="s">
        <v>69</v>
      </c>
      <c r="J13" s="27" t="s">
        <v>54</v>
      </c>
      <c r="K13" s="27" t="s">
        <v>18</v>
      </c>
      <c r="L13" s="27" t="s">
        <v>19</v>
      </c>
      <c r="M13" s="84" t="s">
        <v>20</v>
      </c>
    </row>
    <row r="14" spans="1:13" ht="90" customHeight="1" thickBot="1">
      <c r="A14" s="704" t="s">
        <v>70</v>
      </c>
      <c r="B14" s="704" t="s">
        <v>22</v>
      </c>
      <c r="C14" s="704" t="s">
        <v>23</v>
      </c>
      <c r="D14" s="787" t="s">
        <v>46</v>
      </c>
      <c r="E14" s="28" t="s">
        <v>354</v>
      </c>
      <c r="F14" s="28" t="s">
        <v>25</v>
      </c>
      <c r="G14" s="28">
        <v>100</v>
      </c>
      <c r="H14" s="28">
        <v>100</v>
      </c>
      <c r="I14" s="29">
        <f t="shared" ref="I14:I21" si="0">H14/G14*100</f>
        <v>100</v>
      </c>
      <c r="J14" s="705">
        <v>100</v>
      </c>
      <c r="K14" s="28"/>
      <c r="L14" s="41" t="s">
        <v>26</v>
      </c>
      <c r="M14" s="750"/>
    </row>
    <row r="15" spans="1:13" ht="83.45" customHeight="1" thickBot="1">
      <c r="A15" s="704"/>
      <c r="B15" s="704"/>
      <c r="C15" s="704"/>
      <c r="D15" s="786"/>
      <c r="E15" s="31" t="s">
        <v>24</v>
      </c>
      <c r="F15" s="31" t="s">
        <v>25</v>
      </c>
      <c r="G15" s="31">
        <v>100</v>
      </c>
      <c r="H15" s="31">
        <v>100</v>
      </c>
      <c r="I15" s="32">
        <f t="shared" si="0"/>
        <v>100</v>
      </c>
      <c r="J15" s="705"/>
      <c r="K15" s="31"/>
      <c r="L15" s="41" t="s">
        <v>26</v>
      </c>
      <c r="M15" s="750"/>
    </row>
    <row r="16" spans="1:13" ht="82.5" customHeight="1" thickBot="1">
      <c r="A16" s="704"/>
      <c r="B16" s="704"/>
      <c r="C16" s="704"/>
      <c r="D16" s="704" t="s">
        <v>28</v>
      </c>
      <c r="E16" s="9" t="s">
        <v>313</v>
      </c>
      <c r="F16" s="31" t="s">
        <v>25</v>
      </c>
      <c r="G16" s="31">
        <v>100</v>
      </c>
      <c r="H16" s="31">
        <v>100</v>
      </c>
      <c r="I16" s="37">
        <f t="shared" si="0"/>
        <v>100</v>
      </c>
      <c r="J16" s="705"/>
      <c r="K16" s="31"/>
      <c r="L16" s="41" t="s">
        <v>26</v>
      </c>
      <c r="M16" s="750"/>
    </row>
    <row r="17" spans="1:15" ht="57.75" customHeight="1" thickBot="1">
      <c r="A17" s="704"/>
      <c r="B17" s="704"/>
      <c r="C17" s="704"/>
      <c r="D17" s="734"/>
      <c r="E17" s="31" t="s">
        <v>24</v>
      </c>
      <c r="F17" s="31" t="s">
        <v>25</v>
      </c>
      <c r="G17" s="31">
        <v>100</v>
      </c>
      <c r="H17" s="31">
        <v>100</v>
      </c>
      <c r="I17" s="32">
        <f t="shared" si="0"/>
        <v>100</v>
      </c>
      <c r="J17" s="705"/>
      <c r="K17" s="31"/>
      <c r="L17" s="41" t="s">
        <v>26</v>
      </c>
      <c r="M17" s="750"/>
    </row>
    <row r="18" spans="1:15" ht="82.5" customHeight="1" thickBot="1">
      <c r="A18" s="704"/>
      <c r="B18" s="704"/>
      <c r="C18" s="704"/>
      <c r="D18" s="704" t="s">
        <v>403</v>
      </c>
      <c r="E18" s="9" t="s">
        <v>313</v>
      </c>
      <c r="F18" s="31" t="s">
        <v>25</v>
      </c>
      <c r="G18" s="31">
        <v>100</v>
      </c>
      <c r="H18" s="31">
        <v>100</v>
      </c>
      <c r="I18" s="32">
        <f t="shared" ref="I18:I19" si="1">H18/G18*100</f>
        <v>100</v>
      </c>
      <c r="J18" s="705"/>
      <c r="K18" s="31"/>
      <c r="L18" s="41" t="s">
        <v>26</v>
      </c>
      <c r="M18" s="750"/>
      <c r="O18" s="1" t="s">
        <v>29</v>
      </c>
    </row>
    <row r="19" spans="1:15" ht="81.599999999999994" customHeight="1" thickBot="1">
      <c r="A19" s="704"/>
      <c r="B19" s="704"/>
      <c r="C19" s="704"/>
      <c r="D19" s="734"/>
      <c r="E19" s="31" t="s">
        <v>24</v>
      </c>
      <c r="F19" s="31" t="s">
        <v>25</v>
      </c>
      <c r="G19" s="31">
        <v>100</v>
      </c>
      <c r="H19" s="31">
        <v>100</v>
      </c>
      <c r="I19" s="32">
        <f t="shared" si="1"/>
        <v>100</v>
      </c>
      <c r="J19" s="705"/>
      <c r="K19" s="31"/>
      <c r="L19" s="41" t="s">
        <v>26</v>
      </c>
      <c r="M19" s="750"/>
    </row>
    <row r="20" spans="1:15" ht="82.5" customHeight="1" thickBot="1">
      <c r="A20" s="704"/>
      <c r="B20" s="704"/>
      <c r="C20" s="704"/>
      <c r="D20" s="704" t="s">
        <v>404</v>
      </c>
      <c r="E20" s="9" t="s">
        <v>313</v>
      </c>
      <c r="F20" s="31" t="s">
        <v>25</v>
      </c>
      <c r="G20" s="31">
        <v>100</v>
      </c>
      <c r="H20" s="31">
        <v>100</v>
      </c>
      <c r="I20" s="32">
        <f t="shared" si="0"/>
        <v>100</v>
      </c>
      <c r="J20" s="705"/>
      <c r="K20" s="31"/>
      <c r="L20" s="41" t="s">
        <v>26</v>
      </c>
      <c r="M20" s="750"/>
      <c r="O20" s="1" t="s">
        <v>29</v>
      </c>
    </row>
    <row r="21" spans="1:15" ht="110.25" customHeight="1" thickBot="1">
      <c r="A21" s="704"/>
      <c r="B21" s="704"/>
      <c r="C21" s="704"/>
      <c r="D21" s="734"/>
      <c r="E21" s="31" t="s">
        <v>24</v>
      </c>
      <c r="F21" s="31" t="s">
        <v>25</v>
      </c>
      <c r="G21" s="31">
        <v>100</v>
      </c>
      <c r="H21" s="31">
        <v>100</v>
      </c>
      <c r="I21" s="32">
        <f t="shared" si="0"/>
        <v>100</v>
      </c>
      <c r="J21" s="705"/>
      <c r="K21" s="31"/>
      <c r="L21" s="41" t="s">
        <v>26</v>
      </c>
      <c r="M21" s="750"/>
    </row>
    <row r="22" spans="1:15" ht="87.75" customHeight="1" thickBot="1">
      <c r="A22" s="704"/>
      <c r="B22" s="704"/>
      <c r="C22" s="704"/>
      <c r="D22" s="516" t="s">
        <v>430</v>
      </c>
      <c r="E22" s="517" t="s">
        <v>32</v>
      </c>
      <c r="F22" s="517" t="s">
        <v>33</v>
      </c>
      <c r="G22" s="517">
        <v>19</v>
      </c>
      <c r="H22" s="517">
        <v>18</v>
      </c>
      <c r="I22" s="518">
        <f>H22/G22*100</f>
        <v>94.73684210526315</v>
      </c>
      <c r="J22" s="788">
        <f>(I22+I23+I24+I25)/4</f>
        <v>101.9088482074752</v>
      </c>
      <c r="K22" s="519"/>
      <c r="L22" s="85" t="s">
        <v>26</v>
      </c>
      <c r="M22" s="750"/>
    </row>
    <row r="23" spans="1:15" ht="83.25" customHeight="1" thickBot="1">
      <c r="A23" s="704"/>
      <c r="B23" s="704"/>
      <c r="C23" s="704"/>
      <c r="D23" s="516" t="s">
        <v>429</v>
      </c>
      <c r="E23" s="517" t="s">
        <v>32</v>
      </c>
      <c r="F23" s="517" t="s">
        <v>33</v>
      </c>
      <c r="G23" s="517">
        <v>69</v>
      </c>
      <c r="H23" s="520">
        <v>71</v>
      </c>
      <c r="I23" s="521">
        <f>H23/G23*100</f>
        <v>102.89855072463767</v>
      </c>
      <c r="J23" s="789"/>
      <c r="K23" s="516"/>
      <c r="L23" s="51" t="s">
        <v>26</v>
      </c>
      <c r="M23" s="750"/>
      <c r="O23" s="1" t="s">
        <v>31</v>
      </c>
    </row>
    <row r="24" spans="1:15" ht="181.5" customHeight="1" thickBot="1">
      <c r="A24" s="704"/>
      <c r="B24" s="704"/>
      <c r="C24" s="704"/>
      <c r="D24" s="516" t="s">
        <v>427</v>
      </c>
      <c r="E24" s="517" t="s">
        <v>32</v>
      </c>
      <c r="F24" s="517" t="s">
        <v>33</v>
      </c>
      <c r="G24" s="517">
        <v>2</v>
      </c>
      <c r="H24" s="517">
        <v>3</v>
      </c>
      <c r="I24" s="518">
        <v>110</v>
      </c>
      <c r="J24" s="789"/>
      <c r="K24" s="519"/>
      <c r="L24" s="85" t="s">
        <v>26</v>
      </c>
      <c r="M24" s="750"/>
    </row>
    <row r="25" spans="1:15" ht="210" customHeight="1" thickBot="1">
      <c r="A25" s="704"/>
      <c r="B25" s="704"/>
      <c r="C25" s="704"/>
      <c r="D25" s="516" t="s">
        <v>428</v>
      </c>
      <c r="E25" s="517" t="s">
        <v>32</v>
      </c>
      <c r="F25" s="517" t="s">
        <v>33</v>
      </c>
      <c r="G25" s="517">
        <v>17</v>
      </c>
      <c r="H25" s="520">
        <v>17</v>
      </c>
      <c r="I25" s="521">
        <f>H25/G25*100</f>
        <v>100</v>
      </c>
      <c r="J25" s="790"/>
      <c r="K25" s="516"/>
      <c r="L25" s="51" t="s">
        <v>26</v>
      </c>
      <c r="M25" s="750"/>
      <c r="O25" s="1" t="s">
        <v>31</v>
      </c>
    </row>
    <row r="26" spans="1:15" ht="18" hidden="1" customHeight="1">
      <c r="A26" s="704"/>
      <c r="B26" s="704"/>
      <c r="C26" s="704"/>
      <c r="D26" s="38"/>
      <c r="E26" s="36" t="s">
        <v>27</v>
      </c>
      <c r="F26" s="36" t="s">
        <v>25</v>
      </c>
      <c r="G26" s="39">
        <v>99.3</v>
      </c>
      <c r="H26" s="39">
        <v>99.3</v>
      </c>
      <c r="I26" s="40">
        <f>H26/G26*100</f>
        <v>100</v>
      </c>
      <c r="J26" s="87"/>
      <c r="K26" s="36"/>
      <c r="L26" s="85" t="s">
        <v>26</v>
      </c>
      <c r="M26" s="88"/>
    </row>
    <row r="27" spans="1:15" ht="18" customHeight="1" thickBot="1">
      <c r="A27" s="704"/>
      <c r="B27" s="89" t="s">
        <v>49</v>
      </c>
      <c r="C27" s="90"/>
      <c r="D27" s="90"/>
      <c r="E27" s="90"/>
      <c r="F27" s="90"/>
      <c r="G27" s="90"/>
      <c r="H27" s="90"/>
      <c r="I27" s="90"/>
      <c r="J27" s="90"/>
      <c r="K27" s="5"/>
      <c r="L27" s="5"/>
      <c r="M27" s="6">
        <f>(J14+J22)/2</f>
        <v>100.95442410373761</v>
      </c>
    </row>
    <row r="28" spans="1:15" ht="119.45" customHeight="1" thickBot="1">
      <c r="A28" s="704"/>
      <c r="B28" s="513" t="s">
        <v>34</v>
      </c>
      <c r="C28" s="513" t="s">
        <v>23</v>
      </c>
      <c r="D28" s="785" t="s">
        <v>405</v>
      </c>
      <c r="E28" s="522" t="s">
        <v>323</v>
      </c>
      <c r="F28" s="31" t="s">
        <v>25</v>
      </c>
      <c r="G28" s="31">
        <v>100</v>
      </c>
      <c r="H28" s="31">
        <v>100</v>
      </c>
      <c r="I28" s="32">
        <f t="shared" ref="I28:I39" si="2">H28/G28*100</f>
        <v>100</v>
      </c>
      <c r="J28" s="791">
        <f>(I28+I29+I30+I31+I32+I33+I34+I35)/8</f>
        <v>100</v>
      </c>
      <c r="K28" s="31"/>
      <c r="L28" s="31" t="s">
        <v>26</v>
      </c>
      <c r="M28" s="511"/>
    </row>
    <row r="29" spans="1:15" ht="81" customHeight="1" thickBot="1">
      <c r="A29" s="704"/>
      <c r="B29" s="513"/>
      <c r="C29" s="513" t="s">
        <v>23</v>
      </c>
      <c r="D29" s="786"/>
      <c r="E29" s="44" t="s">
        <v>324</v>
      </c>
      <c r="F29" s="31" t="s">
        <v>25</v>
      </c>
      <c r="G29" s="31">
        <v>100</v>
      </c>
      <c r="H29" s="31">
        <v>100</v>
      </c>
      <c r="I29" s="32">
        <f t="shared" si="2"/>
        <v>100</v>
      </c>
      <c r="J29" s="792"/>
      <c r="K29" s="31"/>
      <c r="L29" s="31" t="s">
        <v>26</v>
      </c>
      <c r="M29" s="511"/>
    </row>
    <row r="30" spans="1:15" ht="119.45" customHeight="1" thickBot="1">
      <c r="A30" s="704"/>
      <c r="B30" s="513"/>
      <c r="C30" s="513"/>
      <c r="D30" s="785" t="s">
        <v>406</v>
      </c>
      <c r="E30" s="522" t="s">
        <v>323</v>
      </c>
      <c r="F30" s="31" t="s">
        <v>25</v>
      </c>
      <c r="G30" s="31">
        <v>100</v>
      </c>
      <c r="H30" s="31">
        <v>100</v>
      </c>
      <c r="I30" s="32">
        <f t="shared" si="2"/>
        <v>100</v>
      </c>
      <c r="J30" s="792"/>
      <c r="K30" s="31"/>
      <c r="L30" s="31" t="s">
        <v>26</v>
      </c>
      <c r="M30" s="511"/>
    </row>
    <row r="31" spans="1:15" ht="81" customHeight="1" thickBot="1">
      <c r="A31" s="704"/>
      <c r="B31" s="513"/>
      <c r="C31" s="513"/>
      <c r="D31" s="786"/>
      <c r="E31" s="44" t="s">
        <v>324</v>
      </c>
      <c r="F31" s="31" t="s">
        <v>25</v>
      </c>
      <c r="G31" s="31">
        <v>100</v>
      </c>
      <c r="H31" s="31">
        <v>100</v>
      </c>
      <c r="I31" s="32">
        <f t="shared" si="2"/>
        <v>100</v>
      </c>
      <c r="J31" s="792"/>
      <c r="K31" s="31"/>
      <c r="L31" s="31" t="s">
        <v>26</v>
      </c>
      <c r="M31" s="511"/>
    </row>
    <row r="32" spans="1:15" ht="119.45" customHeight="1" thickBot="1">
      <c r="A32" s="704"/>
      <c r="B32" s="513"/>
      <c r="C32" s="513"/>
      <c r="D32" s="787" t="s">
        <v>431</v>
      </c>
      <c r="E32" s="44" t="s">
        <v>323</v>
      </c>
      <c r="F32" s="31" t="s">
        <v>25</v>
      </c>
      <c r="G32" s="31">
        <v>100</v>
      </c>
      <c r="H32" s="31">
        <v>100</v>
      </c>
      <c r="I32" s="32">
        <f t="shared" si="2"/>
        <v>100</v>
      </c>
      <c r="J32" s="792"/>
      <c r="K32" s="31"/>
      <c r="L32" s="31" t="s">
        <v>26</v>
      </c>
      <c r="M32" s="511"/>
    </row>
    <row r="33" spans="1:13" ht="119.45" customHeight="1" thickBot="1">
      <c r="A33" s="704"/>
      <c r="B33" s="513"/>
      <c r="C33" s="513"/>
      <c r="D33" s="786"/>
      <c r="E33" s="44" t="s">
        <v>324</v>
      </c>
      <c r="F33" s="31" t="s">
        <v>25</v>
      </c>
      <c r="G33" s="31">
        <v>100</v>
      </c>
      <c r="H33" s="31">
        <v>100</v>
      </c>
      <c r="I33" s="32">
        <f t="shared" si="2"/>
        <v>100</v>
      </c>
      <c r="J33" s="792"/>
      <c r="K33" s="31"/>
      <c r="L33" s="31" t="s">
        <v>26</v>
      </c>
      <c r="M33" s="511"/>
    </row>
    <row r="34" spans="1:13" ht="119.45" customHeight="1" thickBot="1">
      <c r="A34" s="704"/>
      <c r="B34" s="513"/>
      <c r="C34" s="513"/>
      <c r="D34" s="787" t="s">
        <v>432</v>
      </c>
      <c r="E34" s="44" t="s">
        <v>36</v>
      </c>
      <c r="F34" s="31" t="s">
        <v>25</v>
      </c>
      <c r="G34" s="31">
        <v>100</v>
      </c>
      <c r="H34" s="31">
        <v>100</v>
      </c>
      <c r="I34" s="32">
        <f t="shared" si="2"/>
        <v>100</v>
      </c>
      <c r="J34" s="792"/>
      <c r="K34" s="31"/>
      <c r="L34" s="31" t="s">
        <v>26</v>
      </c>
      <c r="M34" s="511"/>
    </row>
    <row r="35" spans="1:13" ht="119.45" customHeight="1" thickBot="1">
      <c r="A35" s="704"/>
      <c r="B35" s="42"/>
      <c r="C35" s="42"/>
      <c r="D35" s="786"/>
      <c r="E35" s="44" t="s">
        <v>36</v>
      </c>
      <c r="F35" s="31" t="s">
        <v>25</v>
      </c>
      <c r="G35" s="31">
        <v>100</v>
      </c>
      <c r="H35" s="31">
        <v>100</v>
      </c>
      <c r="I35" s="32">
        <f t="shared" si="2"/>
        <v>100</v>
      </c>
      <c r="J35" s="793"/>
      <c r="K35" s="31"/>
      <c r="L35" s="31" t="s">
        <v>26</v>
      </c>
      <c r="M35" s="91"/>
    </row>
    <row r="36" spans="1:13" ht="142.5" customHeight="1" thickBot="1">
      <c r="A36" s="704"/>
      <c r="B36" s="523"/>
      <c r="C36" s="5"/>
      <c r="D36" s="526" t="s">
        <v>407</v>
      </c>
      <c r="E36" s="526" t="s">
        <v>32</v>
      </c>
      <c r="F36" s="526" t="s">
        <v>33</v>
      </c>
      <c r="G36" s="526">
        <v>19</v>
      </c>
      <c r="H36" s="526">
        <v>18</v>
      </c>
      <c r="I36" s="527">
        <f t="shared" si="2"/>
        <v>94.73684210526315</v>
      </c>
      <c r="J36" s="782">
        <f>(I36+I37+I38+I39)/4</f>
        <v>101.9088482074752</v>
      </c>
      <c r="K36" s="526"/>
      <c r="L36" s="35" t="s">
        <v>26</v>
      </c>
      <c r="M36" s="92"/>
    </row>
    <row r="37" spans="1:13" ht="145.5" customHeight="1" thickBot="1">
      <c r="A37" s="704"/>
      <c r="B37" s="523"/>
      <c r="C37" s="5"/>
      <c r="D37" s="528" t="s">
        <v>408</v>
      </c>
      <c r="E37" s="528" t="s">
        <v>32</v>
      </c>
      <c r="F37" s="528" t="s">
        <v>33</v>
      </c>
      <c r="G37" s="528">
        <v>69</v>
      </c>
      <c r="H37" s="528">
        <v>71</v>
      </c>
      <c r="I37" s="529">
        <f t="shared" si="2"/>
        <v>102.89855072463767</v>
      </c>
      <c r="J37" s="783"/>
      <c r="K37" s="528"/>
      <c r="L37" s="524" t="s">
        <v>26</v>
      </c>
      <c r="M37" s="525"/>
    </row>
    <row r="38" spans="1:13" ht="163.5" customHeight="1" thickBot="1">
      <c r="A38" s="704"/>
      <c r="B38" s="523"/>
      <c r="C38" s="5"/>
      <c r="D38" s="528" t="s">
        <v>434</v>
      </c>
      <c r="E38" s="528" t="s">
        <v>32</v>
      </c>
      <c r="F38" s="528" t="s">
        <v>33</v>
      </c>
      <c r="G38" s="528">
        <v>2</v>
      </c>
      <c r="H38" s="528">
        <v>3</v>
      </c>
      <c r="I38" s="529">
        <v>110</v>
      </c>
      <c r="J38" s="783"/>
      <c r="K38" s="528"/>
      <c r="L38" s="524" t="s">
        <v>26</v>
      </c>
      <c r="M38" s="525"/>
    </row>
    <row r="39" spans="1:13" ht="197.25" customHeight="1">
      <c r="A39" s="704"/>
      <c r="B39" s="419"/>
      <c r="C39" s="419"/>
      <c r="D39" s="515" t="s">
        <v>433</v>
      </c>
      <c r="E39" s="515" t="s">
        <v>32</v>
      </c>
      <c r="F39" s="515" t="s">
        <v>33</v>
      </c>
      <c r="G39" s="515">
        <v>17</v>
      </c>
      <c r="H39" s="515">
        <v>17</v>
      </c>
      <c r="I39" s="514">
        <f t="shared" si="2"/>
        <v>100</v>
      </c>
      <c r="J39" s="784"/>
      <c r="K39" s="515"/>
      <c r="L39" s="512" t="s">
        <v>26</v>
      </c>
      <c r="M39" s="92"/>
    </row>
    <row r="40" spans="1:13" ht="17.45" customHeight="1">
      <c r="A40" s="10"/>
      <c r="B40" s="688" t="s">
        <v>49</v>
      </c>
      <c r="C40" s="688"/>
      <c r="D40" s="688"/>
      <c r="E40" s="688"/>
      <c r="F40" s="688"/>
      <c r="G40" s="688"/>
      <c r="H40" s="688"/>
      <c r="I40" s="688"/>
      <c r="J40" s="688"/>
      <c r="K40" s="688"/>
      <c r="L40" s="5"/>
      <c r="M40" s="6">
        <f>(J28+J36)/2</f>
        <v>100.95442410373761</v>
      </c>
    </row>
    <row r="41" spans="1:13" ht="15" customHeight="1">
      <c r="A41" s="11"/>
      <c r="B41" s="688" t="s">
        <v>49</v>
      </c>
      <c r="C41" s="688"/>
      <c r="D41" s="688"/>
      <c r="E41" s="688"/>
      <c r="F41" s="688"/>
      <c r="G41" s="688"/>
      <c r="H41" s="688"/>
      <c r="I41" s="688"/>
      <c r="J41" s="688"/>
      <c r="K41" s="688"/>
      <c r="L41" s="5"/>
      <c r="M41" s="7">
        <f>(M27+M40)/2</f>
        <v>100.95442410373761</v>
      </c>
    </row>
    <row r="42" spans="1:13">
      <c r="A42" s="1" t="s">
        <v>40</v>
      </c>
      <c r="G42" s="11"/>
      <c r="H42" s="22"/>
      <c r="I42" s="12"/>
      <c r="J42" s="13"/>
      <c r="K42" s="11"/>
      <c r="L42" s="11"/>
      <c r="M42" s="10"/>
    </row>
    <row r="43" spans="1:13">
      <c r="A43" s="1" t="s">
        <v>41</v>
      </c>
      <c r="G43" s="11"/>
      <c r="H43" s="22"/>
      <c r="I43" s="12"/>
      <c r="J43" s="13"/>
      <c r="K43" s="11"/>
      <c r="L43" s="11"/>
      <c r="M43" s="10"/>
    </row>
    <row r="44" spans="1:13">
      <c r="A44" s="1" t="s">
        <v>524</v>
      </c>
      <c r="G44" s="11"/>
      <c r="H44" s="22"/>
      <c r="I44" s="12"/>
      <c r="J44" s="13"/>
      <c r="K44" s="11"/>
      <c r="L44" s="11"/>
      <c r="M44" s="10"/>
    </row>
    <row r="45" spans="1:13">
      <c r="A45" s="10"/>
      <c r="B45" s="11"/>
      <c r="C45" s="11"/>
      <c r="D45" s="11"/>
      <c r="E45" s="11"/>
      <c r="F45" s="11"/>
      <c r="G45" s="11"/>
      <c r="H45" s="22"/>
      <c r="I45" s="12"/>
      <c r="J45" s="13"/>
      <c r="K45" s="11"/>
      <c r="L45" s="11"/>
      <c r="M45" s="10"/>
    </row>
    <row r="47" spans="1:13">
      <c r="A47" s="1" t="s">
        <v>71</v>
      </c>
      <c r="G47" s="1" t="s">
        <v>72</v>
      </c>
    </row>
    <row r="49" ht="17.45" hidden="1" customHeight="1"/>
    <row r="50" ht="24.6" customHeight="1"/>
    <row r="51" ht="29.45" customHeight="1"/>
    <row r="52" ht="0.6" customHeight="1"/>
    <row r="53" ht="15.75" customHeight="1"/>
    <row r="71" ht="17.45" customHeight="1"/>
    <row r="72" ht="17.45" customHeight="1"/>
    <row r="73" ht="15.75" customHeight="1"/>
    <row r="74" ht="15" customHeight="1"/>
    <row r="76" ht="16.149999999999999" customHeight="1"/>
    <row r="77" ht="15" customHeight="1"/>
    <row r="81" ht="16.149999999999999" customHeight="1"/>
    <row r="82" ht="16.899999999999999" customHeight="1"/>
    <row r="83" ht="15.75" customHeight="1"/>
    <row r="84" ht="15" customHeight="1"/>
    <row r="85" ht="17.45" customHeight="1"/>
    <row r="86" ht="15" customHeight="1"/>
    <row r="87" ht="15.75" customHeight="1"/>
  </sheetData>
  <mergeCells count="21">
    <mergeCell ref="J22:J25"/>
    <mergeCell ref="J28:J35"/>
    <mergeCell ref="B40:K40"/>
    <mergeCell ref="B41:K41"/>
    <mergeCell ref="A9:M9"/>
    <mergeCell ref="A10:M10"/>
    <mergeCell ref="A11:M11"/>
    <mergeCell ref="A14:A39"/>
    <mergeCell ref="B14:B26"/>
    <mergeCell ref="C14:C26"/>
    <mergeCell ref="J14:J21"/>
    <mergeCell ref="M14:M25"/>
    <mergeCell ref="D14:D15"/>
    <mergeCell ref="D16:D17"/>
    <mergeCell ref="D20:D21"/>
    <mergeCell ref="D18:D19"/>
    <mergeCell ref="J36:J39"/>
    <mergeCell ref="D30:D31"/>
    <mergeCell ref="D28:D29"/>
    <mergeCell ref="D32:D33"/>
    <mergeCell ref="D34:D35"/>
  </mergeCells>
  <pageMargins left="0" right="0" top="0.74803149606299213" bottom="0.74803149606299213" header="0.51181102362204722" footer="0.51181102362204722"/>
  <pageSetup paperSize="9" scale="70" firstPageNumber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L75"/>
  <sheetViews>
    <sheetView view="pageBreakPreview" zoomScale="60" workbookViewId="0">
      <selection activeCell="V44" sqref="V44"/>
    </sheetView>
  </sheetViews>
  <sheetFormatPr defaultRowHeight="15"/>
  <cols>
    <col min="1" max="1" width="17.42578125" customWidth="1"/>
    <col min="2" max="2" width="14.7109375" customWidth="1"/>
    <col min="3" max="3" width="17.140625" customWidth="1"/>
    <col min="4" max="4" width="14.28515625" customWidth="1"/>
    <col min="5" max="5" width="16.7109375" customWidth="1"/>
    <col min="6" max="6" width="27.5703125"/>
    <col min="7" max="7" width="10.7109375" style="394"/>
    <col min="8" max="8" width="15.140625" style="395" customWidth="1"/>
    <col min="9" max="9" width="13.28515625" style="667"/>
    <col min="10" max="10" width="18.140625" style="395" customWidth="1"/>
    <col min="11" max="11" width="15.85546875" style="395"/>
    <col min="12" max="12" width="16" customWidth="1"/>
    <col min="13" max="13" width="17.140625" customWidth="1"/>
    <col min="14" max="14" width="12.28515625" customWidth="1"/>
    <col min="15" max="15" width="0" style="1" hidden="1"/>
    <col min="16" max="16" width="0" hidden="1"/>
    <col min="17" max="17" width="0" style="1" hidden="1"/>
    <col min="18" max="1026" width="9.140625" style="1"/>
  </cols>
  <sheetData>
    <row r="1" spans="1:14">
      <c r="A1" s="2"/>
      <c r="B1" s="2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>
      <c r="A10" s="690" t="s">
        <v>536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>
      <c r="A12" s="3"/>
      <c r="B12" s="3"/>
    </row>
    <row r="13" spans="1:14" ht="125.25" customHeight="1">
      <c r="A13" s="388" t="s">
        <v>8</v>
      </c>
      <c r="B13" s="388" t="s">
        <v>292</v>
      </c>
      <c r="C13" s="388" t="s">
        <v>9</v>
      </c>
      <c r="D13" s="388" t="s">
        <v>10</v>
      </c>
      <c r="E13" s="388" t="s">
        <v>11</v>
      </c>
      <c r="F13" s="388" t="s">
        <v>12</v>
      </c>
      <c r="G13" s="388" t="s">
        <v>13</v>
      </c>
      <c r="H13" s="388" t="s">
        <v>14</v>
      </c>
      <c r="I13" s="659" t="s">
        <v>15</v>
      </c>
      <c r="J13" s="388" t="s">
        <v>69</v>
      </c>
      <c r="K13" s="388" t="s">
        <v>17</v>
      </c>
      <c r="L13" s="388" t="s">
        <v>18</v>
      </c>
      <c r="M13" s="388" t="s">
        <v>19</v>
      </c>
      <c r="N13" s="388" t="s">
        <v>20</v>
      </c>
    </row>
    <row r="14" spans="1:14" ht="75.75" customHeight="1">
      <c r="A14" s="691" t="s">
        <v>73</v>
      </c>
      <c r="B14" s="696">
        <v>2446006551</v>
      </c>
      <c r="C14" s="696" t="s">
        <v>336</v>
      </c>
      <c r="D14" s="685" t="s">
        <v>23</v>
      </c>
      <c r="E14" s="685" t="s">
        <v>412</v>
      </c>
      <c r="F14" s="98" t="s">
        <v>313</v>
      </c>
      <c r="G14" s="533" t="s">
        <v>25</v>
      </c>
      <c r="H14" s="533">
        <v>100</v>
      </c>
      <c r="I14" s="659">
        <v>100</v>
      </c>
      <c r="J14" s="550">
        <f>I14/H14*100</f>
        <v>100</v>
      </c>
      <c r="K14" s="682">
        <f>(J14+J15+J16+J17+J18+J19)/6</f>
        <v>100</v>
      </c>
      <c r="L14" s="533"/>
      <c r="M14" s="534" t="s">
        <v>26</v>
      </c>
      <c r="N14" s="693"/>
    </row>
    <row r="15" spans="1:14" ht="121.5" customHeight="1">
      <c r="A15" s="691"/>
      <c r="B15" s="697"/>
      <c r="C15" s="697"/>
      <c r="D15" s="686"/>
      <c r="E15" s="687"/>
      <c r="F15" s="98" t="s">
        <v>24</v>
      </c>
      <c r="G15" s="533" t="s">
        <v>25</v>
      </c>
      <c r="H15" s="533">
        <v>100</v>
      </c>
      <c r="I15" s="659">
        <v>100</v>
      </c>
      <c r="J15" s="550">
        <f t="shared" ref="J15:J28" si="0">I15/H15*100</f>
        <v>100</v>
      </c>
      <c r="K15" s="683"/>
      <c r="L15" s="533"/>
      <c r="M15" s="534" t="s">
        <v>26</v>
      </c>
      <c r="N15" s="694"/>
    </row>
    <row r="16" spans="1:14" ht="84" customHeight="1">
      <c r="A16" s="691"/>
      <c r="B16" s="697"/>
      <c r="C16" s="697"/>
      <c r="D16" s="686"/>
      <c r="E16" s="685" t="s">
        <v>413</v>
      </c>
      <c r="F16" s="98" t="s">
        <v>313</v>
      </c>
      <c r="G16" s="533" t="s">
        <v>25</v>
      </c>
      <c r="H16" s="533">
        <v>100</v>
      </c>
      <c r="I16" s="659">
        <v>100</v>
      </c>
      <c r="J16" s="550">
        <f t="shared" si="0"/>
        <v>100</v>
      </c>
      <c r="K16" s="683"/>
      <c r="L16" s="533"/>
      <c r="M16" s="534" t="s">
        <v>26</v>
      </c>
      <c r="N16" s="694"/>
    </row>
    <row r="17" spans="1:19" ht="83.25" customHeight="1">
      <c r="A17" s="691"/>
      <c r="B17" s="697"/>
      <c r="C17" s="697"/>
      <c r="D17" s="686"/>
      <c r="E17" s="687"/>
      <c r="F17" s="98" t="s">
        <v>24</v>
      </c>
      <c r="G17" s="533" t="s">
        <v>25</v>
      </c>
      <c r="H17" s="533">
        <v>100</v>
      </c>
      <c r="I17" s="659">
        <v>100</v>
      </c>
      <c r="J17" s="550">
        <f t="shared" si="0"/>
        <v>100</v>
      </c>
      <c r="K17" s="683"/>
      <c r="L17" s="533"/>
      <c r="M17" s="534" t="s">
        <v>26</v>
      </c>
      <c r="N17" s="694"/>
    </row>
    <row r="18" spans="1:19" ht="96" customHeight="1">
      <c r="A18" s="691"/>
      <c r="B18" s="697"/>
      <c r="C18" s="697"/>
      <c r="D18" s="686"/>
      <c r="E18" s="685" t="s">
        <v>414</v>
      </c>
      <c r="F18" s="98" t="s">
        <v>313</v>
      </c>
      <c r="G18" s="533" t="s">
        <v>25</v>
      </c>
      <c r="H18" s="533">
        <v>100</v>
      </c>
      <c r="I18" s="659">
        <v>100</v>
      </c>
      <c r="J18" s="550">
        <f t="shared" si="0"/>
        <v>100</v>
      </c>
      <c r="K18" s="683"/>
      <c r="L18" s="533"/>
      <c r="M18" s="534" t="s">
        <v>26</v>
      </c>
      <c r="N18" s="694"/>
      <c r="P18" s="1" t="s">
        <v>29</v>
      </c>
    </row>
    <row r="19" spans="1:19" ht="71.25" customHeight="1">
      <c r="A19" s="691"/>
      <c r="B19" s="697"/>
      <c r="C19" s="697"/>
      <c r="D19" s="686"/>
      <c r="E19" s="687"/>
      <c r="F19" s="98" t="s">
        <v>24</v>
      </c>
      <c r="G19" s="533" t="s">
        <v>25</v>
      </c>
      <c r="H19" s="533">
        <v>100</v>
      </c>
      <c r="I19" s="659">
        <v>100</v>
      </c>
      <c r="J19" s="550">
        <f t="shared" si="0"/>
        <v>100</v>
      </c>
      <c r="K19" s="683"/>
      <c r="L19" s="533"/>
      <c r="M19" s="534" t="s">
        <v>26</v>
      </c>
      <c r="N19" s="694"/>
    </row>
    <row r="20" spans="1:19" ht="192" hidden="1" customHeight="1">
      <c r="A20" s="691"/>
      <c r="B20" s="697"/>
      <c r="C20" s="697"/>
      <c r="D20" s="686"/>
      <c r="E20" s="534" t="s">
        <v>30</v>
      </c>
      <c r="F20" s="534" t="s">
        <v>24</v>
      </c>
      <c r="G20" s="533" t="s">
        <v>25</v>
      </c>
      <c r="H20" s="533">
        <v>100</v>
      </c>
      <c r="I20" s="659">
        <v>100</v>
      </c>
      <c r="J20" s="550">
        <f t="shared" si="0"/>
        <v>100</v>
      </c>
      <c r="K20" s="683"/>
      <c r="L20" s="533"/>
      <c r="M20" s="534" t="s">
        <v>26</v>
      </c>
      <c r="N20" s="694"/>
      <c r="P20" s="1" t="s">
        <v>31</v>
      </c>
    </row>
    <row r="21" spans="1:19" ht="141" hidden="1" customHeight="1">
      <c r="A21" s="691"/>
      <c r="B21" s="697"/>
      <c r="C21" s="697"/>
      <c r="D21" s="686"/>
      <c r="E21" s="534"/>
      <c r="F21" s="534" t="s">
        <v>27</v>
      </c>
      <c r="G21" s="533" t="s">
        <v>25</v>
      </c>
      <c r="H21" s="533">
        <v>99.3</v>
      </c>
      <c r="I21" s="659">
        <v>99.3</v>
      </c>
      <c r="J21" s="550">
        <f t="shared" si="0"/>
        <v>100</v>
      </c>
      <c r="K21" s="683"/>
      <c r="L21" s="533"/>
      <c r="M21" s="534" t="s">
        <v>26</v>
      </c>
      <c r="N21" s="694"/>
    </row>
    <row r="22" spans="1:19" ht="132.75" customHeight="1">
      <c r="A22" s="691"/>
      <c r="B22" s="697"/>
      <c r="C22" s="697"/>
      <c r="D22" s="686"/>
      <c r="E22" s="685" t="s">
        <v>415</v>
      </c>
      <c r="F22" s="98" t="s">
        <v>313</v>
      </c>
      <c r="G22" s="533" t="s">
        <v>25</v>
      </c>
      <c r="H22" s="533">
        <v>100</v>
      </c>
      <c r="I22" s="659">
        <v>100</v>
      </c>
      <c r="J22" s="550">
        <f t="shared" si="0"/>
        <v>100</v>
      </c>
      <c r="K22" s="683"/>
      <c r="L22" s="533"/>
      <c r="M22" s="534" t="s">
        <v>26</v>
      </c>
      <c r="N22" s="694"/>
      <c r="P22" s="1" t="s">
        <v>29</v>
      </c>
    </row>
    <row r="23" spans="1:19" ht="81.75" customHeight="1">
      <c r="A23" s="691"/>
      <c r="B23" s="697"/>
      <c r="C23" s="697"/>
      <c r="D23" s="686"/>
      <c r="E23" s="687"/>
      <c r="F23" s="98" t="s">
        <v>24</v>
      </c>
      <c r="G23" s="533" t="s">
        <v>25</v>
      </c>
      <c r="H23" s="533">
        <v>100</v>
      </c>
      <c r="I23" s="659">
        <v>100</v>
      </c>
      <c r="J23" s="550">
        <f t="shared" si="0"/>
        <v>100</v>
      </c>
      <c r="K23" s="684"/>
      <c r="L23" s="533"/>
      <c r="M23" s="534" t="s">
        <v>26</v>
      </c>
      <c r="N23" s="694"/>
    </row>
    <row r="24" spans="1:19" ht="63.75" customHeight="1">
      <c r="A24" s="691"/>
      <c r="B24" s="697"/>
      <c r="C24" s="697"/>
      <c r="D24" s="686"/>
      <c r="E24" s="534" t="s">
        <v>410</v>
      </c>
      <c r="F24" s="534" t="s">
        <v>32</v>
      </c>
      <c r="G24" s="533" t="s">
        <v>33</v>
      </c>
      <c r="H24" s="561">
        <v>22</v>
      </c>
      <c r="I24" s="668">
        <v>22</v>
      </c>
      <c r="J24" s="550">
        <f t="shared" si="0"/>
        <v>100</v>
      </c>
      <c r="K24" s="682">
        <f>(J24+J25+J26+J28)/4</f>
        <v>98.874080882352942</v>
      </c>
      <c r="L24" s="98"/>
      <c r="M24" s="534" t="s">
        <v>26</v>
      </c>
      <c r="N24" s="694"/>
      <c r="S24" s="1">
        <f>I25/H25*100</f>
        <v>97.058823529411768</v>
      </c>
    </row>
    <row r="25" spans="1:19" ht="75.75" customHeight="1">
      <c r="A25" s="691"/>
      <c r="B25" s="697"/>
      <c r="C25" s="697"/>
      <c r="D25" s="686"/>
      <c r="E25" s="534" t="s">
        <v>411</v>
      </c>
      <c r="F25" s="534" t="s">
        <v>32</v>
      </c>
      <c r="G25" s="533" t="s">
        <v>33</v>
      </c>
      <c r="H25" s="561">
        <v>68</v>
      </c>
      <c r="I25" s="668">
        <v>66</v>
      </c>
      <c r="J25" s="550">
        <f t="shared" si="0"/>
        <v>97.058823529411768</v>
      </c>
      <c r="K25" s="683"/>
      <c r="L25" s="98"/>
      <c r="M25" s="534" t="s">
        <v>26</v>
      </c>
      <c r="N25" s="694"/>
    </row>
    <row r="26" spans="1:19" ht="106.5" customHeight="1">
      <c r="A26" s="691"/>
      <c r="B26" s="697"/>
      <c r="C26" s="697"/>
      <c r="D26" s="686"/>
      <c r="E26" s="534" t="s">
        <v>417</v>
      </c>
      <c r="F26" s="534" t="s">
        <v>32</v>
      </c>
      <c r="G26" s="533" t="s">
        <v>33</v>
      </c>
      <c r="H26" s="561">
        <v>8</v>
      </c>
      <c r="I26" s="668">
        <v>8</v>
      </c>
      <c r="J26" s="550">
        <f t="shared" si="0"/>
        <v>100</v>
      </c>
      <c r="K26" s="683"/>
      <c r="L26" s="98"/>
      <c r="M26" s="534" t="s">
        <v>26</v>
      </c>
      <c r="N26" s="694"/>
    </row>
    <row r="27" spans="1:19" ht="146.25" hidden="1" customHeight="1">
      <c r="A27" s="691"/>
      <c r="B27" s="697"/>
      <c r="C27" s="697"/>
      <c r="D27" s="686"/>
      <c r="E27" s="484" t="s">
        <v>376</v>
      </c>
      <c r="F27" s="534" t="s">
        <v>32</v>
      </c>
      <c r="G27" s="533" t="s">
        <v>33</v>
      </c>
      <c r="H27" s="561"/>
      <c r="I27" s="668"/>
      <c r="J27" s="550" t="e">
        <f t="shared" si="0"/>
        <v>#DIV/0!</v>
      </c>
      <c r="K27" s="683"/>
      <c r="L27" s="98"/>
      <c r="M27" s="534" t="s">
        <v>26</v>
      </c>
      <c r="N27" s="694"/>
    </row>
    <row r="28" spans="1:19" ht="130.5" customHeight="1">
      <c r="A28" s="691"/>
      <c r="B28" s="697"/>
      <c r="C28" s="698"/>
      <c r="D28" s="687"/>
      <c r="E28" s="534" t="s">
        <v>452</v>
      </c>
      <c r="F28" s="534" t="s">
        <v>32</v>
      </c>
      <c r="G28" s="533" t="s">
        <v>33</v>
      </c>
      <c r="H28" s="561">
        <v>64</v>
      </c>
      <c r="I28" s="668">
        <v>63</v>
      </c>
      <c r="J28" s="550">
        <f t="shared" si="0"/>
        <v>98.4375</v>
      </c>
      <c r="K28" s="684"/>
      <c r="L28" s="98"/>
      <c r="M28" s="534" t="s">
        <v>26</v>
      </c>
      <c r="N28" s="695"/>
    </row>
    <row r="29" spans="1:19">
      <c r="A29" s="691"/>
      <c r="B29" s="697"/>
      <c r="C29" s="688"/>
      <c r="D29" s="688"/>
      <c r="E29" s="688"/>
      <c r="F29" s="688"/>
      <c r="G29" s="688"/>
      <c r="H29" s="688"/>
      <c r="I29" s="688"/>
      <c r="J29" s="688"/>
      <c r="K29" s="688"/>
      <c r="L29" s="688"/>
      <c r="M29" s="551"/>
      <c r="N29" s="6">
        <f>(K14+K24)/2</f>
        <v>99.437040441176464</v>
      </c>
    </row>
    <row r="30" spans="1:19" ht="93" customHeight="1">
      <c r="A30" s="691"/>
      <c r="B30" s="697"/>
      <c r="C30" s="696" t="s">
        <v>295</v>
      </c>
      <c r="D30" s="685" t="s">
        <v>23</v>
      </c>
      <c r="E30" s="685" t="s">
        <v>343</v>
      </c>
      <c r="F30" s="98" t="s">
        <v>323</v>
      </c>
      <c r="G30" s="533" t="s">
        <v>25</v>
      </c>
      <c r="H30" s="533">
        <v>100</v>
      </c>
      <c r="I30" s="659">
        <v>100</v>
      </c>
      <c r="J30" s="234">
        <f t="shared" ref="J30:J44" si="1">I30/H30*100</f>
        <v>100</v>
      </c>
      <c r="K30" s="682">
        <v>100</v>
      </c>
      <c r="L30" s="98"/>
      <c r="M30" s="534" t="s">
        <v>26</v>
      </c>
      <c r="N30" s="693"/>
    </row>
    <row r="31" spans="1:19" ht="78.75" customHeight="1">
      <c r="A31" s="691"/>
      <c r="B31" s="697"/>
      <c r="C31" s="697"/>
      <c r="D31" s="686"/>
      <c r="E31" s="687"/>
      <c r="F31" s="485" t="s">
        <v>324</v>
      </c>
      <c r="G31" s="533" t="s">
        <v>25</v>
      </c>
      <c r="H31" s="533">
        <v>100</v>
      </c>
      <c r="I31" s="659">
        <v>100</v>
      </c>
      <c r="J31" s="234">
        <f t="shared" si="1"/>
        <v>100</v>
      </c>
      <c r="K31" s="683"/>
      <c r="L31" s="98"/>
      <c r="M31" s="534" t="s">
        <v>26</v>
      </c>
      <c r="N31" s="694"/>
    </row>
    <row r="32" spans="1:19" ht="90" customHeight="1">
      <c r="A32" s="691"/>
      <c r="B32" s="697"/>
      <c r="C32" s="697"/>
      <c r="D32" s="686"/>
      <c r="E32" s="685" t="s">
        <v>344</v>
      </c>
      <c r="F32" s="98" t="s">
        <v>323</v>
      </c>
      <c r="G32" s="533" t="s">
        <v>25</v>
      </c>
      <c r="H32" s="533">
        <v>100</v>
      </c>
      <c r="I32" s="659">
        <v>100</v>
      </c>
      <c r="J32" s="234">
        <f t="shared" si="1"/>
        <v>100</v>
      </c>
      <c r="K32" s="683"/>
      <c r="L32" s="98"/>
      <c r="M32" s="534" t="s">
        <v>26</v>
      </c>
      <c r="N32" s="694"/>
    </row>
    <row r="33" spans="1:14" ht="94.5" customHeight="1">
      <c r="A33" s="691"/>
      <c r="B33" s="697"/>
      <c r="C33" s="697"/>
      <c r="D33" s="686"/>
      <c r="E33" s="687"/>
      <c r="F33" s="485" t="s">
        <v>324</v>
      </c>
      <c r="G33" s="533" t="s">
        <v>25</v>
      </c>
      <c r="H33" s="533">
        <v>100</v>
      </c>
      <c r="I33" s="659">
        <v>100</v>
      </c>
      <c r="J33" s="234">
        <f t="shared" si="1"/>
        <v>100</v>
      </c>
      <c r="K33" s="683"/>
      <c r="L33" s="98"/>
      <c r="M33" s="534" t="s">
        <v>26</v>
      </c>
      <c r="N33" s="694"/>
    </row>
    <row r="34" spans="1:14" ht="127.5" customHeight="1">
      <c r="A34" s="691"/>
      <c r="B34" s="697"/>
      <c r="C34" s="697"/>
      <c r="D34" s="686"/>
      <c r="E34" s="685" t="s">
        <v>446</v>
      </c>
      <c r="F34" s="534" t="s">
        <v>36</v>
      </c>
      <c r="G34" s="533" t="s">
        <v>25</v>
      </c>
      <c r="H34" s="533">
        <v>100</v>
      </c>
      <c r="I34" s="659">
        <v>100</v>
      </c>
      <c r="J34" s="234">
        <f t="shared" si="1"/>
        <v>100</v>
      </c>
      <c r="K34" s="683"/>
      <c r="L34" s="98"/>
      <c r="M34" s="534" t="s">
        <v>26</v>
      </c>
      <c r="N34" s="694"/>
    </row>
    <row r="35" spans="1:14" ht="78.75" customHeight="1">
      <c r="A35" s="691"/>
      <c r="B35" s="697"/>
      <c r="C35" s="697"/>
      <c r="D35" s="686"/>
      <c r="E35" s="687"/>
      <c r="F35" s="485" t="s">
        <v>324</v>
      </c>
      <c r="G35" s="533" t="s">
        <v>25</v>
      </c>
      <c r="H35" s="533">
        <v>100</v>
      </c>
      <c r="I35" s="659">
        <v>100</v>
      </c>
      <c r="J35" s="234">
        <f t="shared" si="1"/>
        <v>100</v>
      </c>
      <c r="K35" s="683"/>
      <c r="L35" s="98"/>
      <c r="M35" s="534" t="s">
        <v>26</v>
      </c>
      <c r="N35" s="694"/>
    </row>
    <row r="36" spans="1:14" ht="55.5" customHeight="1">
      <c r="A36" s="691"/>
      <c r="B36" s="697"/>
      <c r="C36" s="697"/>
      <c r="D36" s="686"/>
      <c r="E36" s="685" t="s">
        <v>447</v>
      </c>
      <c r="F36" s="534" t="s">
        <v>36</v>
      </c>
      <c r="G36" s="533" t="s">
        <v>25</v>
      </c>
      <c r="H36" s="533">
        <v>100</v>
      </c>
      <c r="I36" s="659">
        <v>100</v>
      </c>
      <c r="J36" s="234">
        <f t="shared" si="1"/>
        <v>100</v>
      </c>
      <c r="K36" s="683"/>
      <c r="L36" s="98"/>
      <c r="M36" s="534" t="s">
        <v>26</v>
      </c>
      <c r="N36" s="694"/>
    </row>
    <row r="37" spans="1:14" ht="80.25" customHeight="1">
      <c r="A37" s="691"/>
      <c r="B37" s="697"/>
      <c r="C37" s="697"/>
      <c r="D37" s="686"/>
      <c r="E37" s="687"/>
      <c r="F37" s="485" t="s">
        <v>324</v>
      </c>
      <c r="G37" s="533" t="s">
        <v>25</v>
      </c>
      <c r="H37" s="533">
        <v>100</v>
      </c>
      <c r="I37" s="659">
        <v>100</v>
      </c>
      <c r="J37" s="234">
        <f t="shared" si="1"/>
        <v>100</v>
      </c>
      <c r="K37" s="683"/>
      <c r="L37" s="98"/>
      <c r="M37" s="534" t="s">
        <v>26</v>
      </c>
      <c r="N37" s="694"/>
    </row>
    <row r="38" spans="1:14" ht="69" hidden="1" customHeight="1">
      <c r="A38" s="691"/>
      <c r="B38" s="697"/>
      <c r="C38" s="697"/>
      <c r="D38" s="686"/>
      <c r="E38" s="685" t="s">
        <v>448</v>
      </c>
      <c r="F38" s="534" t="s">
        <v>36</v>
      </c>
      <c r="G38" s="533" t="s">
        <v>25</v>
      </c>
      <c r="H38" s="533">
        <v>100</v>
      </c>
      <c r="I38" s="659">
        <v>100</v>
      </c>
      <c r="J38" s="234">
        <f t="shared" si="1"/>
        <v>100</v>
      </c>
      <c r="K38" s="683"/>
      <c r="L38" s="98"/>
      <c r="M38" s="534" t="s">
        <v>26</v>
      </c>
      <c r="N38" s="694"/>
    </row>
    <row r="39" spans="1:14" ht="80.25" hidden="1" customHeight="1">
      <c r="A39" s="691"/>
      <c r="B39" s="697"/>
      <c r="C39" s="697"/>
      <c r="D39" s="686"/>
      <c r="E39" s="687"/>
      <c r="F39" s="485" t="s">
        <v>324</v>
      </c>
      <c r="G39" s="533" t="s">
        <v>25</v>
      </c>
      <c r="H39" s="533">
        <v>100</v>
      </c>
      <c r="I39" s="659">
        <v>100</v>
      </c>
      <c r="J39" s="234">
        <f t="shared" si="1"/>
        <v>100</v>
      </c>
      <c r="K39" s="684"/>
      <c r="L39" s="98"/>
      <c r="M39" s="534" t="s">
        <v>26</v>
      </c>
      <c r="N39" s="694"/>
    </row>
    <row r="40" spans="1:14" ht="76.5">
      <c r="A40" s="691"/>
      <c r="B40" s="697"/>
      <c r="C40" s="697"/>
      <c r="D40" s="686"/>
      <c r="E40" s="551" t="s">
        <v>420</v>
      </c>
      <c r="F40" s="534" t="s">
        <v>32</v>
      </c>
      <c r="G40" s="533" t="s">
        <v>33</v>
      </c>
      <c r="H40" s="98">
        <v>22</v>
      </c>
      <c r="I40" s="668">
        <v>22</v>
      </c>
      <c r="J40" s="234">
        <f t="shared" si="1"/>
        <v>100</v>
      </c>
      <c r="K40" s="682">
        <f>(J40+J41+J42+J44)/4</f>
        <v>98.874080882352942</v>
      </c>
      <c r="L40" s="98"/>
      <c r="M40" s="534" t="s">
        <v>26</v>
      </c>
      <c r="N40" s="694"/>
    </row>
    <row r="41" spans="1:14" ht="76.5">
      <c r="A41" s="691"/>
      <c r="B41" s="697"/>
      <c r="C41" s="697"/>
      <c r="D41" s="686"/>
      <c r="E41" s="551" t="s">
        <v>421</v>
      </c>
      <c r="F41" s="534" t="s">
        <v>32</v>
      </c>
      <c r="G41" s="533" t="s">
        <v>33</v>
      </c>
      <c r="H41" s="98">
        <v>68</v>
      </c>
      <c r="I41" s="668">
        <v>66</v>
      </c>
      <c r="J41" s="234">
        <f t="shared" si="1"/>
        <v>97.058823529411768</v>
      </c>
      <c r="K41" s="683"/>
      <c r="L41" s="98"/>
      <c r="M41" s="534" t="s">
        <v>26</v>
      </c>
      <c r="N41" s="694"/>
    </row>
    <row r="42" spans="1:14" ht="82.5" customHeight="1">
      <c r="A42" s="691"/>
      <c r="B42" s="697"/>
      <c r="C42" s="697"/>
      <c r="D42" s="686"/>
      <c r="E42" s="551" t="s">
        <v>348</v>
      </c>
      <c r="F42" s="534" t="s">
        <v>32</v>
      </c>
      <c r="G42" s="533" t="s">
        <v>33</v>
      </c>
      <c r="H42" s="98">
        <v>64</v>
      </c>
      <c r="I42" s="668">
        <v>63</v>
      </c>
      <c r="J42" s="234">
        <f t="shared" si="1"/>
        <v>98.4375</v>
      </c>
      <c r="K42" s="683"/>
      <c r="L42" s="98"/>
      <c r="M42" s="534" t="s">
        <v>26</v>
      </c>
      <c r="N42" s="694"/>
    </row>
    <row r="43" spans="1:14" ht="63.75" hidden="1">
      <c r="A43" s="691"/>
      <c r="B43" s="697"/>
      <c r="C43" s="697"/>
      <c r="D43" s="686"/>
      <c r="E43" s="551" t="s">
        <v>349</v>
      </c>
      <c r="F43" s="534" t="s">
        <v>32</v>
      </c>
      <c r="G43" s="533" t="s">
        <v>33</v>
      </c>
      <c r="H43" s="98">
        <v>0</v>
      </c>
      <c r="I43" s="668"/>
      <c r="J43" s="234" t="e">
        <f t="shared" si="1"/>
        <v>#DIV/0!</v>
      </c>
      <c r="K43" s="683"/>
      <c r="L43" s="98"/>
      <c r="M43" s="534" t="s">
        <v>26</v>
      </c>
      <c r="N43" s="694"/>
    </row>
    <row r="44" spans="1:14" ht="38.25">
      <c r="A44" s="691"/>
      <c r="B44" s="698"/>
      <c r="C44" s="698"/>
      <c r="D44" s="687"/>
      <c r="E44" s="551" t="s">
        <v>422</v>
      </c>
      <c r="F44" s="534" t="s">
        <v>32</v>
      </c>
      <c r="G44" s="533" t="s">
        <v>33</v>
      </c>
      <c r="H44" s="98">
        <v>8</v>
      </c>
      <c r="I44" s="668">
        <v>8</v>
      </c>
      <c r="J44" s="234">
        <f t="shared" si="1"/>
        <v>100</v>
      </c>
      <c r="K44" s="684"/>
      <c r="L44" s="98"/>
      <c r="M44" s="534" t="s">
        <v>26</v>
      </c>
      <c r="N44" s="695"/>
    </row>
    <row r="45" spans="1:14" ht="15" customHeight="1">
      <c r="A45" s="549"/>
      <c r="B45" s="549"/>
      <c r="C45" s="688" t="s">
        <v>38</v>
      </c>
      <c r="D45" s="688"/>
      <c r="E45" s="688"/>
      <c r="F45" s="688"/>
      <c r="G45" s="688"/>
      <c r="H45" s="688"/>
      <c r="I45" s="688"/>
      <c r="J45" s="688"/>
      <c r="K45" s="688"/>
      <c r="L45" s="688"/>
      <c r="M45" s="551"/>
      <c r="N45" s="6">
        <f>(K30+K40)/2</f>
        <v>99.437040441176464</v>
      </c>
    </row>
    <row r="46" spans="1:14" ht="15" customHeight="1">
      <c r="A46" s="689" t="s">
        <v>39</v>
      </c>
      <c r="B46" s="689"/>
      <c r="C46" s="689"/>
      <c r="D46" s="689"/>
      <c r="E46" s="551"/>
      <c r="F46" s="551"/>
      <c r="G46" s="549"/>
      <c r="H46" s="5">
        <f>SUM(H40:H44)</f>
        <v>162</v>
      </c>
      <c r="I46" s="661">
        <f>SUM(I40:I44)</f>
        <v>159</v>
      </c>
      <c r="J46" s="8"/>
      <c r="K46" s="232"/>
      <c r="L46" s="5"/>
      <c r="M46" s="551"/>
      <c r="N46" s="6">
        <f>(N29+N45)/2</f>
        <v>99.437040441176464</v>
      </c>
    </row>
    <row r="48" spans="1:14" ht="15.75" customHeight="1">
      <c r="A48" s="1" t="s">
        <v>40</v>
      </c>
      <c r="B48" s="1"/>
      <c r="E48" s="236"/>
      <c r="F48" s="236"/>
      <c r="G48"/>
      <c r="H48"/>
      <c r="I48" s="662"/>
      <c r="J48"/>
      <c r="K48" s="231"/>
      <c r="M48" s="236"/>
    </row>
    <row r="49" spans="1:13" ht="15.75" customHeight="1">
      <c r="A49" s="1" t="s">
        <v>41</v>
      </c>
      <c r="B49" s="1"/>
      <c r="E49" s="236"/>
      <c r="F49" s="236"/>
      <c r="G49"/>
      <c r="H49"/>
      <c r="I49" s="662"/>
      <c r="J49"/>
      <c r="K49" s="231"/>
      <c r="M49" s="236"/>
    </row>
    <row r="50" spans="1:13" ht="15.75" customHeight="1">
      <c r="A50" s="214" t="s">
        <v>537</v>
      </c>
      <c r="B50" s="214"/>
      <c r="E50" s="236"/>
      <c r="F50" s="236"/>
      <c r="G50"/>
      <c r="H50"/>
      <c r="I50" s="662"/>
      <c r="J50"/>
      <c r="K50" s="231"/>
      <c r="M50" s="236"/>
    </row>
    <row r="51" spans="1:13" ht="15.75" customHeight="1">
      <c r="E51" s="236"/>
      <c r="F51" s="236"/>
      <c r="G51"/>
      <c r="H51"/>
      <c r="I51" s="662"/>
      <c r="J51"/>
      <c r="K51" s="231"/>
      <c r="M51" s="236"/>
    </row>
    <row r="52" spans="1:13" ht="15.75" customHeight="1">
      <c r="E52" s="236"/>
      <c r="F52" s="236"/>
      <c r="G52"/>
      <c r="H52"/>
      <c r="I52" s="662"/>
      <c r="J52"/>
      <c r="K52" s="560"/>
      <c r="M52" s="236"/>
    </row>
    <row r="53" spans="1:13" ht="15.75" customHeight="1">
      <c r="A53" s="1" t="s">
        <v>74</v>
      </c>
      <c r="B53" s="1"/>
      <c r="E53" s="236"/>
      <c r="F53" s="236"/>
      <c r="G53"/>
      <c r="H53" s="1" t="s">
        <v>449</v>
      </c>
      <c r="I53" s="662"/>
      <c r="J53"/>
      <c r="K53" s="231"/>
      <c r="M53" s="236"/>
    </row>
    <row r="54" spans="1:13">
      <c r="E54" s="236"/>
      <c r="F54" s="236"/>
      <c r="G54"/>
      <c r="H54"/>
      <c r="I54" s="662"/>
      <c r="J54"/>
      <c r="K54" s="231"/>
      <c r="M54" s="236"/>
    </row>
    <row r="55" spans="1:13">
      <c r="E55" s="236"/>
      <c r="F55" s="236"/>
      <c r="G55"/>
      <c r="H55"/>
      <c r="I55" s="662"/>
      <c r="J55"/>
      <c r="K55" s="231"/>
      <c r="M55" s="236"/>
    </row>
    <row r="59" spans="1:13" ht="12.75" customHeight="1"/>
    <row r="61" spans="1:13" ht="12.75" customHeight="1"/>
    <row r="62" spans="1:13" ht="15" hidden="1" customHeight="1"/>
    <row r="64" spans="1:13" ht="12.75" customHeight="1"/>
    <row r="66" ht="14.25" customHeight="1"/>
    <row r="67" ht="15" hidden="1" customHeight="1"/>
    <row r="69" ht="12.75" customHeight="1"/>
    <row r="71" ht="13.5" customHeight="1"/>
    <row r="72" ht="15" hidden="1" customHeight="1"/>
    <row r="75" ht="12.75" customHeight="1"/>
  </sheetData>
  <mergeCells count="27">
    <mergeCell ref="N30:N44"/>
    <mergeCell ref="K40:K44"/>
    <mergeCell ref="A9:N9"/>
    <mergeCell ref="A10:N10"/>
    <mergeCell ref="A11:N11"/>
    <mergeCell ref="A14:A44"/>
    <mergeCell ref="E14:E15"/>
    <mergeCell ref="E16:E17"/>
    <mergeCell ref="E18:E19"/>
    <mergeCell ref="E22:E23"/>
    <mergeCell ref="E30:E31"/>
    <mergeCell ref="E32:E33"/>
    <mergeCell ref="E34:E35"/>
    <mergeCell ref="E36:E37"/>
    <mergeCell ref="E38:E39"/>
    <mergeCell ref="N14:N28"/>
    <mergeCell ref="K24:K28"/>
    <mergeCell ref="C29:L29"/>
    <mergeCell ref="A46:D46"/>
    <mergeCell ref="K14:K23"/>
    <mergeCell ref="K30:K39"/>
    <mergeCell ref="B14:B44"/>
    <mergeCell ref="C14:C28"/>
    <mergeCell ref="D14:D28"/>
    <mergeCell ref="C30:C44"/>
    <mergeCell ref="D30:D44"/>
    <mergeCell ref="C45:L45"/>
  </mergeCells>
  <pageMargins left="0.51181102362204722" right="0.51181102362204722" top="0.55118110236220474" bottom="0.55118110236220474" header="0.51181102362204722" footer="0.51181102362204722"/>
  <pageSetup paperSize="9" scale="36" firstPageNumber="0" orientation="landscape" r:id="rId1"/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ML101"/>
  <sheetViews>
    <sheetView topLeftCell="A34" workbookViewId="0">
      <selection activeCell="J40" sqref="J40"/>
    </sheetView>
  </sheetViews>
  <sheetFormatPr defaultRowHeight="15"/>
  <cols>
    <col min="1" max="1" width="15.42578125"/>
    <col min="2" max="2" width="13.5703125" customWidth="1"/>
    <col min="3" max="3" width="14.7109375"/>
    <col min="4" max="4" width="13.85546875"/>
    <col min="5" max="5" width="24.140625" customWidth="1"/>
    <col min="6" max="6" width="25.7109375" customWidth="1"/>
    <col min="7" max="7" width="10.7109375"/>
    <col min="8" max="8" width="14.28515625"/>
    <col min="9" max="9" width="13.28515625"/>
    <col min="10" max="10" width="15.140625"/>
    <col min="11" max="11" width="11.42578125"/>
    <col min="12" max="12" width="12.28515625"/>
    <col min="13" max="13" width="13.7109375"/>
    <col min="15" max="15" width="0" style="1" hidden="1"/>
    <col min="16" max="16" width="0" hidden="1"/>
    <col min="17" max="17" width="0" style="1" hidden="1"/>
    <col min="18" max="1026" width="9.140625" style="1"/>
  </cols>
  <sheetData>
    <row r="1" spans="1:14">
      <c r="A1" s="2"/>
      <c r="B1" s="2"/>
      <c r="M1" s="2"/>
      <c r="N1" s="2" t="s">
        <v>0</v>
      </c>
    </row>
    <row r="2" spans="1:14">
      <c r="A2" s="2"/>
      <c r="B2" s="2"/>
      <c r="M2" s="2"/>
      <c r="N2" s="2" t="s">
        <v>1</v>
      </c>
    </row>
    <row r="3" spans="1:14">
      <c r="A3" s="2"/>
      <c r="B3" s="2"/>
      <c r="M3" s="2"/>
      <c r="N3" s="2" t="s">
        <v>2</v>
      </c>
    </row>
    <row r="4" spans="1:14">
      <c r="A4" s="2"/>
      <c r="B4" s="2"/>
      <c r="M4" s="2"/>
      <c r="N4" s="2" t="s">
        <v>3</v>
      </c>
    </row>
    <row r="5" spans="1:14">
      <c r="A5" s="2"/>
      <c r="B5" s="2"/>
      <c r="M5" s="2"/>
      <c r="N5" s="2" t="s">
        <v>4</v>
      </c>
    </row>
    <row r="6" spans="1:14">
      <c r="A6" s="2"/>
      <c r="B6" s="2"/>
      <c r="M6" s="2"/>
      <c r="N6" s="2" t="s">
        <v>5</v>
      </c>
    </row>
    <row r="7" spans="1:14">
      <c r="A7" s="2"/>
      <c r="B7" s="2"/>
      <c r="M7" s="2"/>
      <c r="N7" s="2" t="s">
        <v>6</v>
      </c>
    </row>
    <row r="8" spans="1:14">
      <c r="A8" s="3"/>
      <c r="B8" s="3"/>
    </row>
    <row r="9" spans="1:14">
      <c r="A9" s="690" t="s">
        <v>7</v>
      </c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</row>
    <row r="10" spans="1:14">
      <c r="A10" s="690" t="s">
        <v>529</v>
      </c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</row>
    <row r="11" spans="1:14">
      <c r="A11" s="690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</row>
    <row r="12" spans="1:14" ht="15.75" thickBot="1">
      <c r="A12" s="3"/>
      <c r="B12" s="3"/>
    </row>
    <row r="13" spans="1:14" ht="166.5" thickBot="1">
      <c r="A13" s="392" t="s">
        <v>8</v>
      </c>
      <c r="B13" s="397" t="s">
        <v>335</v>
      </c>
      <c r="C13" s="27" t="s">
        <v>9</v>
      </c>
      <c r="D13" s="27" t="s">
        <v>10</v>
      </c>
      <c r="E13" s="27" t="s">
        <v>11</v>
      </c>
      <c r="F13" s="27" t="s">
        <v>12</v>
      </c>
      <c r="G13" s="27" t="s">
        <v>13</v>
      </c>
      <c r="H13" s="27" t="s">
        <v>14</v>
      </c>
      <c r="I13" s="27" t="s">
        <v>15</v>
      </c>
      <c r="J13" s="27" t="s">
        <v>69</v>
      </c>
      <c r="K13" s="27" t="s">
        <v>54</v>
      </c>
      <c r="L13" s="27" t="s">
        <v>18</v>
      </c>
      <c r="M13" s="27" t="s">
        <v>19</v>
      </c>
      <c r="N13" s="27" t="s">
        <v>20</v>
      </c>
    </row>
    <row r="14" spans="1:14" ht="82.15" customHeight="1" thickBot="1">
      <c r="A14" s="689" t="s">
        <v>75</v>
      </c>
      <c r="B14" s="689">
        <v>2446005169</v>
      </c>
      <c r="C14" s="733" t="s">
        <v>294</v>
      </c>
      <c r="D14" s="704" t="s">
        <v>23</v>
      </c>
      <c r="E14" s="704" t="s">
        <v>358</v>
      </c>
      <c r="F14" s="28" t="s">
        <v>354</v>
      </c>
      <c r="G14" s="28" t="s">
        <v>25</v>
      </c>
      <c r="H14" s="28">
        <v>100</v>
      </c>
      <c r="I14" s="28">
        <v>100</v>
      </c>
      <c r="J14" s="29">
        <f t="shared" ref="J14:J25" si="0">I14/H14*100</f>
        <v>100</v>
      </c>
      <c r="K14" s="735">
        <v>100</v>
      </c>
      <c r="L14" s="28"/>
      <c r="M14" s="28" t="s">
        <v>26</v>
      </c>
      <c r="N14" s="707"/>
    </row>
    <row r="15" spans="1:14" ht="60" customHeight="1" thickBot="1">
      <c r="A15" s="689"/>
      <c r="B15" s="689"/>
      <c r="C15" s="733"/>
      <c r="D15" s="704"/>
      <c r="E15" s="734"/>
      <c r="F15" s="31" t="s">
        <v>355</v>
      </c>
      <c r="G15" s="31" t="s">
        <v>25</v>
      </c>
      <c r="H15" s="31">
        <v>100</v>
      </c>
      <c r="I15" s="31">
        <v>100</v>
      </c>
      <c r="J15" s="32">
        <f t="shared" si="0"/>
        <v>100</v>
      </c>
      <c r="K15" s="736"/>
      <c r="L15" s="31"/>
      <c r="M15" s="28" t="s">
        <v>26</v>
      </c>
      <c r="N15" s="738"/>
    </row>
    <row r="16" spans="1:14" ht="73.900000000000006" customHeight="1" thickBot="1">
      <c r="A16" s="689"/>
      <c r="B16" s="689"/>
      <c r="C16" s="733"/>
      <c r="D16" s="704"/>
      <c r="E16" s="704" t="s">
        <v>359</v>
      </c>
      <c r="F16" s="28" t="s">
        <v>354</v>
      </c>
      <c r="G16" s="31" t="s">
        <v>25</v>
      </c>
      <c r="H16" s="31">
        <v>100</v>
      </c>
      <c r="I16" s="31">
        <v>100</v>
      </c>
      <c r="J16" s="32">
        <f t="shared" si="0"/>
        <v>100</v>
      </c>
      <c r="K16" s="736"/>
      <c r="L16" s="31"/>
      <c r="M16" s="28" t="s">
        <v>26</v>
      </c>
      <c r="N16" s="738"/>
    </row>
    <row r="17" spans="1:16" ht="61.9" customHeight="1" thickBot="1">
      <c r="A17" s="689"/>
      <c r="B17" s="689"/>
      <c r="C17" s="733"/>
      <c r="D17" s="704"/>
      <c r="E17" s="734"/>
      <c r="F17" s="31" t="s">
        <v>355</v>
      </c>
      <c r="G17" s="31" t="s">
        <v>25</v>
      </c>
      <c r="H17" s="31">
        <v>100</v>
      </c>
      <c r="I17" s="31">
        <v>100</v>
      </c>
      <c r="J17" s="32">
        <f t="shared" si="0"/>
        <v>100</v>
      </c>
      <c r="K17" s="736"/>
      <c r="L17" s="31"/>
      <c r="M17" s="28" t="s">
        <v>26</v>
      </c>
      <c r="N17" s="738"/>
    </row>
    <row r="18" spans="1:16" ht="99" customHeight="1" thickBot="1">
      <c r="A18" s="689"/>
      <c r="B18" s="689"/>
      <c r="C18" s="733"/>
      <c r="D18" s="704"/>
      <c r="E18" s="704" t="s">
        <v>356</v>
      </c>
      <c r="F18" s="28" t="s">
        <v>354</v>
      </c>
      <c r="G18" s="31" t="s">
        <v>25</v>
      </c>
      <c r="H18" s="31">
        <v>100</v>
      </c>
      <c r="I18" s="31">
        <v>100</v>
      </c>
      <c r="J18" s="32">
        <f t="shared" si="0"/>
        <v>100</v>
      </c>
      <c r="K18" s="736"/>
      <c r="L18" s="31"/>
      <c r="M18" s="28" t="s">
        <v>26</v>
      </c>
      <c r="N18" s="738"/>
      <c r="P18" s="1" t="s">
        <v>29</v>
      </c>
    </row>
    <row r="19" spans="1:16" ht="63.6" customHeight="1" thickBot="1">
      <c r="A19" s="689"/>
      <c r="B19" s="689"/>
      <c r="C19" s="733"/>
      <c r="D19" s="704"/>
      <c r="E19" s="734"/>
      <c r="F19" s="31" t="s">
        <v>355</v>
      </c>
      <c r="G19" s="402" t="s">
        <v>25</v>
      </c>
      <c r="H19" s="36">
        <v>100</v>
      </c>
      <c r="I19" s="36">
        <v>100</v>
      </c>
      <c r="J19" s="40">
        <f t="shared" si="0"/>
        <v>100</v>
      </c>
      <c r="K19" s="736"/>
      <c r="L19" s="31"/>
      <c r="M19" s="28" t="s">
        <v>26</v>
      </c>
      <c r="N19" s="738"/>
    </row>
    <row r="20" spans="1:16" ht="73.900000000000006" customHeight="1" thickBot="1">
      <c r="A20" s="689"/>
      <c r="B20" s="689"/>
      <c r="C20" s="733"/>
      <c r="D20" s="704"/>
      <c r="E20" s="704" t="s">
        <v>357</v>
      </c>
      <c r="F20" s="41" t="s">
        <v>354</v>
      </c>
      <c r="G20" s="343" t="s">
        <v>25</v>
      </c>
      <c r="H20" s="5">
        <v>100</v>
      </c>
      <c r="I20" s="5">
        <v>100</v>
      </c>
      <c r="J20" s="8">
        <f t="shared" si="0"/>
        <v>100</v>
      </c>
      <c r="K20" s="736"/>
      <c r="L20" s="31"/>
      <c r="M20" s="28" t="s">
        <v>26</v>
      </c>
      <c r="N20" s="738"/>
    </row>
    <row r="21" spans="1:16" ht="71.45" customHeight="1" thickBot="1">
      <c r="A21" s="689"/>
      <c r="B21" s="689"/>
      <c r="C21" s="733"/>
      <c r="D21" s="704"/>
      <c r="E21" s="734"/>
      <c r="F21" s="86" t="s">
        <v>355</v>
      </c>
      <c r="G21" s="5" t="s">
        <v>25</v>
      </c>
      <c r="H21" s="5">
        <v>100</v>
      </c>
      <c r="I21" s="5">
        <v>100</v>
      </c>
      <c r="J21" s="8">
        <f t="shared" si="0"/>
        <v>100</v>
      </c>
      <c r="K21" s="737"/>
      <c r="L21" s="31"/>
      <c r="M21" s="28" t="s">
        <v>26</v>
      </c>
      <c r="N21" s="738"/>
    </row>
    <row r="22" spans="1:16" ht="55.15" customHeight="1" thickBot="1">
      <c r="A22" s="689"/>
      <c r="B22" s="689"/>
      <c r="C22" s="733"/>
      <c r="D22" s="704"/>
      <c r="E22" s="5" t="s">
        <v>350</v>
      </c>
      <c r="F22" s="86" t="s">
        <v>32</v>
      </c>
      <c r="G22" s="5" t="s">
        <v>33</v>
      </c>
      <c r="H22" s="5">
        <v>14</v>
      </c>
      <c r="I22" s="5">
        <v>14</v>
      </c>
      <c r="J22" s="6">
        <f t="shared" si="0"/>
        <v>100</v>
      </c>
      <c r="K22" s="740">
        <f>(J22+J23+J24+J25)/4</f>
        <v>96.805555555555543</v>
      </c>
      <c r="L22" s="742"/>
      <c r="M22" s="28" t="s">
        <v>26</v>
      </c>
      <c r="N22" s="738"/>
      <c r="P22" s="1" t="s">
        <v>31</v>
      </c>
    </row>
    <row r="23" spans="1:16" ht="81" customHeight="1" thickBot="1">
      <c r="A23" s="689"/>
      <c r="B23" s="689"/>
      <c r="C23" s="733"/>
      <c r="D23" s="704"/>
      <c r="E23" s="5" t="s">
        <v>351</v>
      </c>
      <c r="F23" s="86" t="s">
        <v>32</v>
      </c>
      <c r="G23" s="5" t="s">
        <v>33</v>
      </c>
      <c r="H23" s="5">
        <v>90</v>
      </c>
      <c r="I23" s="5">
        <v>86</v>
      </c>
      <c r="J23" s="6">
        <f t="shared" si="0"/>
        <v>95.555555555555557</v>
      </c>
      <c r="K23" s="740"/>
      <c r="L23" s="742"/>
      <c r="M23" s="28" t="s">
        <v>26</v>
      </c>
      <c r="N23" s="738"/>
      <c r="P23" s="1"/>
    </row>
    <row r="24" spans="1:16" ht="60.6" customHeight="1" thickBot="1">
      <c r="A24" s="689"/>
      <c r="B24" s="689"/>
      <c r="C24" s="733"/>
      <c r="D24" s="704"/>
      <c r="E24" s="5" t="s">
        <v>352</v>
      </c>
      <c r="F24" s="86" t="s">
        <v>32</v>
      </c>
      <c r="G24" s="5" t="s">
        <v>33</v>
      </c>
      <c r="H24" s="5">
        <v>2</v>
      </c>
      <c r="I24" s="5">
        <v>2</v>
      </c>
      <c r="J24" s="6">
        <f t="shared" si="0"/>
        <v>100</v>
      </c>
      <c r="K24" s="740"/>
      <c r="L24" s="742"/>
      <c r="M24" s="28" t="s">
        <v>26</v>
      </c>
      <c r="N24" s="738"/>
      <c r="P24" s="1"/>
    </row>
    <row r="25" spans="1:16" ht="82.15" customHeight="1" thickBot="1">
      <c r="A25" s="689"/>
      <c r="B25" s="689"/>
      <c r="C25" s="733"/>
      <c r="D25" s="704"/>
      <c r="E25" s="5" t="s">
        <v>353</v>
      </c>
      <c r="F25" s="31" t="s">
        <v>32</v>
      </c>
      <c r="G25" s="127" t="s">
        <v>33</v>
      </c>
      <c r="H25" s="5">
        <v>24</v>
      </c>
      <c r="I25" s="5">
        <v>22</v>
      </c>
      <c r="J25" s="6">
        <f t="shared" si="0"/>
        <v>91.666666666666657</v>
      </c>
      <c r="K25" s="740"/>
      <c r="L25" s="742"/>
      <c r="M25" s="28" t="s">
        <v>26</v>
      </c>
      <c r="N25" s="738"/>
      <c r="P25" s="1"/>
    </row>
    <row r="26" spans="1:16" ht="103.15" hidden="1" customHeight="1" thickBot="1">
      <c r="A26" s="689"/>
      <c r="B26" s="689"/>
      <c r="C26" s="733"/>
      <c r="D26" s="704"/>
      <c r="E26" s="5" t="s">
        <v>51</v>
      </c>
      <c r="F26" s="31" t="s">
        <v>32</v>
      </c>
      <c r="G26" s="31" t="s">
        <v>33</v>
      </c>
      <c r="H26" s="36"/>
      <c r="I26" s="36"/>
      <c r="J26" s="37" t="e">
        <f>I26/H26*100</f>
        <v>#DIV/0!</v>
      </c>
      <c r="K26" s="741"/>
      <c r="L26" s="742"/>
      <c r="M26" s="28" t="s">
        <v>26</v>
      </c>
      <c r="N26" s="739"/>
      <c r="P26" s="1" t="s">
        <v>31</v>
      </c>
    </row>
    <row r="27" spans="1:16" ht="21.75" customHeight="1" thickBot="1">
      <c r="A27" s="689"/>
      <c r="B27" s="689"/>
      <c r="C27" s="743" t="s">
        <v>49</v>
      </c>
      <c r="D27" s="744"/>
      <c r="E27" s="744"/>
      <c r="F27" s="745"/>
      <c r="G27" s="745"/>
      <c r="H27" s="745"/>
      <c r="I27" s="745"/>
      <c r="J27" s="745"/>
      <c r="K27" s="744"/>
      <c r="L27" s="402"/>
      <c r="M27" s="85"/>
      <c r="N27" s="6">
        <f>(K14+K22)/2</f>
        <v>98.402777777777771</v>
      </c>
    </row>
    <row r="28" spans="1:16" ht="67.900000000000006" customHeight="1">
      <c r="A28" s="689"/>
      <c r="B28" s="689"/>
      <c r="C28" s="685" t="s">
        <v>34</v>
      </c>
      <c r="D28" s="685" t="s">
        <v>23</v>
      </c>
      <c r="E28" s="689" t="s">
        <v>325</v>
      </c>
      <c r="F28" s="101" t="s">
        <v>323</v>
      </c>
      <c r="G28" s="393" t="s">
        <v>25</v>
      </c>
      <c r="H28" s="39">
        <v>100</v>
      </c>
      <c r="I28" s="39">
        <v>100</v>
      </c>
      <c r="J28" s="12">
        <f>I28/H28*100</f>
        <v>100</v>
      </c>
      <c r="K28" s="750">
        <v>100</v>
      </c>
      <c r="L28" s="5"/>
      <c r="M28" s="5" t="s">
        <v>26</v>
      </c>
      <c r="N28" s="746"/>
    </row>
    <row r="29" spans="1:16" ht="61.9" customHeight="1">
      <c r="A29" s="689"/>
      <c r="B29" s="689"/>
      <c r="C29" s="686"/>
      <c r="D29" s="686"/>
      <c r="E29" s="685"/>
      <c r="F29" s="396" t="s">
        <v>324</v>
      </c>
      <c r="G29" s="47" t="s">
        <v>25</v>
      </c>
      <c r="H29" s="5">
        <v>100</v>
      </c>
      <c r="I29" s="5">
        <v>100</v>
      </c>
      <c r="J29" s="8">
        <v>100</v>
      </c>
      <c r="K29" s="751"/>
      <c r="L29" s="5"/>
      <c r="M29" s="5" t="s">
        <v>26</v>
      </c>
      <c r="N29" s="746"/>
    </row>
    <row r="30" spans="1:16" ht="79.150000000000006" customHeight="1">
      <c r="A30" s="689"/>
      <c r="B30" s="689"/>
      <c r="C30" s="686"/>
      <c r="D30" s="686"/>
      <c r="E30" s="747" t="s">
        <v>326</v>
      </c>
      <c r="F30" s="9" t="s">
        <v>323</v>
      </c>
      <c r="G30" s="5" t="s">
        <v>25</v>
      </c>
      <c r="H30" s="5">
        <v>100</v>
      </c>
      <c r="I30" s="5">
        <v>100</v>
      </c>
      <c r="J30" s="8">
        <v>100</v>
      </c>
      <c r="K30" s="751"/>
      <c r="L30" s="5"/>
      <c r="M30" s="5" t="s">
        <v>26</v>
      </c>
      <c r="N30" s="746"/>
    </row>
    <row r="31" spans="1:16" ht="64.900000000000006" customHeight="1">
      <c r="A31" s="689"/>
      <c r="B31" s="689"/>
      <c r="C31" s="686"/>
      <c r="D31" s="686"/>
      <c r="E31" s="748"/>
      <c r="F31" s="396" t="s">
        <v>324</v>
      </c>
      <c r="G31" s="47" t="s">
        <v>25</v>
      </c>
      <c r="H31" s="5">
        <v>100</v>
      </c>
      <c r="I31" s="5">
        <v>100</v>
      </c>
      <c r="J31" s="8">
        <v>100</v>
      </c>
      <c r="K31" s="751"/>
      <c r="L31" s="5"/>
      <c r="M31" s="5" t="s">
        <v>26</v>
      </c>
      <c r="N31" s="746"/>
    </row>
    <row r="32" spans="1:16" ht="62.45" customHeight="1">
      <c r="A32" s="689"/>
      <c r="B32" s="689"/>
      <c r="C32" s="686"/>
      <c r="D32" s="686"/>
      <c r="E32" s="747" t="s">
        <v>328</v>
      </c>
      <c r="F32" s="9" t="s">
        <v>323</v>
      </c>
      <c r="G32" s="5" t="s">
        <v>25</v>
      </c>
      <c r="H32" s="5">
        <v>100</v>
      </c>
      <c r="I32" s="5">
        <v>100</v>
      </c>
      <c r="J32" s="8">
        <v>100</v>
      </c>
      <c r="K32" s="751"/>
      <c r="L32" s="5"/>
      <c r="M32" s="5" t="s">
        <v>26</v>
      </c>
      <c r="N32" s="746"/>
    </row>
    <row r="33" spans="1:14" ht="55.9" customHeight="1">
      <c r="A33" s="689"/>
      <c r="B33" s="689"/>
      <c r="C33" s="686"/>
      <c r="D33" s="686"/>
      <c r="E33" s="748"/>
      <c r="F33" s="396" t="s">
        <v>324</v>
      </c>
      <c r="G33" s="47" t="s">
        <v>25</v>
      </c>
      <c r="H33" s="5">
        <v>100</v>
      </c>
      <c r="I33" s="5">
        <v>100</v>
      </c>
      <c r="J33" s="8">
        <v>100</v>
      </c>
      <c r="K33" s="751"/>
      <c r="L33" s="5"/>
      <c r="M33" s="5" t="s">
        <v>26</v>
      </c>
      <c r="N33" s="746"/>
    </row>
    <row r="34" spans="1:14" ht="71.45" customHeight="1">
      <c r="A34" s="689"/>
      <c r="B34" s="689"/>
      <c r="C34" s="686"/>
      <c r="D34" s="686"/>
      <c r="E34" s="748" t="s">
        <v>329</v>
      </c>
      <c r="F34" s="396" t="s">
        <v>323</v>
      </c>
      <c r="G34" s="47" t="s">
        <v>25</v>
      </c>
      <c r="H34" s="5">
        <v>100</v>
      </c>
      <c r="I34" s="5">
        <v>100</v>
      </c>
      <c r="J34" s="8">
        <v>100</v>
      </c>
      <c r="K34" s="751"/>
      <c r="L34" s="5"/>
      <c r="M34" s="5" t="s">
        <v>26</v>
      </c>
      <c r="N34" s="746"/>
    </row>
    <row r="35" spans="1:14" ht="61.15" customHeight="1">
      <c r="A35" s="689"/>
      <c r="B35" s="689"/>
      <c r="C35" s="686"/>
      <c r="D35" s="686"/>
      <c r="E35" s="749"/>
      <c r="F35" s="396" t="s">
        <v>324</v>
      </c>
      <c r="G35" s="47" t="s">
        <v>25</v>
      </c>
      <c r="H35" s="5">
        <v>100</v>
      </c>
      <c r="I35" s="5">
        <v>100</v>
      </c>
      <c r="J35" s="8">
        <v>100</v>
      </c>
      <c r="K35" s="751"/>
      <c r="L35" s="5"/>
      <c r="M35" s="5" t="s">
        <v>26</v>
      </c>
      <c r="N35" s="746"/>
    </row>
    <row r="36" spans="1:14" ht="65.45" customHeight="1">
      <c r="A36" s="689"/>
      <c r="B36" s="689"/>
      <c r="C36" s="686"/>
      <c r="D36" s="686"/>
      <c r="E36" s="685" t="s">
        <v>327</v>
      </c>
      <c r="F36" s="9" t="s">
        <v>323</v>
      </c>
      <c r="G36" s="5" t="s">
        <v>25</v>
      </c>
      <c r="H36" s="5">
        <v>100</v>
      </c>
      <c r="I36" s="5">
        <v>100</v>
      </c>
      <c r="J36" s="8">
        <v>100</v>
      </c>
      <c r="K36" s="751"/>
      <c r="L36" s="5"/>
      <c r="M36" s="5" t="s">
        <v>26</v>
      </c>
      <c r="N36" s="746"/>
    </row>
    <row r="37" spans="1:14" ht="63.6" customHeight="1">
      <c r="A37" s="689"/>
      <c r="B37" s="689"/>
      <c r="C37" s="686"/>
      <c r="D37" s="686"/>
      <c r="E37" s="687"/>
      <c r="F37" s="9" t="s">
        <v>324</v>
      </c>
      <c r="G37" s="5" t="s">
        <v>25</v>
      </c>
      <c r="H37" s="5">
        <v>100</v>
      </c>
      <c r="I37" s="5">
        <v>100</v>
      </c>
      <c r="J37" s="8">
        <v>100</v>
      </c>
      <c r="K37" s="752"/>
      <c r="L37" s="5"/>
      <c r="M37" s="5" t="s">
        <v>26</v>
      </c>
      <c r="N37" s="746"/>
    </row>
    <row r="38" spans="1:14" ht="60" customHeight="1">
      <c r="A38" s="689"/>
      <c r="B38" s="689"/>
      <c r="C38" s="686"/>
      <c r="D38" s="686"/>
      <c r="E38" s="5" t="s">
        <v>330</v>
      </c>
      <c r="F38" s="5" t="s">
        <v>32</v>
      </c>
      <c r="G38" s="5" t="s">
        <v>33</v>
      </c>
      <c r="H38" s="5">
        <v>14</v>
      </c>
      <c r="I38" s="18">
        <v>14</v>
      </c>
      <c r="J38" s="6">
        <f>I38/H38*100</f>
        <v>100</v>
      </c>
      <c r="K38" s="750">
        <f>(J38+J39+J40+J41+J42)/5</f>
        <v>97.434456928838955</v>
      </c>
      <c r="L38" s="5"/>
      <c r="M38" s="5" t="s">
        <v>26</v>
      </c>
      <c r="N38" s="746"/>
    </row>
    <row r="39" spans="1:14" ht="58.9" customHeight="1">
      <c r="A39" s="689"/>
      <c r="B39" s="689"/>
      <c r="C39" s="686"/>
      <c r="D39" s="686"/>
      <c r="E39" s="5" t="s">
        <v>331</v>
      </c>
      <c r="F39" s="5" t="s">
        <v>32</v>
      </c>
      <c r="G39" s="5" t="s">
        <v>33</v>
      </c>
      <c r="H39" s="5">
        <v>89</v>
      </c>
      <c r="I39" s="18">
        <v>85</v>
      </c>
      <c r="J39" s="6">
        <f>I39/H39*100</f>
        <v>95.50561797752809</v>
      </c>
      <c r="K39" s="751"/>
      <c r="L39" s="5"/>
      <c r="M39" s="5" t="s">
        <v>26</v>
      </c>
      <c r="N39" s="746"/>
    </row>
    <row r="40" spans="1:14" ht="70.900000000000006" customHeight="1">
      <c r="A40" s="689"/>
      <c r="B40" s="689"/>
      <c r="C40" s="686"/>
      <c r="D40" s="686"/>
      <c r="E40" s="5" t="s">
        <v>332</v>
      </c>
      <c r="F40" s="5" t="s">
        <v>32</v>
      </c>
      <c r="G40" s="5" t="s">
        <v>33</v>
      </c>
      <c r="H40" s="5">
        <v>24</v>
      </c>
      <c r="I40" s="18">
        <v>22</v>
      </c>
      <c r="J40" s="6">
        <f>I40/H40*100</f>
        <v>91.666666666666657</v>
      </c>
      <c r="K40" s="751"/>
      <c r="L40" s="5"/>
      <c r="M40" s="5" t="s">
        <v>26</v>
      </c>
      <c r="N40" s="746"/>
    </row>
    <row r="41" spans="1:14" ht="70.150000000000006" customHeight="1">
      <c r="A41" s="689"/>
      <c r="B41" s="689"/>
      <c r="C41" s="686"/>
      <c r="D41" s="686"/>
      <c r="E41" s="5" t="s">
        <v>333</v>
      </c>
      <c r="F41" s="5" t="s">
        <v>32</v>
      </c>
      <c r="G41" s="5" t="s">
        <v>33</v>
      </c>
      <c r="H41" s="5">
        <v>1</v>
      </c>
      <c r="I41" s="18">
        <v>1</v>
      </c>
      <c r="J41" s="6">
        <f>I41/H41*100</f>
        <v>100</v>
      </c>
      <c r="K41" s="751"/>
      <c r="L41" s="5"/>
      <c r="M41" s="5" t="s">
        <v>26</v>
      </c>
      <c r="N41" s="746"/>
    </row>
    <row r="42" spans="1:14" ht="46.15" customHeight="1">
      <c r="A42" s="689"/>
      <c r="B42" s="689"/>
      <c r="C42" s="687"/>
      <c r="D42" s="687"/>
      <c r="E42" s="5" t="s">
        <v>334</v>
      </c>
      <c r="F42" s="5" t="s">
        <v>32</v>
      </c>
      <c r="G42" s="5" t="s">
        <v>33</v>
      </c>
      <c r="H42" s="5">
        <v>2</v>
      </c>
      <c r="I42" s="18">
        <v>2</v>
      </c>
      <c r="J42" s="6">
        <f>I42/H42*100</f>
        <v>100</v>
      </c>
      <c r="K42" s="752"/>
      <c r="L42" s="5"/>
      <c r="M42" s="5" t="s">
        <v>26</v>
      </c>
      <c r="N42" s="746"/>
    </row>
    <row r="43" spans="1:14" ht="15" customHeight="1">
      <c r="A43" s="10"/>
      <c r="B43" s="389"/>
      <c r="C43" s="753" t="s">
        <v>49</v>
      </c>
      <c r="D43" s="753"/>
      <c r="E43" s="753"/>
      <c r="F43" s="753"/>
      <c r="G43" s="753"/>
      <c r="H43" s="753"/>
      <c r="I43" s="753"/>
      <c r="J43" s="753"/>
      <c r="K43" s="753"/>
      <c r="L43" s="753"/>
      <c r="M43" s="5"/>
      <c r="N43" s="6">
        <f>(K28+K38)/2</f>
        <v>98.717228464419478</v>
      </c>
    </row>
    <row r="44" spans="1:14" ht="15" customHeight="1">
      <c r="A44" s="11"/>
      <c r="B44" s="11"/>
      <c r="C44" s="688" t="s">
        <v>49</v>
      </c>
      <c r="D44" s="688"/>
      <c r="E44" s="688"/>
      <c r="F44" s="688"/>
      <c r="G44" s="688"/>
      <c r="H44" s="688"/>
      <c r="I44" s="688"/>
      <c r="J44" s="688"/>
      <c r="K44" s="688"/>
      <c r="L44" s="688"/>
      <c r="M44" s="5"/>
      <c r="N44" s="7">
        <f>(N27+N43)/2</f>
        <v>98.560003121098617</v>
      </c>
    </row>
    <row r="45" spans="1:14">
      <c r="A45" s="1" t="s">
        <v>40</v>
      </c>
      <c r="B45" s="1"/>
      <c r="H45" s="11"/>
      <c r="I45" s="22"/>
      <c r="J45" s="12"/>
      <c r="K45" s="13"/>
      <c r="L45" s="11"/>
      <c r="M45" s="11"/>
      <c r="N45" s="25"/>
    </row>
    <row r="46" spans="1:14">
      <c r="A46" s="1" t="s">
        <v>41</v>
      </c>
      <c r="B46" s="1"/>
      <c r="H46" s="11"/>
      <c r="I46" s="22"/>
      <c r="J46" s="12"/>
      <c r="K46" s="13"/>
      <c r="L46" s="11"/>
      <c r="M46" s="11"/>
      <c r="N46" s="25"/>
    </row>
    <row r="47" spans="1:14">
      <c r="A47" s="1" t="s">
        <v>530</v>
      </c>
      <c r="B47" s="1"/>
      <c r="H47" s="11"/>
      <c r="I47" s="22"/>
      <c r="J47" s="12"/>
      <c r="K47" s="13"/>
      <c r="L47" s="11"/>
      <c r="M47" s="11"/>
      <c r="N47" s="25"/>
    </row>
    <row r="48" spans="1:14" ht="0.6" customHeight="1">
      <c r="A48" s="10"/>
      <c r="B48" s="389"/>
      <c r="C48" s="11"/>
      <c r="D48" s="11"/>
      <c r="E48" s="11"/>
      <c r="F48" s="11"/>
      <c r="G48" s="11"/>
      <c r="H48" s="11"/>
      <c r="I48" s="22"/>
      <c r="J48" s="12"/>
      <c r="K48" s="13"/>
      <c r="L48" s="11"/>
      <c r="M48" s="11"/>
      <c r="N48" s="25"/>
    </row>
    <row r="49" spans="1:8">
      <c r="A49" s="1" t="s">
        <v>287</v>
      </c>
      <c r="B49" s="1"/>
      <c r="H49" s="1" t="s">
        <v>288</v>
      </c>
    </row>
    <row r="50" spans="1:8" ht="72" hidden="1" customHeight="1"/>
    <row r="51" spans="1:8" ht="22.15" hidden="1" customHeight="1"/>
    <row r="52" spans="1:8" ht="19.899999999999999" hidden="1" customHeight="1"/>
    <row r="53" spans="1:8" ht="22.15" customHeight="1"/>
    <row r="54" spans="1:8" ht="21" hidden="1" customHeight="1"/>
    <row r="55" spans="1:8" ht="82.15" hidden="1" customHeight="1"/>
    <row r="56" spans="1:8" ht="15.75" customHeight="1"/>
    <row r="74" ht="18" customHeight="1"/>
    <row r="75" ht="16.899999999999999" customHeight="1"/>
    <row r="76" ht="15" customHeight="1"/>
    <row r="79" ht="16.149999999999999" customHeight="1"/>
    <row r="80" ht="14.45" customHeight="1"/>
    <row r="81" ht="4.9000000000000004" customHeight="1"/>
    <row r="82" ht="15" customHeight="1"/>
    <row r="84" ht="18" customHeight="1"/>
    <row r="85" ht="14.45" customHeight="1"/>
    <row r="86" ht="7.15" customHeight="1"/>
    <row r="87" ht="15" customHeight="1"/>
    <row r="88" ht="10.9" customHeight="1"/>
    <row r="89" ht="15" customHeight="1"/>
    <row r="90" ht="3" customHeight="1"/>
    <row r="91" ht="15.6" customHeight="1"/>
    <row r="92" ht="2.4500000000000002" hidden="1" customHeight="1"/>
    <row r="93" ht="9.6" customHeight="1"/>
    <row r="101" ht="10.9" customHeight="1"/>
  </sheetData>
  <mergeCells count="28">
    <mergeCell ref="C43:L43"/>
    <mergeCell ref="C44:L44"/>
    <mergeCell ref="E28:E29"/>
    <mergeCell ref="K38:K42"/>
    <mergeCell ref="B14:B42"/>
    <mergeCell ref="E36:E37"/>
    <mergeCell ref="E34:E35"/>
    <mergeCell ref="C27:K27"/>
    <mergeCell ref="D28:D42"/>
    <mergeCell ref="C28:C42"/>
    <mergeCell ref="E18:E19"/>
    <mergeCell ref="E14:E15"/>
    <mergeCell ref="K14:K21"/>
    <mergeCell ref="N28:N42"/>
    <mergeCell ref="A9:N9"/>
    <mergeCell ref="A10:N10"/>
    <mergeCell ref="A11:N11"/>
    <mergeCell ref="C14:C26"/>
    <mergeCell ref="D14:D26"/>
    <mergeCell ref="K22:K26"/>
    <mergeCell ref="L22:L26"/>
    <mergeCell ref="N14:N26"/>
    <mergeCell ref="K28:K37"/>
    <mergeCell ref="E30:E31"/>
    <mergeCell ref="E32:E33"/>
    <mergeCell ref="A14:A42"/>
    <mergeCell ref="E16:E17"/>
    <mergeCell ref="E20:E21"/>
  </mergeCells>
  <pageMargins left="0" right="0" top="0.74803149606299213" bottom="0.74803149606299213" header="0.51181102362204722" footer="0.51181102362204722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5</vt:i4>
      </vt:variant>
    </vt:vector>
  </HeadingPairs>
  <TitlesOfParts>
    <vt:vector size="24" baseType="lpstr">
      <vt:lpstr>дс 4</vt:lpstr>
      <vt:lpstr>дс 7</vt:lpstr>
      <vt:lpstr>ДС 8</vt:lpstr>
      <vt:lpstr>дс 9</vt:lpstr>
      <vt:lpstr>дс 10</vt:lpstr>
      <vt:lpstr>дс 12</vt:lpstr>
      <vt:lpstr>ДС 13</vt:lpstr>
      <vt:lpstr>дс 14</vt:lpstr>
      <vt:lpstr>ДС 15</vt:lpstr>
      <vt:lpstr>дс 17</vt:lpstr>
      <vt:lpstr>дс 18</vt:lpstr>
      <vt:lpstr>шк 2</vt:lpstr>
      <vt:lpstr>ШК 4</vt:lpstr>
      <vt:lpstr>ШК 5</vt:lpstr>
      <vt:lpstr>шк 7</vt:lpstr>
      <vt:lpstr>ШК 9</vt:lpstr>
      <vt:lpstr>Гимн.</vt:lpstr>
      <vt:lpstr>ДДТ</vt:lpstr>
      <vt:lpstr>СВОД</vt:lpstr>
      <vt:lpstr>'ДС 8'!Print_Area_0</vt:lpstr>
      <vt:lpstr>ДДТ!Область_печати</vt:lpstr>
      <vt:lpstr>'дс 14'!Область_печати</vt:lpstr>
      <vt:lpstr>'ДС 8'!Область_печати</vt:lpstr>
      <vt:lpstr>СВОД!Область_печати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Серебренникова Елена Михайловна</dc:creator>
  <cp:lastModifiedBy>Погудина</cp:lastModifiedBy>
  <cp:revision>0</cp:revision>
  <cp:lastPrinted>2024-02-20T08:47:08Z</cp:lastPrinted>
  <dcterms:created xsi:type="dcterms:W3CDTF">2006-09-28T05:33:49Z</dcterms:created>
  <dcterms:modified xsi:type="dcterms:W3CDTF">2024-02-20T08:47:28Z</dcterms:modified>
</cp:coreProperties>
</file>