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030" tabRatio="748" firstSheet="11" activeTab="23"/>
  </bookViews>
  <sheets>
    <sheet name="Лист4" sheetId="29" state="hidden" r:id="rId1"/>
    <sheet name="кирилова" sheetId="39" state="hidden" r:id="rId2"/>
    <sheet name="свод2017" sheetId="40" state="hidden" r:id="rId3"/>
    <sheet name="дк" sheetId="43" state="hidden" r:id="rId4"/>
    <sheet name="дхм" sheetId="42" state="hidden" r:id="rId5"/>
    <sheet name="дгм" sheetId="49" state="hidden" r:id="rId6"/>
    <sheet name="цбс" sheetId="44" state="hidden" r:id="rId7"/>
    <sheet name="бма" sheetId="45" state="hidden" r:id="rId8"/>
    <sheet name="дши" sheetId="46" state="hidden" r:id="rId9"/>
    <sheet name="дхш" sheetId="47" state="hidden" r:id="rId10"/>
    <sheet name="дхм (на печать)" sheetId="51" state="hidden" r:id="rId11"/>
    <sheet name="Свод" sheetId="41" r:id="rId12"/>
    <sheet name="Библиотека-музей" sheetId="65" r:id="rId13"/>
    <sheet name="ДК.." sheetId="56" state="hidden" r:id="rId14"/>
    <sheet name="ДШИ.." sheetId="57" state="hidden" r:id="rId15"/>
    <sheet name="ДДХШ..." sheetId="58" state="hidden" r:id="rId16"/>
    <sheet name="ДХМ.." sheetId="60" state="hidden" r:id="rId17"/>
    <sheet name="БМА.." sheetId="61" state="hidden" r:id="rId18"/>
    <sheet name="ЦБС.." sheetId="63" state="hidden" r:id="rId19"/>
    <sheet name="Див.Музей" sheetId="66" r:id="rId20"/>
    <sheet name="Шк.Искусств" sheetId="67" r:id="rId21"/>
    <sheet name="Ц.Б.С." sheetId="68" r:id="rId22"/>
    <sheet name="Худ.Шк" sheetId="69" r:id="rId23"/>
    <sheet name="Г.Д.К." sheetId="70" r:id="rId24"/>
    <sheet name="Лист1" sheetId="64" r:id="rId25"/>
  </sheets>
  <definedNames>
    <definedName name="_xlnm.Print_Area" localSheetId="17">БМА..!$A$1:$N$34</definedName>
    <definedName name="_xlnm.Print_Area" localSheetId="23">Г.Д.К.!$A$1:$M$22</definedName>
    <definedName name="_xlnm.Print_Area" localSheetId="15">ДДХШ...!$A$1:$N$65</definedName>
    <definedName name="_xlnm.Print_Area" localSheetId="19">Див.Музей!$A$1:$W$34</definedName>
    <definedName name="_xlnm.Print_Area" localSheetId="13">ДК..!$A$1:$M$14</definedName>
    <definedName name="_xlnm.Print_Area" localSheetId="16">ДХМ..!$A$1:$M$30</definedName>
    <definedName name="_xlnm.Print_Area" localSheetId="14">ДШИ..!$A$1:$M$27</definedName>
    <definedName name="_xlnm.Print_Area" localSheetId="1">кирилова!$A$1:$M$145</definedName>
    <definedName name="_xlnm.Print_Area" localSheetId="11">Свод!$A$1:$N$100</definedName>
    <definedName name="_xlnm.Print_Area" localSheetId="21">Ц.Б.С.!$A$1:$M$21</definedName>
    <definedName name="_xlnm.Print_Area" localSheetId="18">ЦБС..!$A$1:$N$4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70" l="1"/>
  <c r="I17" i="70"/>
  <c r="I16" i="70"/>
  <c r="J14" i="70" s="1"/>
  <c r="M14" i="70" s="1"/>
  <c r="I15" i="70"/>
  <c r="I14" i="70"/>
  <c r="I13" i="70"/>
  <c r="J13" i="70" s="1"/>
  <c r="J12" i="70"/>
  <c r="M12" i="70" s="1"/>
  <c r="I12" i="70"/>
  <c r="J11" i="70"/>
  <c r="J10" i="70"/>
  <c r="M10" i="70" s="1"/>
  <c r="I10" i="70"/>
  <c r="J9" i="70"/>
  <c r="I9" i="70"/>
  <c r="I8" i="70"/>
  <c r="J7" i="70" s="1"/>
  <c r="M7" i="70" s="1"/>
  <c r="I7" i="70"/>
  <c r="I11" i="69" l="1"/>
  <c r="J11" i="69" s="1"/>
  <c r="I10" i="69"/>
  <c r="J10" i="69" s="1"/>
  <c r="I9" i="69"/>
  <c r="J9" i="69" s="1"/>
  <c r="I8" i="69"/>
  <c r="J8" i="69" s="1"/>
  <c r="M8" i="69" s="1"/>
  <c r="M10" i="69" l="1"/>
  <c r="I18" i="68" l="1"/>
  <c r="I17" i="68"/>
  <c r="M15" i="68"/>
  <c r="I13" i="68"/>
  <c r="J11" i="68"/>
  <c r="M7" i="68" s="1"/>
  <c r="I11" i="68"/>
  <c r="J7" i="68"/>
  <c r="I23" i="67" l="1"/>
  <c r="J23" i="67" s="1"/>
  <c r="M22" i="67" s="1"/>
  <c r="J22" i="67"/>
  <c r="J15" i="67"/>
  <c r="I13" i="67"/>
  <c r="I12" i="67"/>
  <c r="I11" i="67"/>
  <c r="I10" i="67"/>
  <c r="I9" i="67"/>
  <c r="I8" i="67"/>
  <c r="J8" i="67" s="1"/>
  <c r="M8" i="67" s="1"/>
  <c r="I17" i="66" l="1"/>
  <c r="I16" i="66"/>
  <c r="J16" i="66" s="1"/>
  <c r="M15" i="66" s="1"/>
  <c r="I15" i="66"/>
  <c r="I14" i="66"/>
  <c r="M13" i="66"/>
  <c r="I11" i="66"/>
  <c r="J9" i="66" s="1"/>
  <c r="I10" i="66"/>
  <c r="I8" i="66"/>
  <c r="J6" i="66" s="1"/>
  <c r="M6" i="66" l="1"/>
  <c r="H30" i="41" l="1"/>
  <c r="J5" i="58" l="1"/>
  <c r="I68" i="41" l="1"/>
  <c r="I69" i="41"/>
  <c r="I70" i="41"/>
  <c r="H69" i="41"/>
  <c r="H70" i="41"/>
  <c r="H68" i="41"/>
  <c r="I55" i="41"/>
  <c r="I54" i="41"/>
  <c r="I53" i="41"/>
  <c r="H54" i="41"/>
  <c r="H55" i="41"/>
  <c r="H53" i="41"/>
  <c r="J29" i="41" l="1"/>
  <c r="J30" i="41"/>
  <c r="I34" i="41"/>
  <c r="H34" i="41"/>
  <c r="I33" i="41"/>
  <c r="H33" i="41"/>
  <c r="I25" i="57" l="1"/>
  <c r="I8" i="60" l="1"/>
  <c r="H71" i="41" l="1"/>
  <c r="I71" i="41"/>
  <c r="H72" i="41"/>
  <c r="I72" i="41"/>
  <c r="H73" i="41"/>
  <c r="I73" i="41"/>
  <c r="H74" i="41"/>
  <c r="I74" i="41"/>
  <c r="H75" i="41"/>
  <c r="I75" i="41"/>
  <c r="H76" i="41"/>
  <c r="I76" i="41"/>
  <c r="H77" i="41"/>
  <c r="I77" i="41"/>
  <c r="H78" i="41"/>
  <c r="I78" i="41"/>
  <c r="H79" i="41"/>
  <c r="I79" i="41"/>
  <c r="H80" i="41"/>
  <c r="I80" i="41"/>
  <c r="H81" i="41"/>
  <c r="I81" i="41"/>
  <c r="H82" i="41"/>
  <c r="I82" i="41"/>
  <c r="H83" i="41"/>
  <c r="I83" i="41"/>
  <c r="H84" i="41"/>
  <c r="I84" i="41"/>
  <c r="H85" i="41"/>
  <c r="I85" i="41"/>
  <c r="H86" i="41"/>
  <c r="I86" i="41"/>
  <c r="H87" i="41"/>
  <c r="I87" i="41"/>
  <c r="H88" i="41"/>
  <c r="I88" i="41"/>
  <c r="H89" i="41"/>
  <c r="I89" i="41"/>
  <c r="H90" i="41"/>
  <c r="I90" i="41"/>
  <c r="H65" i="41"/>
  <c r="I65" i="41"/>
  <c r="H66" i="41"/>
  <c r="I66" i="41"/>
  <c r="H67" i="41"/>
  <c r="I67" i="41"/>
  <c r="H56" i="41"/>
  <c r="I56" i="41"/>
  <c r="H57" i="41"/>
  <c r="I57" i="41"/>
  <c r="H58" i="41"/>
  <c r="I58" i="41"/>
  <c r="H59" i="41"/>
  <c r="I59" i="41"/>
  <c r="H60" i="41"/>
  <c r="I60" i="41"/>
  <c r="H61" i="41"/>
  <c r="I61" i="41"/>
  <c r="H62" i="41"/>
  <c r="I62" i="41"/>
  <c r="H63" i="41"/>
  <c r="I63" i="41"/>
  <c r="H64" i="41"/>
  <c r="I64" i="41"/>
  <c r="J19" i="61"/>
  <c r="J20" i="61"/>
  <c r="J24" i="61"/>
  <c r="J25" i="61"/>
  <c r="J26" i="61"/>
  <c r="J27" i="61"/>
  <c r="J28" i="61"/>
  <c r="J29" i="61"/>
  <c r="I14" i="56"/>
  <c r="I15" i="56"/>
  <c r="I32" i="41" l="1"/>
  <c r="H32" i="41"/>
  <c r="I35" i="41"/>
  <c r="I36" i="41"/>
  <c r="I37" i="41"/>
  <c r="I26" i="41"/>
  <c r="J26" i="41"/>
  <c r="I27" i="41"/>
  <c r="J27" i="41"/>
  <c r="J28" i="41"/>
  <c r="I30" i="41"/>
  <c r="I31" i="41"/>
  <c r="J25" i="41"/>
  <c r="I25" i="41"/>
  <c r="K92" i="41" l="1"/>
  <c r="N91" i="41" s="1"/>
  <c r="K91" i="41"/>
  <c r="J90" i="41"/>
  <c r="K90" i="41" s="1"/>
  <c r="J89" i="41"/>
  <c r="J88" i="41"/>
  <c r="J87" i="41"/>
  <c r="J86" i="41"/>
  <c r="K86" i="41" s="1"/>
  <c r="J85" i="41"/>
  <c r="K84" i="41" s="1"/>
  <c r="J83" i="41"/>
  <c r="K83" i="41" s="1"/>
  <c r="J82" i="41"/>
  <c r="K80" i="41" s="1"/>
  <c r="J79" i="41"/>
  <c r="J78" i="41"/>
  <c r="J77" i="41"/>
  <c r="J75" i="41"/>
  <c r="K75" i="41" s="1"/>
  <c r="J74" i="41"/>
  <c r="K74" i="41" s="1"/>
  <c r="J72" i="41"/>
  <c r="K68" i="41"/>
  <c r="J67" i="41"/>
  <c r="K67" i="41" s="1"/>
  <c r="J66" i="41"/>
  <c r="J65" i="41"/>
  <c r="J64" i="41"/>
  <c r="K64" i="41" s="1"/>
  <c r="J63" i="41"/>
  <c r="J60" i="41"/>
  <c r="K60" i="41" s="1"/>
  <c r="J59" i="41"/>
  <c r="K59" i="41" s="1"/>
  <c r="J58" i="41"/>
  <c r="J56" i="41"/>
  <c r="J39" i="41"/>
  <c r="J38" i="41"/>
  <c r="I38" i="41"/>
  <c r="I39" i="41"/>
  <c r="H39" i="41"/>
  <c r="H38" i="41"/>
  <c r="H22" i="41"/>
  <c r="I22" i="41"/>
  <c r="H23" i="41"/>
  <c r="I23" i="41"/>
  <c r="H24" i="41"/>
  <c r="I24" i="41"/>
  <c r="I21" i="41"/>
  <c r="H21" i="41"/>
  <c r="K65" i="41" l="1"/>
  <c r="N65" i="41" s="1"/>
  <c r="K61" i="41"/>
  <c r="N61" i="41" s="1"/>
  <c r="K78" i="41"/>
  <c r="N84" i="41"/>
  <c r="K76" i="41"/>
  <c r="N80" i="41"/>
  <c r="N59" i="41"/>
  <c r="K56" i="41"/>
  <c r="N53" i="41" s="1"/>
  <c r="K71" i="41"/>
  <c r="N68" i="41" s="1"/>
  <c r="K87" i="41"/>
  <c r="N87" i="41" s="1"/>
  <c r="N74" i="41"/>
  <c r="J23" i="41"/>
  <c r="K23" i="41" s="1"/>
  <c r="J24" i="41"/>
  <c r="K24" i="41" s="1"/>
  <c r="J22" i="41"/>
  <c r="K22" i="41" s="1"/>
  <c r="J21" i="41"/>
  <c r="K21" i="41" s="1"/>
  <c r="N76" i="41" l="1"/>
  <c r="N21" i="41"/>
  <c r="N23" i="41"/>
  <c r="I15" i="60"/>
  <c r="I14" i="60"/>
  <c r="K5" i="63"/>
  <c r="J9" i="63" l="1"/>
  <c r="I11" i="56" l="1"/>
  <c r="J18" i="60"/>
  <c r="J22" i="60" l="1"/>
  <c r="J8" i="58"/>
  <c r="J6" i="58"/>
  <c r="H48" i="41"/>
  <c r="I17" i="41" l="1"/>
  <c r="I15" i="41"/>
  <c r="I13" i="41"/>
  <c r="H13" i="41"/>
  <c r="I12" i="41"/>
  <c r="H12" i="41"/>
  <c r="I11" i="41"/>
  <c r="H11" i="41"/>
  <c r="I10" i="41"/>
  <c r="H10" i="41"/>
  <c r="I9" i="41"/>
  <c r="H9" i="41"/>
  <c r="H17" i="41"/>
  <c r="I16" i="41"/>
  <c r="H16" i="41"/>
  <c r="H15" i="41"/>
  <c r="I14" i="41"/>
  <c r="H14" i="41"/>
  <c r="I18" i="41"/>
  <c r="H18" i="41"/>
  <c r="I20" i="41"/>
  <c r="H20" i="41"/>
  <c r="I19" i="41"/>
  <c r="H19" i="41"/>
  <c r="I17" i="56"/>
  <c r="J15" i="56" s="1"/>
  <c r="J14" i="56"/>
  <c r="I13" i="56"/>
  <c r="J13" i="56" s="1"/>
  <c r="J12" i="56"/>
  <c r="J11" i="56"/>
  <c r="I10" i="56"/>
  <c r="J10" i="56" s="1"/>
  <c r="I9" i="56"/>
  <c r="I8" i="56"/>
  <c r="J14" i="41" l="1"/>
  <c r="K14" i="41" s="1"/>
  <c r="J17" i="41"/>
  <c r="K17" i="41" s="1"/>
  <c r="K12" i="41"/>
  <c r="J9" i="41"/>
  <c r="J18" i="56"/>
  <c r="K15" i="41"/>
  <c r="J8" i="56"/>
  <c r="M8" i="56" s="1"/>
  <c r="M11" i="56"/>
  <c r="J19" i="41"/>
  <c r="J20" i="41"/>
  <c r="J18" i="41"/>
  <c r="J16" i="41"/>
  <c r="K16" i="41" s="1"/>
  <c r="N16" i="41" s="1"/>
  <c r="J11" i="41"/>
  <c r="K9" i="41"/>
  <c r="M13" i="56"/>
  <c r="N9" i="41" l="1"/>
  <c r="N14" i="41"/>
  <c r="M15" i="56"/>
  <c r="M20" i="56" s="1"/>
  <c r="J20" i="56"/>
  <c r="J46" i="41" l="1"/>
  <c r="I7" i="60"/>
  <c r="J14" i="61"/>
  <c r="K5" i="61"/>
  <c r="J12" i="63"/>
  <c r="I50" i="41"/>
  <c r="H28" i="41"/>
  <c r="I19" i="57"/>
  <c r="J33" i="41" s="1"/>
  <c r="I26" i="60"/>
  <c r="I27" i="60"/>
  <c r="I17" i="60"/>
  <c r="J17" i="60" s="1"/>
  <c r="J11" i="57"/>
  <c r="J8" i="63" l="1"/>
  <c r="K29" i="61" l="1"/>
  <c r="N28" i="61" s="1"/>
  <c r="J16" i="63"/>
  <c r="K16" i="63" s="1"/>
  <c r="J52" i="41"/>
  <c r="I52" i="41"/>
  <c r="H52" i="41"/>
  <c r="J51" i="41"/>
  <c r="I51" i="41"/>
  <c r="H51" i="41"/>
  <c r="H50" i="41"/>
  <c r="J50" i="41" s="1"/>
  <c r="I49" i="41"/>
  <c r="H49" i="41"/>
  <c r="I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J41" i="41"/>
  <c r="I41" i="41"/>
  <c r="H41" i="41"/>
  <c r="I40" i="41"/>
  <c r="H40" i="41"/>
  <c r="H37" i="41"/>
  <c r="H36" i="41"/>
  <c r="H35" i="41"/>
  <c r="H29" i="41"/>
  <c r="H27" i="41"/>
  <c r="H26" i="41"/>
  <c r="H25" i="41"/>
  <c r="K19" i="63"/>
  <c r="J15" i="63"/>
  <c r="J11" i="63"/>
  <c r="K11" i="63" s="1"/>
  <c r="K12" i="63"/>
  <c r="J10" i="63"/>
  <c r="K28" i="61"/>
  <c r="K23" i="61"/>
  <c r="J16" i="61"/>
  <c r="J15" i="61"/>
  <c r="J24" i="57"/>
  <c r="J28" i="60"/>
  <c r="J12" i="60"/>
  <c r="I10" i="60"/>
  <c r="J45" i="41" s="1"/>
  <c r="I9" i="60"/>
  <c r="J44" i="41" s="1"/>
  <c r="N11" i="63" l="1"/>
  <c r="K25" i="41"/>
  <c r="K39" i="41"/>
  <c r="K24" i="61"/>
  <c r="J42" i="41"/>
  <c r="J5" i="60"/>
  <c r="K8" i="63"/>
  <c r="N5" i="63" s="1"/>
  <c r="K27" i="61"/>
  <c r="K43" i="41"/>
  <c r="J8" i="60"/>
  <c r="K18" i="41"/>
  <c r="J40" i="41"/>
  <c r="K15" i="61"/>
  <c r="K13" i="63"/>
  <c r="N13" i="63" s="1"/>
  <c r="J47" i="41"/>
  <c r="K47" i="41" s="1"/>
  <c r="K17" i="63"/>
  <c r="N17" i="63" s="1"/>
  <c r="J24" i="60"/>
  <c r="M22" i="60" s="1"/>
  <c r="N20" i="63" l="1"/>
  <c r="K20" i="63"/>
  <c r="K40" i="41"/>
  <c r="N40" i="41" s="1"/>
  <c r="N24" i="61"/>
  <c r="M5" i="60"/>
  <c r="K52" i="41"/>
  <c r="K20" i="41"/>
  <c r="N18" i="41" s="1"/>
  <c r="N53" i="58" l="1"/>
  <c r="H51" i="58"/>
  <c r="H50" i="58"/>
  <c r="H49" i="58"/>
  <c r="I48" i="58"/>
  <c r="H45" i="58"/>
  <c r="H44" i="58"/>
  <c r="H43" i="58"/>
  <c r="H42" i="58"/>
  <c r="H41" i="58"/>
  <c r="H40" i="58"/>
  <c r="H39" i="58"/>
  <c r="H38" i="58"/>
  <c r="I37" i="58"/>
  <c r="H33" i="58"/>
  <c r="I32" i="58"/>
  <c r="H31" i="58"/>
  <c r="I30" i="58"/>
  <c r="H30" i="58"/>
  <c r="I29" i="58"/>
  <c r="H28" i="58"/>
  <c r="I27" i="58"/>
  <c r="I26" i="58"/>
  <c r="H26" i="58"/>
  <c r="I25" i="58"/>
  <c r="H25" i="58"/>
  <c r="H24" i="58"/>
  <c r="I23" i="58"/>
  <c r="I22" i="58"/>
  <c r="H22" i="58"/>
  <c r="I21" i="58"/>
  <c r="H21" i="58"/>
  <c r="H20" i="58"/>
  <c r="I19" i="58"/>
  <c r="I18" i="58"/>
  <c r="H18" i="58"/>
  <c r="H17" i="58"/>
  <c r="I16" i="58"/>
  <c r="H15" i="58"/>
  <c r="I14" i="58"/>
  <c r="H14" i="58"/>
  <c r="I13" i="58"/>
  <c r="H13" i="58"/>
  <c r="I12" i="58"/>
  <c r="H12" i="58"/>
  <c r="I11" i="58"/>
  <c r="H11" i="58"/>
  <c r="I10" i="58"/>
  <c r="I9" i="58"/>
  <c r="H9" i="58"/>
  <c r="H10" i="57"/>
  <c r="G9" i="57"/>
  <c r="H8" i="57"/>
  <c r="G8" i="57"/>
  <c r="H7" i="57"/>
  <c r="G7" i="57"/>
  <c r="H6" i="57"/>
  <c r="G6" i="57"/>
  <c r="H5" i="57"/>
  <c r="I13" i="60" l="1"/>
  <c r="J49" i="41"/>
  <c r="J14" i="60"/>
  <c r="M14" i="60" s="1"/>
  <c r="H37" i="58"/>
  <c r="H48" i="58"/>
  <c r="J26" i="58"/>
  <c r="J30" i="58"/>
  <c r="I44" i="58"/>
  <c r="J44" i="58" s="1"/>
  <c r="J9" i="58"/>
  <c r="J13" i="58"/>
  <c r="J14" i="58"/>
  <c r="J18" i="58"/>
  <c r="J21" i="58"/>
  <c r="J22" i="58"/>
  <c r="I21" i="57"/>
  <c r="J36" i="41" s="1"/>
  <c r="G4" i="57"/>
  <c r="I4" i="57" s="1"/>
  <c r="I6" i="57"/>
  <c r="J6" i="57" s="1"/>
  <c r="I8" i="57"/>
  <c r="J8" i="61"/>
  <c r="K17" i="61"/>
  <c r="I33" i="58"/>
  <c r="J33" i="58" s="1"/>
  <c r="I34" i="58"/>
  <c r="I35" i="58"/>
  <c r="I36" i="58"/>
  <c r="I45" i="58"/>
  <c r="J45" i="58" s="1"/>
  <c r="I46" i="58"/>
  <c r="I47" i="58"/>
  <c r="I43" i="58"/>
  <c r="J43" i="58" s="1"/>
  <c r="I51" i="58"/>
  <c r="J51" i="58" s="1"/>
  <c r="I52" i="58"/>
  <c r="J7" i="58"/>
  <c r="H10" i="58"/>
  <c r="I15" i="58"/>
  <c r="J15" i="58" s="1"/>
  <c r="H16" i="58"/>
  <c r="I17" i="58"/>
  <c r="J17" i="58" s="1"/>
  <c r="H19" i="58"/>
  <c r="J19" i="58" s="1"/>
  <c r="I20" i="58"/>
  <c r="J20" i="58" s="1"/>
  <c r="H23" i="58"/>
  <c r="I24" i="58"/>
  <c r="J24" i="58" s="1"/>
  <c r="H27" i="58"/>
  <c r="J27" i="58" s="1"/>
  <c r="I28" i="58"/>
  <c r="J28" i="58" s="1"/>
  <c r="H29" i="58"/>
  <c r="I31" i="58"/>
  <c r="J31" i="58" s="1"/>
  <c r="H32" i="58"/>
  <c r="H34" i="58"/>
  <c r="H35" i="58"/>
  <c r="H36" i="58"/>
  <c r="I38" i="58"/>
  <c r="J38" i="58" s="1"/>
  <c r="I39" i="58"/>
  <c r="J39" i="58" s="1"/>
  <c r="I40" i="58"/>
  <c r="J40" i="58" s="1"/>
  <c r="I41" i="58"/>
  <c r="J41" i="58" s="1"/>
  <c r="I42" i="58"/>
  <c r="J42" i="58" s="1"/>
  <c r="H46" i="58"/>
  <c r="H47" i="58"/>
  <c r="I49" i="58"/>
  <c r="J49" i="58" s="1"/>
  <c r="I50" i="58"/>
  <c r="J50" i="58" s="1"/>
  <c r="H52" i="58"/>
  <c r="G5" i="57"/>
  <c r="H9" i="57"/>
  <c r="I9" i="57" s="1"/>
  <c r="G10" i="57"/>
  <c r="I10" i="57" s="1"/>
  <c r="I17" i="57"/>
  <c r="J31" i="41" s="1"/>
  <c r="I18" i="57"/>
  <c r="J34" i="41" s="1"/>
  <c r="I20" i="57"/>
  <c r="J35" i="41" s="1"/>
  <c r="I22" i="57"/>
  <c r="J37" i="41" s="1"/>
  <c r="J32" i="41" l="1"/>
  <c r="K31" i="41" s="1"/>
  <c r="J17" i="57"/>
  <c r="M11" i="57" s="1"/>
  <c r="K11" i="61"/>
  <c r="J25" i="57"/>
  <c r="M24" i="57" s="1"/>
  <c r="J20" i="60"/>
  <c r="M18" i="60" s="1"/>
  <c r="K20" i="61"/>
  <c r="N17" i="61" s="1"/>
  <c r="J13" i="60"/>
  <c r="J29" i="60" s="1"/>
  <c r="J48" i="41"/>
  <c r="K48" i="41" s="1"/>
  <c r="N47" i="41" s="1"/>
  <c r="K49" i="41"/>
  <c r="N49" i="41" s="1"/>
  <c r="K7" i="58"/>
  <c r="K38" i="41"/>
  <c r="K5" i="58"/>
  <c r="K12" i="61"/>
  <c r="J26" i="60"/>
  <c r="M26" i="60" s="1"/>
  <c r="J48" i="58"/>
  <c r="K48" i="58" s="1"/>
  <c r="J37" i="58"/>
  <c r="J9" i="61"/>
  <c r="J29" i="58"/>
  <c r="K26" i="58" s="1"/>
  <c r="J23" i="58"/>
  <c r="K22" i="58" s="1"/>
  <c r="J16" i="58"/>
  <c r="K13" i="58" s="1"/>
  <c r="K14" i="58" s="1"/>
  <c r="K18" i="58" s="1"/>
  <c r="K21" i="58" s="1"/>
  <c r="K8" i="58"/>
  <c r="J32" i="58"/>
  <c r="K30" i="58" s="1"/>
  <c r="J10" i="58"/>
  <c r="K9" i="58" s="1"/>
  <c r="J52" i="58"/>
  <c r="K51" i="58" s="1"/>
  <c r="J47" i="58"/>
  <c r="J46" i="58"/>
  <c r="J36" i="58"/>
  <c r="J35" i="58"/>
  <c r="J34" i="58"/>
  <c r="J8" i="57"/>
  <c r="I5" i="57"/>
  <c r="J4" i="57" s="1"/>
  <c r="G31" i="49"/>
  <c r="N31" i="49" s="1"/>
  <c r="G30" i="49"/>
  <c r="N30" i="49" s="1"/>
  <c r="G31" i="42"/>
  <c r="N30" i="42" s="1"/>
  <c r="G30" i="42"/>
  <c r="N29" i="42" s="1"/>
  <c r="I10" i="43"/>
  <c r="I11" i="43"/>
  <c r="I17" i="46"/>
  <c r="I28" i="51"/>
  <c r="I26" i="51"/>
  <c r="I25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9" i="51"/>
  <c r="I8" i="51"/>
  <c r="I25" i="42"/>
  <c r="I26" i="42"/>
  <c r="I13" i="42"/>
  <c r="I14" i="42"/>
  <c r="I15" i="42"/>
  <c r="I16" i="42"/>
  <c r="I17" i="42"/>
  <c r="I18" i="42"/>
  <c r="I19" i="42"/>
  <c r="I20" i="42"/>
  <c r="I21" i="42"/>
  <c r="I22" i="42"/>
  <c r="I23" i="42"/>
  <c r="I28" i="42"/>
  <c r="I12" i="42"/>
  <c r="I9" i="42"/>
  <c r="J8" i="51" l="1"/>
  <c r="J21" i="51"/>
  <c r="N7" i="58"/>
  <c r="J12" i="42"/>
  <c r="J19" i="42" s="1"/>
  <c r="J12" i="51"/>
  <c r="J19" i="51" s="1"/>
  <c r="J25" i="42"/>
  <c r="M12" i="60"/>
  <c r="M29" i="60" s="1"/>
  <c r="M26" i="57"/>
  <c r="J26" i="57"/>
  <c r="K6" i="58"/>
  <c r="N5" i="58" s="1"/>
  <c r="N25" i="41"/>
  <c r="J21" i="42"/>
  <c r="J25" i="51"/>
  <c r="N11" i="61"/>
  <c r="K13" i="61"/>
  <c r="N13" i="61" s="1"/>
  <c r="K21" i="61"/>
  <c r="N21" i="61" s="1"/>
  <c r="N38" i="41"/>
  <c r="K8" i="61"/>
  <c r="K33" i="58"/>
  <c r="K37" i="58" s="1"/>
  <c r="K43" i="58" s="1"/>
  <c r="K44" i="58"/>
  <c r="K45" i="58" s="1"/>
  <c r="I13" i="49"/>
  <c r="I12" i="49"/>
  <c r="N5" i="61" l="1"/>
  <c r="N30" i="61" s="1"/>
  <c r="K30" i="61"/>
  <c r="N65" i="58"/>
  <c r="K65" i="58"/>
  <c r="I8" i="46"/>
  <c r="I23" i="44"/>
  <c r="I24" i="44"/>
  <c r="I8" i="43"/>
  <c r="I26" i="45"/>
  <c r="I27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J8" i="45" l="1"/>
  <c r="J26" i="45"/>
  <c r="J19" i="45"/>
  <c r="J23" i="45"/>
  <c r="I15" i="47"/>
  <c r="I14" i="47"/>
  <c r="I13" i="47"/>
  <c r="I12" i="47"/>
  <c r="I11" i="47"/>
  <c r="I10" i="47"/>
  <c r="I9" i="47"/>
  <c r="I8" i="47"/>
  <c r="I31" i="46"/>
  <c r="I28" i="46"/>
  <c r="I27" i="46"/>
  <c r="I25" i="46"/>
  <c r="I24" i="46"/>
  <c r="I21" i="46"/>
  <c r="I18" i="46"/>
  <c r="I16" i="46"/>
  <c r="I15" i="46"/>
  <c r="I13" i="46"/>
  <c r="I12" i="46"/>
  <c r="I11" i="46"/>
  <c r="I10" i="46"/>
  <c r="I9" i="46"/>
  <c r="J12" i="47" l="1"/>
  <c r="J8" i="47"/>
  <c r="M16" i="47" s="1"/>
  <c r="J28" i="46"/>
  <c r="J28" i="45"/>
  <c r="I26" i="44"/>
  <c r="I27" i="44"/>
  <c r="I25" i="44"/>
  <c r="J23" i="44" s="1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J19" i="44" l="1"/>
  <c r="J8" i="44"/>
  <c r="J26" i="44"/>
  <c r="I15" i="43"/>
  <c r="I14" i="43"/>
  <c r="I13" i="43"/>
  <c r="J10" i="43"/>
  <c r="I9" i="43"/>
  <c r="J8" i="43" s="1"/>
  <c r="J28" i="44" l="1"/>
  <c r="J25" i="49"/>
  <c r="I22" i="49"/>
  <c r="I21" i="49"/>
  <c r="I20" i="49"/>
  <c r="I18" i="49"/>
  <c r="I17" i="49"/>
  <c r="I16" i="49"/>
  <c r="I14" i="49"/>
  <c r="I11" i="49"/>
  <c r="I10" i="49"/>
  <c r="I9" i="49"/>
  <c r="I8" i="49"/>
  <c r="J8" i="49" l="1"/>
  <c r="J12" i="49"/>
  <c r="J29" i="49" s="1"/>
  <c r="I8" i="42" l="1"/>
  <c r="J8" i="42" s="1"/>
  <c r="I35" i="40" l="1"/>
  <c r="I28" i="40"/>
  <c r="I29" i="40"/>
  <c r="I30" i="40"/>
  <c r="I31" i="40"/>
  <c r="I23" i="40"/>
  <c r="I24" i="40"/>
  <c r="I25" i="40"/>
  <c r="I22" i="40"/>
  <c r="I13" i="40"/>
  <c r="H85" i="40"/>
  <c r="H84" i="40"/>
  <c r="G84" i="40"/>
  <c r="H82" i="40"/>
  <c r="H81" i="40"/>
  <c r="G81" i="40"/>
  <c r="G80" i="40"/>
  <c r="H80" i="40"/>
  <c r="H79" i="40"/>
  <c r="H78" i="40"/>
  <c r="H76" i="40"/>
  <c r="H75" i="40"/>
  <c r="H74" i="40"/>
  <c r="H72" i="40"/>
  <c r="H71" i="40"/>
  <c r="H70" i="40"/>
  <c r="H69" i="40"/>
  <c r="H67" i="40"/>
  <c r="H66" i="40"/>
  <c r="H65" i="40"/>
  <c r="H64" i="40"/>
  <c r="H62" i="40"/>
  <c r="H61" i="40"/>
  <c r="H60" i="40"/>
  <c r="I80" i="40" l="1"/>
  <c r="H109" i="40" l="1"/>
  <c r="H108" i="40"/>
  <c r="H107" i="40"/>
  <c r="G106" i="40"/>
  <c r="H106" i="40"/>
  <c r="H105" i="40"/>
  <c r="H103" i="40"/>
  <c r="H102" i="40"/>
  <c r="H101" i="40"/>
  <c r="H99" i="40"/>
  <c r="H98" i="40"/>
  <c r="H96" i="40"/>
  <c r="H95" i="40"/>
  <c r="H94" i="40"/>
  <c r="H93" i="40"/>
  <c r="H92" i="40"/>
  <c r="H91" i="40"/>
  <c r="H89" i="40"/>
  <c r="H88" i="40"/>
  <c r="H87" i="40"/>
  <c r="H86" i="40"/>
  <c r="H55" i="40"/>
  <c r="H52" i="40"/>
  <c r="I106" i="40" l="1"/>
  <c r="G18" i="40"/>
  <c r="G17" i="40" l="1"/>
  <c r="G85" i="40"/>
  <c r="G82" i="40"/>
  <c r="I82" i="40" s="1"/>
  <c r="G79" i="40"/>
  <c r="I79" i="40" s="1"/>
  <c r="J79" i="40" s="1"/>
  <c r="G78" i="40"/>
  <c r="G76" i="40"/>
  <c r="G75" i="40"/>
  <c r="G74" i="40"/>
  <c r="G72" i="40"/>
  <c r="G71" i="40"/>
  <c r="I71" i="40" s="1"/>
  <c r="G70" i="40"/>
  <c r="G69" i="40"/>
  <c r="G67" i="40"/>
  <c r="I67" i="40" s="1"/>
  <c r="G66" i="40"/>
  <c r="G65" i="40"/>
  <c r="G64" i="40"/>
  <c r="G62" i="40"/>
  <c r="I62" i="40" s="1"/>
  <c r="G61" i="40"/>
  <c r="G60" i="40"/>
  <c r="G20" i="40"/>
  <c r="I20" i="40" s="1"/>
  <c r="G19" i="40"/>
  <c r="I19" i="40" s="1"/>
  <c r="H18" i="40"/>
  <c r="I18" i="40" s="1"/>
  <c r="H17" i="40"/>
  <c r="I17" i="40" s="1"/>
  <c r="G16" i="40"/>
  <c r="I16" i="40" s="1"/>
  <c r="G14" i="40"/>
  <c r="G11" i="40"/>
  <c r="I11" i="40" s="1"/>
  <c r="G9" i="40"/>
  <c r="I9" i="40" s="1"/>
  <c r="H56" i="40"/>
  <c r="G56" i="40"/>
  <c r="G55" i="40"/>
  <c r="H54" i="40"/>
  <c r="G54" i="40"/>
  <c r="G52" i="40"/>
  <c r="G109" i="40"/>
  <c r="G108" i="40"/>
  <c r="I108" i="40" s="1"/>
  <c r="J108" i="40" s="1"/>
  <c r="G107" i="40"/>
  <c r="G105" i="40"/>
  <c r="I105" i="40" s="1"/>
  <c r="J105" i="40" s="1"/>
  <c r="G103" i="40"/>
  <c r="I103" i="40" s="1"/>
  <c r="G102" i="40"/>
  <c r="I102" i="40" s="1"/>
  <c r="G101" i="40"/>
  <c r="I101" i="40" s="1"/>
  <c r="G99" i="40"/>
  <c r="G98" i="40"/>
  <c r="G96" i="40"/>
  <c r="I96" i="40" s="1"/>
  <c r="G95" i="40"/>
  <c r="I95" i="40" s="1"/>
  <c r="G94" i="40"/>
  <c r="G93" i="40"/>
  <c r="I93" i="40" s="1"/>
  <c r="G92" i="40"/>
  <c r="I92" i="40" s="1"/>
  <c r="G91" i="40"/>
  <c r="I91" i="40" s="1"/>
  <c r="G89" i="40"/>
  <c r="G88" i="40"/>
  <c r="I88" i="40" s="1"/>
  <c r="G87" i="40"/>
  <c r="I87" i="40" s="1"/>
  <c r="G86" i="40"/>
  <c r="I59" i="40"/>
  <c r="J57" i="40" s="1"/>
  <c r="J59" i="40" s="1"/>
  <c r="I81" i="40"/>
  <c r="I38" i="40"/>
  <c r="I27" i="40"/>
  <c r="I99" i="40"/>
  <c r="I94" i="40"/>
  <c r="J17" i="40" l="1"/>
  <c r="J19" i="40"/>
  <c r="J11" i="40"/>
  <c r="J9" i="40"/>
  <c r="J16" i="40"/>
  <c r="J14" i="40"/>
  <c r="J99" i="40"/>
  <c r="J101" i="40" s="1"/>
  <c r="J81" i="40"/>
  <c r="I89" i="40"/>
  <c r="J86" i="40" s="1"/>
  <c r="J91" i="40" s="1"/>
  <c r="J98" i="40" s="1"/>
  <c r="I85" i="40" l="1"/>
  <c r="I84" i="40"/>
  <c r="I78" i="40"/>
  <c r="I76" i="40"/>
  <c r="I75" i="40"/>
  <c r="I74" i="40"/>
  <c r="I72" i="40"/>
  <c r="I70" i="40"/>
  <c r="I69" i="40"/>
  <c r="I66" i="40"/>
  <c r="I64" i="40"/>
  <c r="I61" i="40"/>
  <c r="I60" i="40"/>
  <c r="J60" i="40" l="1"/>
  <c r="J64" i="40" s="1"/>
  <c r="J84" i="40"/>
  <c r="J67" i="40"/>
  <c r="J69" i="40" s="1"/>
  <c r="J74" i="40" s="1"/>
  <c r="J78" i="40" s="1"/>
  <c r="I56" i="40"/>
  <c r="I52" i="40"/>
  <c r="I51" i="40"/>
  <c r="I47" i="40"/>
  <c r="I43" i="40"/>
  <c r="I39" i="40"/>
  <c r="I37" i="40"/>
  <c r="I33" i="40"/>
  <c r="J22" i="40" l="1"/>
  <c r="J27" i="40" s="1"/>
  <c r="J33" i="40" s="1"/>
  <c r="J37" i="40" s="1"/>
  <c r="J41" i="40" s="1"/>
  <c r="J45" i="40" s="1"/>
  <c r="J50" i="40" s="1"/>
  <c r="J52" i="40"/>
  <c r="J54" i="40" s="1"/>
  <c r="I135" i="39"/>
  <c r="I134" i="39"/>
  <c r="I133" i="39"/>
  <c r="I132" i="39"/>
  <c r="I131" i="39"/>
  <c r="I130" i="39"/>
  <c r="I128" i="39"/>
  <c r="I127" i="39"/>
  <c r="I126" i="39"/>
  <c r="I122" i="39"/>
  <c r="I119" i="39"/>
  <c r="I118" i="39"/>
  <c r="I115" i="39"/>
  <c r="I114" i="39"/>
  <c r="I110" i="39"/>
  <c r="I109" i="39"/>
  <c r="I108" i="39"/>
  <c r="I107" i="39"/>
  <c r="I106" i="39"/>
  <c r="I105" i="39"/>
  <c r="I104" i="39"/>
  <c r="I101" i="39"/>
  <c r="I100" i="39"/>
  <c r="I98" i="39"/>
  <c r="I96" i="39"/>
  <c r="I95" i="39"/>
  <c r="I94" i="39"/>
  <c r="I93" i="39"/>
  <c r="I88" i="39"/>
  <c r="I85" i="39"/>
  <c r="I84" i="39"/>
  <c r="I81" i="39"/>
  <c r="I80" i="39"/>
  <c r="I77" i="39"/>
  <c r="I73" i="39"/>
  <c r="I71" i="39"/>
  <c r="I70" i="39"/>
  <c r="I68" i="39"/>
  <c r="I66" i="39"/>
  <c r="I65" i="39"/>
  <c r="I64" i="39"/>
  <c r="I63" i="39"/>
  <c r="I60" i="39"/>
  <c r="I59" i="39"/>
  <c r="I58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1" i="39"/>
  <c r="I40" i="39"/>
  <c r="I39" i="39"/>
  <c r="I38" i="39"/>
  <c r="I37" i="39"/>
  <c r="I36" i="39"/>
  <c r="I35" i="39"/>
  <c r="I34" i="39"/>
  <c r="I33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8" i="39"/>
  <c r="I17" i="39"/>
  <c r="J12" i="40" l="1"/>
  <c r="J112" i="39"/>
  <c r="J117" i="39"/>
  <c r="J129" i="39"/>
  <c r="J133" i="39"/>
  <c r="J93" i="39"/>
  <c r="J99" i="39"/>
  <c r="J58" i="39"/>
  <c r="J85" i="39"/>
  <c r="I15" i="39"/>
  <c r="I16" i="39"/>
  <c r="I14" i="39"/>
  <c r="M110" i="40" l="1"/>
  <c r="J138" i="39"/>
  <c r="J116" i="39"/>
</calcChain>
</file>

<file path=xl/sharedStrings.xml><?xml version="1.0" encoding="utf-8"?>
<sst xmlns="http://schemas.openxmlformats.org/spreadsheetml/2006/main" count="4018" uniqueCount="478">
  <si>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</si>
  <si>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</si>
  <si>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</si>
  <si>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</si>
  <si>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</si>
  <si>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</si>
  <si>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</si>
  <si>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</si>
  <si>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</si>
  <si>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</si>
  <si>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</si>
  <si>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</si>
  <si>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</si>
  <si>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</si>
  <si>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</si>
  <si>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</si>
  <si>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</si>
  <si>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</si>
  <si>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</si>
  <si>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</si>
  <si>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</si>
  <si>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Количество мероприятий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</si>
  <si>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</si>
  <si>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</si>
  <si>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</si>
  <si>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</si>
  <si>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</si>
  <si>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Руководитель МСКУ "МЦБ"</t>
  </si>
  <si>
    <t>М.А.Кочанова</t>
  </si>
  <si>
    <t>Показ концертов и концертных программ</t>
  </si>
  <si>
    <t xml:space="preserve"> - </t>
  </si>
  <si>
    <t>МБУК ГДК "Энергетик", МБУК ПЦКС</t>
  </si>
  <si>
    <t>Показ кинофильмов</t>
  </si>
  <si>
    <t xml:space="preserve">Проведение показа кинофильмов (на закрытой площадке) </t>
  </si>
  <si>
    <t>Количество зрителей на кинопоказах (на закрытой площадке)</t>
  </si>
  <si>
    <t>Организация показа концертов и концертных программ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</si>
  <si>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</si>
  <si>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</si>
  <si>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</si>
  <si>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</si>
  <si>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</si>
  <si>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</si>
  <si>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</si>
  <si>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</si>
  <si>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МБОУ ДОД "ДШИ", МБОУ ДОД "ДХШ"</t>
  </si>
  <si>
    <t>Реализация дополнительных общеобразовательных предпрофессиональных программ в области искусств</t>
  </si>
  <si>
    <t>Число обучающихся, осваивающих дополнительные общеобразовательные предпрофессиональные программы (живопись)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</si>
  <si>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</si>
  <si>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</si>
  <si>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</si>
  <si>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</si>
  <si>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</si>
  <si>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</si>
  <si>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</si>
  <si>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</si>
  <si>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</si>
  <si>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</si>
  <si>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</si>
  <si>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</si>
  <si>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</si>
  <si>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</si>
  <si>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</si>
  <si>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</si>
  <si>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</si>
  <si>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</si>
  <si>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</si>
  <si>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</si>
  <si>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</si>
  <si>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</si>
  <si>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</si>
  <si>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Реализация дополнительных общеобразовательных общеразвивающих программ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</si>
  <si>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</si>
  <si>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</si>
  <si>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</si>
  <si>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</si>
  <si>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</si>
  <si>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</si>
  <si>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МБУК ДХМ, МБУК ДГМ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</si>
  <si>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</si>
  <si>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</si>
  <si>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</si>
  <si>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</si>
  <si>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</si>
  <si>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</si>
  <si>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</si>
  <si>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</si>
  <si>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</si>
  <si>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</si>
  <si>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</si>
  <si>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</si>
  <si>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</si>
  <si>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</si>
  <si>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</si>
  <si>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</si>
  <si>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</si>
  <si>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</si>
  <si>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</si>
  <si>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</si>
  <si>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</si>
  <si>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МБУК БМА, МБУК ЦБС г.Дивногорска</t>
  </si>
  <si>
    <t>Библиотечное, библиографическое и информационное обслуживание пользователей библиотеки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</si>
  <si>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</si>
  <si>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</si>
  <si>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</si>
  <si>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</si>
  <si>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</si>
  <si>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</si>
  <si>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</si>
  <si>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</si>
  <si>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</si>
  <si>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</si>
  <si>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</si>
  <si>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</si>
  <si>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</si>
  <si>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</si>
  <si>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</t>
  </si>
  <si>
    <t>Количество посещений (в стационарных условиях)</t>
  </si>
  <si>
    <t>Количество единиц хранения фондов библиотеки (в стационарных условиях)</t>
  </si>
  <si>
    <t>Количество новых поступлений (в стационарных условиях)</t>
  </si>
  <si>
    <t>Библиографическая обработка документов и создание каталогов</t>
  </si>
  <si>
    <t>Количество внесенных записей в бумажные и электронные катлоги (в стационарных условиях)</t>
  </si>
  <si>
    <t>Количество документов (в стационарных условиях)</t>
  </si>
  <si>
    <t>Сольный концерт (стационар) количество зрителей (посетителей) за год</t>
  </si>
  <si>
    <t>Сольный концерт (на выезде) количество зрителей (посетителей) за год</t>
  </si>
  <si>
    <t>Сольный концерт (на гастролях) количество зрителей (посетителей) за год</t>
  </si>
  <si>
    <t>Концерт камерного ансамбля (на гастролях) количество зрителей (посетителей) за год</t>
  </si>
  <si>
    <t>Концерт оркестра (большие составы) (на гастролях) количество зрителей (посетителей) за год</t>
  </si>
  <si>
    <t>Концерт танцевально-хореографического коллектива (стационар) количество зрителей (посетителей)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</si>
  <si>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</si>
  <si>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(на гастролях) количество зрителей (посетителей)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</si>
  <si>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</si>
  <si>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хора,капеллы (стационар) количество зрителей (посетителей) за год</t>
  </si>
  <si>
    <t>Концерт камерного оркестра (на гастролях) количество зрителей (посетителей) за год</t>
  </si>
  <si>
    <t>Сборный концерт (стационар) количество зрителей (посетителей) за год</t>
  </si>
  <si>
    <t>Сборный концерт (на выезде) количество зрителей (посетителей) за год</t>
  </si>
  <si>
    <t>Сборный концерт (на гастролях)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</si>
  <si>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</si>
  <si>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(на выезде) количество показов концертов и концертных программ за год</t>
  </si>
  <si>
    <t>Сольный концерт (на гастролях) количество показов концертов и концертных программ за год</t>
  </si>
  <si>
    <t>Концерт камерного ансамбля (на гастролях) количество показов концертов и концертных программ за год</t>
  </si>
  <si>
    <t>Концерт оркестра (большие составы) (на гастролях) количество показов концертов и концертных программ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</si>
  <si>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</si>
  <si>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</si>
  <si>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</si>
  <si>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</si>
  <si>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Концерт хора,капеллы (стационар) количество показов концертов и концертных программ за год</t>
  </si>
  <si>
    <t>Концерт камерного оркестра (на гастролях) количество показов концертов и концертных программ за год</t>
  </si>
  <si>
    <t>Сборный концерт (стационар) количество показов концертов и концертных программ за год</t>
  </si>
  <si>
    <t>Сборный концерт (на выезде) количество показов концертов и концертных программ за год</t>
  </si>
  <si>
    <t>Сборный концерт (на гастролях) количество показов концертов и концертных программ за год</t>
  </si>
  <si>
    <t>услуга</t>
  </si>
  <si>
    <t>Кирилова Ирина Михайловна 3-64-54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</si>
  <si>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</si>
  <si>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Исполняющий обязанности начальника отдела культуры администрации города Дивногорска</t>
  </si>
  <si>
    <t>М.Л. Саранина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</si>
  <si>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</si>
  <si>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</si>
  <si>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</si>
  <si>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</si>
  <si>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</si>
  <si>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</si>
  <si>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чел/ч</t>
  </si>
  <si>
    <t>чел,ч</t>
  </si>
  <si>
    <t xml:space="preserve"> МБУК ДГМ, МБУК ДХМ</t>
  </si>
  <si>
    <t>МБУК БМА, МБУК ЦБС</t>
  </si>
  <si>
    <t>МБУ ДО "ДШИ", МБУ ДО "ДХШ"</t>
  </si>
  <si>
    <t>МБУ ДОД "ДШИ", МБУ ДОД "ДХШ"</t>
  </si>
  <si>
    <t>Показатель объема, К2</t>
  </si>
  <si>
    <t>Показатель качества, К1</t>
  </si>
  <si>
    <t>исп. Сергеева М.М. т. 3-64-54</t>
  </si>
  <si>
    <t>муниципальное задание выполнено</t>
  </si>
  <si>
    <t>муниципальное задание в целом выполнено</t>
  </si>
  <si>
    <t>Сводный отчет о фактическом исполнении муниципальных заданий муниципальными учреждениями за 2017 год (отдел культуры администрации города Дивногорска)</t>
  </si>
  <si>
    <t>И.о. начальника отдела культуры администрации города Дивногорска</t>
  </si>
  <si>
    <t>Оценка итоговая:  муниципальное задание в целом выполнено.</t>
  </si>
  <si>
    <t>Отчет о фактическом исполнении муниципального задания</t>
  </si>
  <si>
    <t>по состоянию на 1 августа 2018 года</t>
  </si>
  <si>
    <t>Муниципальное бюджетное учреждение культуры "Дивногорский художественный музей"</t>
  </si>
  <si>
    <t>МБУК ДХМ</t>
  </si>
  <si>
    <t>Способы обслуживания (показ музейных предметов) бесплатно (вне стационара)динамка количества экспозиций с предыдущим годом</t>
  </si>
  <si>
    <t>Способы обслуживания (показ музейных предметов) бесплатно (в  стационарных условиях)динамка количества экспозиций с предыдущим годом</t>
  </si>
  <si>
    <t>Доля оцифрованных музейных предметов из общего числа музейных предметов коллекции</t>
  </si>
  <si>
    <t>Доля учетных записей музейных предметов, переведенных в электронный вид, от общего музейного фонда</t>
  </si>
  <si>
    <t>Динамика количества музейных предметов, поступивших в фонды музея</t>
  </si>
  <si>
    <t>Число экскурсий</t>
  </si>
  <si>
    <t>Динамика осуществления эскурсионного обслуживания по сравнению с предыдущим годом</t>
  </si>
  <si>
    <t>Уровень подготовленност кадрового состава</t>
  </si>
  <si>
    <t>Директор  МБУК ДХМ</t>
  </si>
  <si>
    <t>Т.В.Чавдарь</t>
  </si>
  <si>
    <t>А.В.Синицкая</t>
  </si>
  <si>
    <t>Муниципальное бюджетное учреждение культуры Дивногорский городской музей</t>
  </si>
  <si>
    <t>МБУК ДГМ</t>
  </si>
  <si>
    <t>по состоянию на 01 августа 2018 года</t>
  </si>
  <si>
    <t>Муниципальное бюджетное учреждение культуры Городской Дворец культуры "Энергетик"</t>
  </si>
  <si>
    <t>Сводная оценка выполнения муниципальными учреждениями муниципального задания по показателям (качестваК1, объемаК2)</t>
  </si>
  <si>
    <t>Оценка итоговая</t>
  </si>
  <si>
    <t>Организация и проведение мероприятий культурно массовых мероприятий</t>
  </si>
  <si>
    <t>Показатель качества(К1)</t>
  </si>
  <si>
    <t xml:space="preserve"> Количество населения получившие муниципальную услугу в ощем количестве  населения</t>
  </si>
  <si>
    <t>процент</t>
  </si>
  <si>
    <t>Показательобъема(К2)</t>
  </si>
  <si>
    <t>количество участников мероприятий</t>
  </si>
  <si>
    <t>Показатель качества (К1)</t>
  </si>
  <si>
    <t>Показ кинофильмов (на закрытой площадке) количество мероприятий</t>
  </si>
  <si>
    <t>Показатель объема (К2)</t>
  </si>
  <si>
    <t>Показ кинофильмов  (на закрытой площадке) число зрителей</t>
  </si>
  <si>
    <t>Количество направления деятельности клубных формирований</t>
  </si>
  <si>
    <t>сохранность контингента</t>
  </si>
  <si>
    <t>Добровольное объединение людей, основанное на общности интересов  в занятиях художественным и техническим творчеством  в соответствии с основными принципами и видами деятельности клубного учреждения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</si>
  <si>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</si>
  <si>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</si>
  <si>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(25,4+24,3+26+100+70)/5 =49,1</t>
  </si>
  <si>
    <t>Директор МБУК ГДК "Энергетик"</t>
  </si>
  <si>
    <t>Е.В. Вечеря</t>
  </si>
  <si>
    <t>М.А. Кочанова</t>
  </si>
  <si>
    <t>исп.зам.начальника ФЭО</t>
  </si>
  <si>
    <t xml:space="preserve">Сергеева М.М. 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</si>
  <si>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</si>
  <si>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</si>
  <si>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Количество документов</t>
  </si>
  <si>
    <t xml:space="preserve">Директор МБУК ЦБС </t>
  </si>
  <si>
    <t>Н.В. Ильина</t>
  </si>
  <si>
    <t>по состоянию на 1 июля 2018года</t>
  </si>
  <si>
    <t>Муниципальное бюджетное учреждение дополнительного образования "Детская Школа Искусств города Дивнгорска"</t>
  </si>
  <si>
    <t>МБУ ДО "ДШИ г. Дивногорска"</t>
  </si>
  <si>
    <t>МБУ ДО "ДШИ г. Дивногорска""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</si>
  <si>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</si>
  <si>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(хоровое пение)</t>
  </si>
  <si>
    <t>МБУ ДО "ДШИ г. Дивногрска"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</si>
  <si>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</si>
  <si>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</si>
  <si>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</si>
  <si>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общеразвивающие программы, ставшие победителями и призерами региональных, российских и международных конкурсов и фестивалей (художественной)</t>
  </si>
  <si>
    <t xml:space="preserve">И.О. директора МБУ ДО "ДШИ г. Дивногорска" </t>
  </si>
  <si>
    <t>А.В. Аникьева</t>
  </si>
  <si>
    <t>Муниципальное бюджетное учреждение дополнительного образования "Дивногорская художественная школа им. Е.А. Шепелевича"</t>
  </si>
  <si>
    <t>Показатель 
качества (К1), объема (К2)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</si>
  <si>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</si>
  <si>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</si>
  <si>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 xml:space="preserve"> МБУ ДО "ДХШ"</t>
  </si>
  <si>
    <t>Реализация дополнительных общеобразовательных общеразвивающих программ (Услуга 2)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</si>
  <si>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</si>
  <si>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</si>
  <si>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(100+100+100+100+100+100)/6 = 100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</si>
  <si>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</si>
  <si>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</si>
  <si>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</si>
  <si>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(29,5+25,3)/2 = 27,4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</si>
  <si>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</si>
  <si>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</si>
  <si>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</si>
  <si>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(100+27,4)/2 = 63,7</t>
  </si>
  <si>
    <t>ОЦ итоговая по Услуге 1 = 61,0% - муниципальное задание по муниципальной услуге выполнено в полном объеме</t>
  </si>
  <si>
    <t>ОЦ итоговая по Услуге 2 = 62,5% - муниципальное задание по муниципальной услуге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</si>
  <si>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</si>
  <si>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</si>
  <si>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</si>
  <si>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(100+100)/2 =100</t>
  </si>
  <si>
    <t>Муниципальное задание выполнено в полном объеме</t>
  </si>
  <si>
    <t xml:space="preserve">Директор МБУ ДО "ДХШ" </t>
  </si>
  <si>
    <t>И.П. Короб</t>
  </si>
  <si>
    <t>исп. Т.В. Обыденко</t>
  </si>
  <si>
    <t>3-64-54</t>
  </si>
  <si>
    <t>Муниципальное бюджетное учреждение культуры "Библиотека-музей В.П. Астафьева"</t>
  </si>
  <si>
    <t>МБУК БМА</t>
  </si>
  <si>
    <t xml:space="preserve">Директор МБУК БМА </t>
  </si>
  <si>
    <t>В.Н. Виноградова</t>
  </si>
  <si>
    <t xml:space="preserve"> </t>
  </si>
  <si>
    <t>МБУК ГДК "Энергетик"</t>
  </si>
  <si>
    <t>Число участников</t>
  </si>
  <si>
    <t>Количество выполненных справок (вне стационара)</t>
  </si>
  <si>
    <t>Количество привлеченных участников (в стационарных условиях)</t>
  </si>
  <si>
    <t xml:space="preserve">Количество работ (в стационарных условиях) </t>
  </si>
  <si>
    <t>Количество участников мероприятий</t>
  </si>
  <si>
    <t>Количество населения, получившие муниципальную услугу в общем количестве  населения</t>
  </si>
  <si>
    <t>Организация и проведение культурно массовых мероприятий</t>
  </si>
  <si>
    <t>Динамика изученных объектов нематериального культурного наследия</t>
  </si>
  <si>
    <t xml:space="preserve">Количество объектов 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</si>
  <si>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</si>
  <si>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Среднее количество посетителей одного бесплатного мероприятия</t>
  </si>
  <si>
    <t>Уровень подготовленности кадрового состава</t>
  </si>
  <si>
    <t>Доля отцифрованных музейных предметов из общего числа музейных предметов коллекции</t>
  </si>
  <si>
    <t>МБУ ДО "ДШИ"</t>
  </si>
  <si>
    <t>Количество проведённых мероприятий</t>
  </si>
  <si>
    <t xml:space="preserve">Средня заполняемость кинозала </t>
  </si>
  <si>
    <t xml:space="preserve">Число зрителей </t>
  </si>
  <si>
    <t>Доля клубных формирований для детей и подростков от общего числа клубных формирований</t>
  </si>
  <si>
    <t>Количество посещений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</si>
  <si>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 (вне стационара, бесплатно)</t>
  </si>
  <si>
    <t>Количество предметов музейного собрания 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</si>
  <si>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условиях, бесплатно)</t>
  </si>
  <si>
    <t>Число посетителей (вне стационара, бесплатно)</t>
  </si>
  <si>
    <t>Количество выставок  (вне стационара, бесплатно)</t>
  </si>
  <si>
    <t>Число посетителей  (удаленно через сеть Интернет, бесплатно)</t>
  </si>
  <si>
    <t>Число посетителей (в стационарных условиях, платно)</t>
  </si>
  <si>
    <t>Доля учетных записей музейных предметов, переведенных в электронный вид, от общего музейного фонда  (бесплатно)</t>
  </si>
  <si>
    <t>Динамика количества музейных предметов, поступивших в фонды музея (бесплатно)</t>
  </si>
  <si>
    <t>Доля оцифрованных музейных предметов из общего числа музейных предметов коллекции (бесплатно)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</si>
  <si>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</si>
  <si>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платно)</t>
  </si>
  <si>
    <t>Количество человеко-часов (фортепиано)</t>
  </si>
  <si>
    <t>Количество человеко-часов  (хоровое пение)</t>
  </si>
  <si>
    <t>Количество человеко-часов  (духовые и ударные инструменты)</t>
  </si>
  <si>
    <t>Количество человеко-часов  (народные инструменты)</t>
  </si>
  <si>
    <t>Сохранность контингента (живопись)</t>
  </si>
  <si>
    <t>Сохранность контингента (фортепиано)</t>
  </si>
  <si>
    <t>Сохранность контингента (хоровое пение)</t>
  </si>
  <si>
    <t>Сохранность контингента  (духовые и ударные инструменты)</t>
  </si>
  <si>
    <t>Сохранность контингента (народные инструменты)</t>
  </si>
  <si>
    <t>Сохранность контингента (струнные инструменты)</t>
  </si>
  <si>
    <t>Количество человеко-часов  (струнные инструменты)</t>
  </si>
  <si>
    <t>Доля обработанных документов</t>
  </si>
  <si>
    <t>Доля документов из фонда библиотеки, отраженная в электронном каталоге в общем объеме фонда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</si>
  <si>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</si>
  <si>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человеко-часов (народные инструменты)</t>
  </si>
  <si>
    <t>Количество человеко-часов(духовые и ударные инструменты)</t>
  </si>
  <si>
    <t>Количество человеко-часов (хоровое пение)</t>
  </si>
  <si>
    <t>Количество человеко-часов (струнные инструменты)</t>
  </si>
  <si>
    <t>Сохранность контингента (духовые и ударные инструментые)</t>
  </si>
  <si>
    <t>Сохранность контингента (напрвленность образовательной программы: художественной)</t>
  </si>
  <si>
    <t>Количество человеко-час (напрвленность образовательной программы: художественной)</t>
  </si>
  <si>
    <t>человеко-час</t>
  </si>
  <si>
    <t>Количество человека-часов (живопись)</t>
  </si>
  <si>
    <t>Показатель объемаа, К2</t>
  </si>
  <si>
    <t>Количество человека-часов (направленность программы: художественная)</t>
  </si>
  <si>
    <t>Динамика количества экспозиций по сравнению с предыдущим годом (в стационарных условиях, бесплатно)</t>
  </si>
  <si>
    <t>Динамика количества экспозиций по сравнению с предыдущим годом (вне стационара, бесплатно)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</si>
  <si>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(вне стационара, бесплатно)</t>
  </si>
  <si>
    <t>Количество предметов музейного собрания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</si>
  <si>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 бесплатно)</t>
  </si>
  <si>
    <t>Число посетителей (вне стационара бесплатно)</t>
  </si>
  <si>
    <t>Количество выставок (вне стационара, бесплатно)</t>
  </si>
  <si>
    <t>Число посетителей (удаленно через Интернет, бесплатно)</t>
  </si>
  <si>
    <t>Число посетителей (в стационарных условиях платно)</t>
  </si>
  <si>
    <t>Источник информации о фактическом значении показателя</t>
  </si>
  <si>
    <t>Отчет по МЗ</t>
  </si>
  <si>
    <t>Доля оцифрованных музейных предметов из общего числа музейных предметов и коллекций, бесплатно</t>
  </si>
  <si>
    <t>Доля учетных записей музейных предметов, переведенных в электронный вид, от общего музейного фонда, бесплатно</t>
  </si>
  <si>
    <t>Динамика количества музейных предметов, поступивших в фонды музея, бесплатно</t>
  </si>
  <si>
    <t>Количество экскурсантов (платно)</t>
  </si>
  <si>
    <t>Число экскурсий (платно)</t>
  </si>
  <si>
    <t>Динамика осуществления эскурсионного обслуживания по сравнению с предыдущим годом (платно)</t>
  </si>
  <si>
    <t>Создание экспозиций (выставок) музеев, организация выкездных выставок</t>
  </si>
  <si>
    <t>Количество экспозиций. Способ обслуживания: в стационарных условиях, бесплатно</t>
  </si>
  <si>
    <t>Количество экспозиций. Способ обслуживания: вне стационарых условиях, бесплатно</t>
  </si>
  <si>
    <t>Динамика изученных объектов нематериального культурного наследия (бесплатно)</t>
  </si>
  <si>
    <t>Среднее количество посетителей одного бесплатного мероприятия (бесплатно)</t>
  </si>
  <si>
    <t>Количество объектов нематериального культурного наследия народов Российской Федерации в области традиционной народной культуры</t>
  </si>
  <si>
    <t>Динамика посещений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</si>
  <si>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по сравнению с предыдущим годом. Способы обслуживания: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</si>
  <si>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</si>
  <si>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</si>
  <si>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Доля получателей, удовлетворенных качеством предоставления услуг. Способы обслуживания: удаленно через сеть Интернет</t>
  </si>
  <si>
    <t>Количество музейных предметов основого Музейного фонда учреждения, опубликованных на экспозициях и выставках за отчетный период. Способы обслуживания: в стационарных условиях</t>
  </si>
  <si>
    <t>Количество предметов музейного собрания учреждения, опубликованных удаленно за отчетный период. Спосбы обслуживания: удаленно через сеть Интернет</t>
  </si>
  <si>
    <t>Число посетителей. Способы обслуживания: в стационарных условиях</t>
  </si>
  <si>
    <t>Число посетителей. Способы обслуживания: 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</si>
  <si>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</si>
  <si>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>Доля новых поступлений по отношению к объему фондов</t>
  </si>
  <si>
    <t>Динамика обработки документов по сравнению с прошлым годом. Способы обслуживания: в стационарных условиях</t>
  </si>
  <si>
    <t>Количество документов. Способы обслуживания: в стационарных условиях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</si>
  <si>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</si>
  <si>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</si>
  <si>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Количество человеко-часов  (фортепиано)</t>
  </si>
  <si>
    <t>Сохранность контингента (направленность программы: художественная)</t>
  </si>
  <si>
    <t>Сохранность контингента (музыкальный фольклор)</t>
  </si>
  <si>
    <t>исп. Е.С.Клек</t>
  </si>
  <si>
    <t>Количество человеко-часов (музыкальный фольклор)</t>
  </si>
  <si>
    <t>Количество человеко-часов  (музыкальный фольклор)</t>
  </si>
  <si>
    <t>Сводная оценка выполнения муниципальными учреждениями муниципального задания по показателям (качества К1, объема К2)</t>
  </si>
  <si>
    <t>Услуга (бесплатно)</t>
  </si>
  <si>
    <t xml:space="preserve">Средняя заполняемость кинозала </t>
  </si>
  <si>
    <t>Услуга (платно)</t>
  </si>
  <si>
    <t>Организация и проведение культурно-массовых мероприятий</t>
  </si>
  <si>
    <t>Количество культурно-массовых мероприятий, проводимых культурно-досуговыми учреждениями (без киносеансов) на 1 тыс. населения (чел.)</t>
  </si>
  <si>
    <t>Проведение мероприятий в соответсвии с планом</t>
  </si>
  <si>
    <t>Динамика количества участников мероприятий по сравнению с предыдущим годом</t>
  </si>
  <si>
    <t>Реализация дополнительных  предпрофессиональных программ в области искусств</t>
  </si>
  <si>
    <t>Реализация дополнительных  общеразвивающих программ</t>
  </si>
  <si>
    <t xml:space="preserve">Руководитель МСКУ "МЦБ" </t>
  </si>
  <si>
    <t>____________________________М.А. Кочанова</t>
  </si>
  <si>
    <t xml:space="preserve">ИНН
учреждения, оказывающего услугу (выполняющего работу)
</t>
  </si>
  <si>
    <t xml:space="preserve"> МБУ ДО "ДДХШ"</t>
  </si>
  <si>
    <t xml:space="preserve"> МБУ ДО "ДШИ"</t>
  </si>
  <si>
    <t>МБУК "ЦБС"</t>
  </si>
  <si>
    <t>Библиотечное, библиографическое и информационное обслуживание пользователей библиотеки (47.018.0)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</si>
  <si>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 (47.013.0)</t>
  </si>
  <si>
    <t>Публичный показ музейных предметов, музейных коллекций (47.017.0)</t>
  </si>
  <si>
    <t>Формирование, учет, изучение, обеспечение физического сохранения и безопасности фондов библиотек, включая оцифровку фондов (900000.Р.27.1.Р0320001000)</t>
  </si>
  <si>
    <t>Библиографическая обработка документов и создание каталогов (900000.Р.27.1.Р0330001000)</t>
  </si>
  <si>
    <t>Формирование, учет, изучение, обеспечение физического сохранения и безопасности музейных предметов, музейных коллекций (900000.Р27.1.Р0350001000)</t>
  </si>
  <si>
    <t>Создание экспозиций (выставок) музеев, организация выездных выставок (900000.Р.27.1.Р0470001000)</t>
  </si>
  <si>
    <t>Реализация дополнительных общеобразовательных предпрофессиональных программ в области искусств (42.Д44.0)</t>
  </si>
  <si>
    <t>Реализация дополнительных общеразвивающих программ (42.Г42.0)</t>
  </si>
  <si>
    <t>Реализация дополнительных общеобразовательных общеразвивающих программ (42.Г42.0)</t>
  </si>
  <si>
    <t>Показ кинофильмов (47.020.0)</t>
  </si>
  <si>
    <t>Организация деятельности клубных формирований и формирований самодеятельного народного творчества (47.012.0)</t>
  </si>
  <si>
    <t>Организация и проведение  мероприятий (910000.Р.27.1. Р0510008000)</t>
  </si>
  <si>
    <t>Показатель качества (К2)</t>
  </si>
  <si>
    <r>
      <t xml:space="preserve">по состоянию </t>
    </r>
    <r>
      <rPr>
        <sz val="11"/>
        <rFont val="Times New Roman"/>
        <family val="1"/>
        <charset val="204"/>
      </rPr>
      <t>за 1 кв. 2023год</t>
    </r>
  </si>
  <si>
    <t>ДШИ 9 КВАРТАЛ 2023</t>
  </si>
  <si>
    <t>Сводный отчет о фактическом исполнении муниципальных заданий муниципальными учреждениями за 2023 год (отдел культуры администрации города Дивногорска)</t>
  </si>
  <si>
    <t xml:space="preserve">Начальник отдела культуры администрации города Дивногорска  </t>
  </si>
  <si>
    <t>___________________________ Т.В. Чавдарь</t>
  </si>
  <si>
    <t>за 4 квартал  2023 года</t>
  </si>
  <si>
    <t>муниципальное бюджетное учреждение культуры "Библиотека-музей В.П. Астафьева"</t>
  </si>
  <si>
    <t>Динамика посещений пользователей библиотеки по сравнению с предыдущим годом. Способы обслуживания: 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</si>
  <si>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 удаленно через сеть Интернет</t>
  </si>
  <si>
    <t>Количество посещений. Способы обслуживания: в стационарных условиях</t>
  </si>
  <si>
    <t>ед.</t>
  </si>
  <si>
    <t>Количество посещений. Способы обслуживания: вне стационара</t>
  </si>
  <si>
    <t xml:space="preserve">Публичный показ музейных предметов, музейных коллекций </t>
  </si>
  <si>
    <t>Количество музейных предметов основного Музейного фонда учреждения, опубликованных на экспозициях и выставках за отчетный период. Способы обслуживания:  в стационарных условиях</t>
  </si>
  <si>
    <t>Количество предметов музейного собрания учреждения, опубликованных удаленно за отчетный период. Способы обслуживания: удаленно через сеть Интернет</t>
  </si>
  <si>
    <t>Число посетителей. Способы обслуживания: в  стационарных условиях</t>
  </si>
  <si>
    <t>чел.</t>
  </si>
  <si>
    <t>Число посетителей. Способы обслуживания: удаленно через сеть Интернет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</si>
  <si>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</si>
  <si>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 xml:space="preserve">ПОЯСНЕНИЕ: На 01.01.2023 объем фонда был 31430 (согласно МЗ за 4 кв. и Барсу). На 01.01.2024 - 31538 (по Барсу). 31538/31430*100-100=0,34 (динамика объема). За 2023 год в БМА поступило 545 новых книг, списано 437, поэтому фонд увеличился на 108 книг. Периодики поступило за 2023 г. 246 - и она вся списана. 
Долю новых поступлений я считала от 545 новых книг
</t>
  </si>
  <si>
    <t xml:space="preserve">Динамика объема библиотечного фонда муниципальной библиотеки </t>
  </si>
  <si>
    <t xml:space="preserve">
</t>
  </si>
  <si>
    <t>В конце года проведено списание.</t>
  </si>
  <si>
    <t>Доля оцифрованных музейных предметов из общего числа музейных предметов и коллекций</t>
  </si>
  <si>
    <t xml:space="preserve">Доля учетных записей музейных предметов, переведенных в электронный вид, от общего музейного фонда </t>
  </si>
  <si>
    <t xml:space="preserve">Количество предметов </t>
  </si>
  <si>
    <t>за IV квартал 2023 года</t>
  </si>
  <si>
    <t xml:space="preserve"> Количество музейных предметов основного Музейного фонда учреждения, опубликованных на экспозициях и выставках за отчетный период (в стационарных условиях, бесплатно)</t>
  </si>
  <si>
    <t>Количество предметов музейного собрания учреждения, опубликованных удаленно через сеть Интернет, публикации) за отчетный период (удаленно через сеть Интернет, бесплатно)</t>
  </si>
  <si>
    <t xml:space="preserve"> Число посетителей (в стационарных условиях, бесплатно)</t>
  </si>
  <si>
    <t xml:space="preserve"> Число посетителей (вне стационара бесплатно)</t>
  </si>
  <si>
    <t>Число посетителей (удаленно через сеть Интернет, бесплатно)</t>
  </si>
  <si>
    <t>Количество музейных предметов основного Музейного фонда учреждения, опубликванных на экспозициях и выставках за отчетный период  (в стационарных условиях, платно)</t>
  </si>
  <si>
    <t>Число посетителей  (в стационарных условиях, платно)</t>
  </si>
  <si>
    <t>Доля оцифрованных музейных предметов из общего числа музейных предметов и коллекций (бесплатно)</t>
  </si>
  <si>
    <t>Доля учетных записей музейных предметов, переведенных в электронный вид, от общего музейного фонда (бесплатно)</t>
  </si>
  <si>
    <t>А. А. Ланкина</t>
  </si>
  <si>
    <t xml:space="preserve">по состоянию на 30.12.2023 года </t>
  </si>
  <si>
    <r>
      <t xml:space="preserve">Муниципальное бюджетное учреждение дополнительного образования "Детская Школа Искусств города </t>
    </r>
    <r>
      <rPr>
        <sz val="11"/>
        <rFont val="Times New Roman"/>
        <family val="1"/>
        <charset val="204"/>
      </rPr>
      <t>Дивногорска</t>
    </r>
    <r>
      <rPr>
        <sz val="11"/>
        <color rgb="FFFF0000"/>
        <rFont val="Times New Roman"/>
        <family val="1"/>
        <charset val="204"/>
      </rPr>
      <t>"</t>
    </r>
  </si>
  <si>
    <t>Количество человеко-часов   (фортепиано)</t>
  </si>
  <si>
    <t>Количество человеко-часов   (музыкальный фольклор)</t>
  </si>
  <si>
    <t>Количество человеко-часов (духовые и ударные инструменты)</t>
  </si>
  <si>
    <t>Сохранность контингента  (хоровое пение)</t>
  </si>
  <si>
    <t>Сохранность контингента (духовые и ударные инструменты)</t>
  </si>
  <si>
    <t>Сохранность контингента (художественной )</t>
  </si>
  <si>
    <t>Количество человеко-часов (художественной)</t>
  </si>
  <si>
    <t xml:space="preserve"> Директор  МБУ ДО "ДШИ г. Дивногорска" </t>
  </si>
  <si>
    <t>Г.В. Павленко</t>
  </si>
  <si>
    <t>муниципальное бюджетное учреждение культуры "Централизованная библиотечная система города Дивногорска"</t>
  </si>
  <si>
    <t>Показатель качества (К1), объема(К2)</t>
  </si>
  <si>
    <t>Динамика посещения пользователей библиотеки по сравнению с предыдущим годом. Способы обслуживания: (В стационарных условиях)</t>
  </si>
  <si>
    <t>Процент</t>
  </si>
  <si>
    <t>Динамика посещений пользователей библиотеки по сранению с предыдущим годом. Способы обслуживания: ( Вне стационара)</t>
  </si>
  <si>
    <t>МБУК ЦБС г.Дивногорска</t>
  </si>
  <si>
    <t>Динамика посещений пользователей библиотеки по сравнению с предыдущим годом. Способы обслуживания: (Удаленно через сеть интернет)</t>
  </si>
  <si>
    <t>Показатель объёма (К2)</t>
  </si>
  <si>
    <t>Количество посещений. Способы обслуживания: (В стационарных условиях)</t>
  </si>
  <si>
    <t>Количество посещений. Способы обслуживания: (Вне стационара)</t>
  </si>
  <si>
    <t>Количество посещений. Способы обслуживания: (Удаленно через сеть интернет)</t>
  </si>
  <si>
    <t xml:space="preserve">Динамика объема библиотечного фонда муниципальной библиотеки. </t>
  </si>
  <si>
    <t xml:space="preserve">Доля новых поступлений по отношению к объему фондов. </t>
  </si>
  <si>
    <r>
      <t xml:space="preserve">Доля документов из фонда библиотеки, отраженные в электронном каталоге </t>
    </r>
    <r>
      <rPr>
        <sz val="14"/>
        <rFont val="Times New Roman"/>
        <family val="1"/>
        <charset val="204"/>
      </rPr>
      <t>в общем объеме фонда</t>
    </r>
  </si>
  <si>
    <t xml:space="preserve">Количество документов. </t>
  </si>
  <si>
    <t>Единица</t>
  </si>
  <si>
    <t>за IV квартал  2023 года</t>
  </si>
  <si>
    <t xml:space="preserve">  </t>
  </si>
  <si>
    <t>МБУ ДО "ДДХШ"</t>
  </si>
  <si>
    <t xml:space="preserve">Реализация дополнительных предпрофессиональных программ в области искусств </t>
  </si>
  <si>
    <t xml:space="preserve">Показатель объема </t>
  </si>
  <si>
    <t>Количество человеко-часов</t>
  </si>
  <si>
    <t xml:space="preserve">Показатель качества </t>
  </si>
  <si>
    <t>Сохранность контингента</t>
  </si>
  <si>
    <t>Реализация дополнительных общеразвивающих программ</t>
  </si>
  <si>
    <t xml:space="preserve">Вр.и.о. директора МБУ ДО "ДДХШ" </t>
  </si>
  <si>
    <t>Т.А. Мельникова</t>
  </si>
  <si>
    <r>
      <t xml:space="preserve">по состоянию </t>
    </r>
    <r>
      <rPr>
        <sz val="11"/>
        <rFont val="Times New Roman"/>
        <charset val="204"/>
      </rPr>
      <t>за 4 кв. 2023 год</t>
    </r>
  </si>
  <si>
    <t>14,5</t>
  </si>
  <si>
    <t>Проведение мероприятий в соответствии с планом</t>
  </si>
  <si>
    <t xml:space="preserve"> Директор МБУК ГДК "Энергетик"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</si>
</sst>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#,##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11"/>
      <name val="Times New Roman"/>
      <charset val="204"/>
    </font>
    <font>
      <sz val="12"/>
      <color rgb="FF000000"/>
      <name val="Calibri"/>
      <family val="2"/>
      <charset val="204"/>
    </font>
    <font>
      <sz val="10"/>
      <color indexed="8"/>
      <name val="Calibri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DE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43" fontId="14" fillId="0" borderId="0" applyFont="0" applyFill="0" applyBorder="0" applyAlignment="0" applyProtection="0"/>
    <xf numFmtId="0" fontId="1" fillId="0" borderId="0"/>
    <xf numFmtId="0" fontId="73" fillId="0" borderId="0"/>
    <xf numFmtId="0" fontId="74" fillId="0" borderId="0">
      <alignment vertical="center"/>
    </xf>
  </cellStyleXfs>
  <cellXfs count="1213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0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7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7" fillId="0" borderId="0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/>
    <xf numFmtId="164" fontId="10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12" fillId="0" borderId="1" xfId="3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NumberFormat="1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4" borderId="1" xfId="0" applyFont="1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64" fontId="20" fillId="0" borderId="3" xfId="0" applyNumberFormat="1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20" fillId="4" borderId="3" xfId="0" applyFont="1" applyFill="1" applyBorder="1" applyAlignment="1">
      <alignment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0" xfId="0" applyFont="1" applyBorder="1"/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164" fontId="21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23" fillId="0" borderId="0" xfId="0" applyFont="1" applyFill="1"/>
    <xf numFmtId="0" fontId="0" fillId="2" borderId="0" xfId="0" applyFill="1" applyAlignment="1"/>
    <xf numFmtId="0" fontId="7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5" xfId="0" applyBorder="1"/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/>
    <xf numFmtId="164" fontId="7" fillId="0" borderId="1" xfId="0" applyNumberFormat="1" applyFont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0" fontId="0" fillId="7" borderId="0" xfId="0" applyFill="1" applyAlignment="1"/>
    <xf numFmtId="0" fontId="3" fillId="0" borderId="0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4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24" fillId="7" borderId="1" xfId="0" applyFont="1" applyFill="1" applyBorder="1" applyAlignment="1">
      <alignment vertical="center"/>
    </xf>
    <xf numFmtId="2" fontId="24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26" fillId="7" borderId="1" xfId="0" applyFont="1" applyFill="1" applyBorder="1" applyAlignment="1"/>
    <xf numFmtId="1" fontId="26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 applyFill="1"/>
    <xf numFmtId="0" fontId="7" fillId="9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wrapText="1"/>
    </xf>
    <xf numFmtId="0" fontId="0" fillId="9" borderId="0" xfId="0" applyFill="1"/>
    <xf numFmtId="2" fontId="7" fillId="9" borderId="1" xfId="0" applyNumberFormat="1" applyFont="1" applyFill="1" applyBorder="1" applyAlignment="1">
      <alignment horizontal="center"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top" wrapText="1"/>
    </xf>
    <xf numFmtId="0" fontId="7" fillId="9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3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0" xfId="0" applyFont="1"/>
    <xf numFmtId="0" fontId="28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center" wrapText="1"/>
    </xf>
    <xf numFmtId="2" fontId="7" fillId="12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1" xfId="0" applyNumberFormat="1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left" vertical="center" wrapText="1"/>
    </xf>
    <xf numFmtId="0" fontId="7" fillId="15" borderId="1" xfId="0" applyFont="1" applyFill="1" applyBorder="1" applyAlignment="1">
      <alignment vertical="center" wrapText="1"/>
    </xf>
    <xf numFmtId="2" fontId="7" fillId="15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7" fillId="0" borderId="0" xfId="0" applyFont="1" applyAlignment="1"/>
    <xf numFmtId="0" fontId="35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8" fillId="0" borderId="1" xfId="0" applyFont="1" applyBorder="1" applyAlignment="1"/>
    <xf numFmtId="0" fontId="37" fillId="0" borderId="0" xfId="0" applyFont="1"/>
    <xf numFmtId="0" fontId="3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10" borderId="4" xfId="0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2" fontId="3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vertical="center"/>
    </xf>
    <xf numFmtId="164" fontId="41" fillId="0" borderId="3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164" fontId="41" fillId="0" borderId="4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164" fontId="41" fillId="0" borderId="4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164" fontId="4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164" fontId="21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18" fillId="3" borderId="0" xfId="0" applyFont="1" applyFill="1"/>
    <xf numFmtId="0" fontId="0" fillId="3" borderId="0" xfId="0" applyFill="1"/>
    <xf numFmtId="164" fontId="20" fillId="3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2" fontId="20" fillId="3" borderId="1" xfId="0" applyNumberFormat="1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 applyAlignment="1">
      <alignment vertical="center"/>
    </xf>
    <xf numFmtId="164" fontId="20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wrapText="1"/>
    </xf>
    <xf numFmtId="2" fontId="18" fillId="0" borderId="0" xfId="0" applyNumberFormat="1" applyFont="1"/>
    <xf numFmtId="2" fontId="42" fillId="0" borderId="0" xfId="0" applyNumberFormat="1" applyFont="1"/>
    <xf numFmtId="0" fontId="4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4" fillId="0" borderId="1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44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44" fillId="0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48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8" borderId="0" xfId="0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4" fillId="2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44" fillId="2" borderId="0" xfId="0" applyFont="1" applyFill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left"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vertical="center"/>
    </xf>
    <xf numFmtId="2" fontId="50" fillId="0" borderId="1" xfId="0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left" vertical="center" wrapText="1"/>
    </xf>
    <xf numFmtId="164" fontId="50" fillId="2" borderId="3" xfId="0" applyNumberFormat="1" applyFont="1" applyFill="1" applyBorder="1" applyAlignment="1">
      <alignment horizontal="center" vertical="center" wrapText="1"/>
    </xf>
    <xf numFmtId="164" fontId="5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164" fontId="7" fillId="9" borderId="3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164" fontId="41" fillId="0" borderId="2" xfId="0" applyNumberFormat="1" applyFont="1" applyFill="1" applyBorder="1" applyAlignment="1">
      <alignment horizontal="center" vertical="center"/>
    </xf>
    <xf numFmtId="164" fontId="41" fillId="0" borderId="4" xfId="0" applyNumberFormat="1" applyFont="1" applyFill="1" applyBorder="1" applyAlignment="1">
      <alignment horizontal="center" vertical="center"/>
    </xf>
    <xf numFmtId="164" fontId="41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50" fillId="2" borderId="2" xfId="0" applyNumberFormat="1" applyFont="1" applyFill="1" applyBorder="1" applyAlignment="1">
      <alignment horizontal="center" vertical="center" wrapText="1"/>
    </xf>
    <xf numFmtId="164" fontId="50" fillId="2" borderId="4" xfId="0" applyNumberFormat="1" applyFont="1" applyFill="1" applyBorder="1" applyAlignment="1">
      <alignment horizontal="center" vertical="center" wrapText="1"/>
    </xf>
    <xf numFmtId="164" fontId="50" fillId="2" borderId="3" xfId="0" applyNumberFormat="1" applyFont="1" applyFill="1" applyBorder="1" applyAlignment="1">
      <alignment horizontal="center" vertical="center" wrapText="1"/>
    </xf>
    <xf numFmtId="164" fontId="50" fillId="0" borderId="2" xfId="0" applyNumberFormat="1" applyFont="1" applyFill="1" applyBorder="1" applyAlignment="1">
      <alignment horizontal="center" vertical="center" wrapText="1"/>
    </xf>
    <xf numFmtId="164" fontId="50" fillId="0" borderId="4" xfId="0" applyNumberFormat="1" applyFont="1" applyFill="1" applyBorder="1" applyAlignment="1">
      <alignment horizontal="center" vertical="center" wrapText="1"/>
    </xf>
    <xf numFmtId="164" fontId="50" fillId="0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/>
    <xf numFmtId="0" fontId="3" fillId="0" borderId="0" xfId="4" applyNumberFormat="1" applyFont="1" applyBorder="1" applyAlignment="1">
      <alignment horizontal="left"/>
    </xf>
    <xf numFmtId="0" fontId="52" fillId="0" borderId="0" xfId="4" applyFont="1"/>
    <xf numFmtId="0" fontId="53" fillId="0" borderId="0" xfId="4" applyFont="1" applyAlignment="1">
      <alignment horizontal="center" vertical="center" wrapText="1"/>
    </xf>
    <xf numFmtId="0" fontId="1" fillId="0" borderId="0" xfId="4" applyAlignment="1"/>
    <xf numFmtId="0" fontId="52" fillId="0" borderId="0" xfId="4" applyFont="1" applyAlignment="1">
      <alignment horizontal="center"/>
    </xf>
    <xf numFmtId="0" fontId="52" fillId="0" borderId="0" xfId="4" applyFont="1" applyAlignment="1"/>
    <xf numFmtId="0" fontId="53" fillId="0" borderId="1" xfId="4" applyFont="1" applyFill="1" applyBorder="1" applyAlignment="1">
      <alignment horizontal="center" vertical="center" wrapText="1"/>
    </xf>
    <xf numFmtId="0" fontId="53" fillId="0" borderId="1" xfId="4" applyFont="1" applyBorder="1" applyAlignment="1">
      <alignment horizontal="center" vertical="center" wrapText="1"/>
    </xf>
    <xf numFmtId="0" fontId="53" fillId="0" borderId="1" xfId="4" applyFont="1" applyFill="1" applyBorder="1" applyAlignment="1">
      <alignment vertical="center" wrapText="1"/>
    </xf>
    <xf numFmtId="0" fontId="53" fillId="0" borderId="1" xfId="4" applyFont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Fill="1" applyBorder="1" applyAlignment="1">
      <alignment vertical="center" wrapText="1"/>
    </xf>
    <xf numFmtId="0" fontId="28" fillId="0" borderId="1" xfId="4" applyFont="1" applyBorder="1" applyAlignment="1">
      <alignment vertical="center" wrapText="1"/>
    </xf>
    <xf numFmtId="0" fontId="53" fillId="0" borderId="2" xfId="4" applyNumberFormat="1" applyFont="1" applyBorder="1" applyAlignment="1">
      <alignment horizontal="center" vertical="center" wrapText="1"/>
    </xf>
    <xf numFmtId="0" fontId="53" fillId="0" borderId="2" xfId="4" applyFont="1" applyFill="1" applyBorder="1" applyAlignment="1">
      <alignment horizontal="left" vertical="center" wrapText="1"/>
    </xf>
    <xf numFmtId="0" fontId="53" fillId="2" borderId="1" xfId="4" applyFont="1" applyFill="1" applyBorder="1" applyAlignment="1">
      <alignment vertical="center" wrapText="1"/>
    </xf>
    <xf numFmtId="0" fontId="54" fillId="2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164" fontId="16" fillId="2" borderId="1" xfId="4" applyNumberFormat="1" applyFont="1" applyFill="1" applyBorder="1" applyAlignment="1">
      <alignment horizontal="center" vertical="center" wrapText="1"/>
    </xf>
    <xf numFmtId="164" fontId="16" fillId="2" borderId="2" xfId="4" applyNumberFormat="1" applyFont="1" applyFill="1" applyBorder="1" applyAlignment="1">
      <alignment horizontal="center" vertical="center"/>
    </xf>
    <xf numFmtId="0" fontId="53" fillId="0" borderId="1" xfId="4" applyFont="1" applyBorder="1" applyAlignment="1">
      <alignment horizontal="center"/>
    </xf>
    <xf numFmtId="0" fontId="55" fillId="0" borderId="1" xfId="4" applyFont="1" applyBorder="1" applyAlignment="1">
      <alignment vertical="center" wrapText="1"/>
    </xf>
    <xf numFmtId="0" fontId="16" fillId="0" borderId="2" xfId="4" applyFont="1" applyFill="1" applyBorder="1" applyAlignment="1">
      <alignment horizontal="center" vertical="center"/>
    </xf>
    <xf numFmtId="0" fontId="52" fillId="0" borderId="12" xfId="4" applyFont="1" applyBorder="1" applyAlignment="1">
      <alignment wrapText="1"/>
    </xf>
    <xf numFmtId="0" fontId="1" fillId="0" borderId="0" xfId="4" applyAlignment="1">
      <alignment wrapText="1"/>
    </xf>
    <xf numFmtId="0" fontId="53" fillId="0" borderId="4" xfId="4" applyNumberFormat="1" applyFont="1" applyBorder="1" applyAlignment="1">
      <alignment horizontal="center" vertical="center" wrapText="1"/>
    </xf>
    <xf numFmtId="0" fontId="53" fillId="0" borderId="4" xfId="4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/>
    </xf>
    <xf numFmtId="0" fontId="56" fillId="2" borderId="4" xfId="4" applyFont="1" applyFill="1" applyBorder="1" applyAlignment="1">
      <alignment horizontal="center" vertical="center"/>
    </xf>
    <xf numFmtId="0" fontId="56" fillId="0" borderId="4" xfId="4" applyFont="1" applyFill="1" applyBorder="1" applyAlignment="1">
      <alignment horizontal="center" vertical="center"/>
    </xf>
    <xf numFmtId="0" fontId="53" fillId="0" borderId="2" xfId="4" applyFont="1" applyBorder="1" applyAlignment="1">
      <alignment vertical="center" wrapText="1"/>
    </xf>
    <xf numFmtId="0" fontId="53" fillId="0" borderId="4" xfId="4" applyFont="1" applyBorder="1" applyAlignment="1">
      <alignment vertical="center" wrapText="1"/>
    </xf>
    <xf numFmtId="0" fontId="53" fillId="2" borderId="2" xfId="4" applyFont="1" applyFill="1" applyBorder="1" applyAlignment="1">
      <alignment vertical="center" wrapText="1"/>
    </xf>
    <xf numFmtId="0" fontId="53" fillId="0" borderId="2" xfId="4" applyFont="1" applyBorder="1" applyAlignment="1">
      <alignment horizontal="center" vertical="center" wrapText="1"/>
    </xf>
    <xf numFmtId="0" fontId="54" fillId="0" borderId="2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164" fontId="16" fillId="2" borderId="2" xfId="4" applyNumberFormat="1" applyFont="1" applyFill="1" applyBorder="1" applyAlignment="1">
      <alignment horizontal="center" vertical="center" wrapText="1"/>
    </xf>
    <xf numFmtId="0" fontId="56" fillId="2" borderId="3" xfId="4" applyFont="1" applyFill="1" applyBorder="1" applyAlignment="1">
      <alignment horizontal="center" vertical="center"/>
    </xf>
    <xf numFmtId="0" fontId="53" fillId="0" borderId="2" xfId="4" applyFont="1" applyBorder="1" applyAlignment="1">
      <alignment horizontal="center"/>
    </xf>
    <xf numFmtId="0" fontId="55" fillId="0" borderId="2" xfId="4" applyFont="1" applyBorder="1" applyAlignment="1">
      <alignment vertical="center" wrapText="1"/>
    </xf>
    <xf numFmtId="0" fontId="16" fillId="2" borderId="1" xfId="4" applyFont="1" applyFill="1" applyBorder="1" applyAlignment="1">
      <alignment vertical="center"/>
    </xf>
    <xf numFmtId="164" fontId="16" fillId="0" borderId="1" xfId="4" applyNumberFormat="1" applyFont="1" applyFill="1" applyBorder="1" applyAlignment="1">
      <alignment horizontal="center" vertical="center" wrapText="1"/>
    </xf>
    <xf numFmtId="164" fontId="16" fillId="0" borderId="2" xfId="4" applyNumberFormat="1" applyFont="1" applyFill="1" applyBorder="1" applyAlignment="1">
      <alignment horizontal="center" vertical="center"/>
    </xf>
    <xf numFmtId="0" fontId="52" fillId="0" borderId="12" xfId="4" applyFont="1" applyBorder="1" applyAlignment="1"/>
    <xf numFmtId="0" fontId="16" fillId="2" borderId="1" xfId="4" applyFont="1" applyFill="1" applyBorder="1" applyAlignment="1">
      <alignment vertical="center" wrapText="1"/>
    </xf>
    <xf numFmtId="0" fontId="56" fillId="0" borderId="3" xfId="4" applyFont="1" applyFill="1" applyBorder="1" applyAlignment="1">
      <alignment horizontal="center" vertical="center"/>
    </xf>
    <xf numFmtId="0" fontId="53" fillId="19" borderId="2" xfId="4" applyFont="1" applyFill="1" applyBorder="1" applyAlignment="1">
      <alignment horizontal="center" vertical="center" wrapText="1"/>
    </xf>
    <xf numFmtId="0" fontId="53" fillId="19" borderId="1" xfId="4" applyFont="1" applyFill="1" applyBorder="1" applyAlignment="1">
      <alignment horizontal="center" vertical="center" wrapText="1"/>
    </xf>
    <xf numFmtId="0" fontId="53" fillId="19" borderId="1" xfId="4" applyFont="1" applyFill="1" applyBorder="1" applyAlignment="1">
      <alignment vertical="center" wrapText="1"/>
    </xf>
    <xf numFmtId="0" fontId="54" fillId="19" borderId="1" xfId="4" applyFont="1" applyFill="1" applyBorder="1" applyAlignment="1">
      <alignment horizontal="center" vertical="center" wrapText="1"/>
    </xf>
    <xf numFmtId="0" fontId="16" fillId="19" borderId="1" xfId="4" applyFont="1" applyFill="1" applyBorder="1" applyAlignment="1">
      <alignment horizontal="center" vertical="center"/>
    </xf>
    <xf numFmtId="164" fontId="16" fillId="19" borderId="1" xfId="4" applyNumberFormat="1" applyFont="1" applyFill="1" applyBorder="1" applyAlignment="1">
      <alignment horizontal="center" vertical="center" wrapText="1"/>
    </xf>
    <xf numFmtId="0" fontId="16" fillId="19" borderId="2" xfId="4" applyNumberFormat="1" applyFont="1" applyFill="1" applyBorder="1" applyAlignment="1">
      <alignment horizontal="center" vertical="center"/>
    </xf>
    <xf numFmtId="0" fontId="16" fillId="19" borderId="1" xfId="4" applyFont="1" applyFill="1" applyBorder="1" applyAlignment="1">
      <alignment horizontal="center"/>
    </xf>
    <xf numFmtId="0" fontId="49" fillId="19" borderId="1" xfId="4" applyFont="1" applyFill="1" applyBorder="1" applyAlignment="1">
      <alignment vertical="center" wrapText="1"/>
    </xf>
    <xf numFmtId="0" fontId="16" fillId="19" borderId="2" xfId="4" applyFont="1" applyFill="1" applyBorder="1" applyAlignment="1">
      <alignment horizontal="center" vertical="center"/>
    </xf>
    <xf numFmtId="0" fontId="53" fillId="19" borderId="4" xfId="4" applyFont="1" applyFill="1" applyBorder="1" applyAlignment="1">
      <alignment horizontal="left" vertical="center" wrapText="1"/>
    </xf>
    <xf numFmtId="0" fontId="53" fillId="19" borderId="3" xfId="4" applyFont="1" applyFill="1" applyBorder="1" applyAlignment="1">
      <alignment vertical="center" wrapText="1"/>
    </xf>
    <xf numFmtId="0" fontId="56" fillId="19" borderId="3" xfId="4" applyNumberFormat="1" applyFont="1" applyFill="1" applyBorder="1" applyAlignment="1">
      <alignment horizontal="center" vertical="center"/>
    </xf>
    <xf numFmtId="0" fontId="56" fillId="19" borderId="4" xfId="4" applyFont="1" applyFill="1" applyBorder="1" applyAlignment="1">
      <alignment vertical="center"/>
    </xf>
    <xf numFmtId="164" fontId="16" fillId="19" borderId="2" xfId="4" applyNumberFormat="1" applyFont="1" applyFill="1" applyBorder="1" applyAlignment="1">
      <alignment horizontal="center" vertical="center"/>
    </xf>
    <xf numFmtId="0" fontId="53" fillId="19" borderId="3" xfId="4" applyFont="1" applyFill="1" applyBorder="1" applyAlignment="1">
      <alignment horizontal="left" vertical="center" wrapText="1"/>
    </xf>
    <xf numFmtId="0" fontId="53" fillId="19" borderId="3" xfId="4" applyFont="1" applyFill="1" applyBorder="1" applyAlignment="1">
      <alignment horizontal="center" vertical="center" wrapText="1"/>
    </xf>
    <xf numFmtId="0" fontId="56" fillId="19" borderId="3" xfId="4" applyFont="1" applyFill="1" applyBorder="1" applyAlignment="1">
      <alignment horizontal="center" vertical="center"/>
    </xf>
    <xf numFmtId="0" fontId="56" fillId="19" borderId="3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center" vertical="center" wrapText="1"/>
    </xf>
    <xf numFmtId="0" fontId="53" fillId="2" borderId="1" xfId="4" applyFont="1" applyFill="1" applyBorder="1" applyAlignment="1">
      <alignment horizontal="center" vertical="center" wrapText="1"/>
    </xf>
    <xf numFmtId="0" fontId="54" fillId="0" borderId="1" xfId="4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/>
    </xf>
    <xf numFmtId="10" fontId="16" fillId="0" borderId="2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49" fillId="0" borderId="1" xfId="4" applyFont="1" applyBorder="1" applyAlignment="1">
      <alignment vertical="center" wrapText="1"/>
    </xf>
    <xf numFmtId="0" fontId="16" fillId="0" borderId="2" xfId="4" applyFont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 wrapText="1"/>
    </xf>
    <xf numFmtId="0" fontId="53" fillId="0" borderId="1" xfId="4" applyFont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164" fontId="16" fillId="0" borderId="4" xfId="4" applyNumberFormat="1" applyFont="1" applyBorder="1" applyAlignment="1">
      <alignment horizontal="center" vertical="center"/>
    </xf>
    <xf numFmtId="0" fontId="57" fillId="0" borderId="4" xfId="4" applyFont="1" applyBorder="1" applyAlignment="1">
      <alignment horizontal="center" vertical="center"/>
    </xf>
    <xf numFmtId="0" fontId="53" fillId="0" borderId="4" xfId="4" applyFont="1" applyBorder="1" applyAlignment="1">
      <alignment horizontal="center" vertical="center" wrapText="1"/>
    </xf>
    <xf numFmtId="0" fontId="53" fillId="2" borderId="1" xfId="4" applyFont="1" applyFill="1" applyBorder="1" applyAlignment="1">
      <alignment horizontal="left" vertical="top" wrapText="1"/>
    </xf>
    <xf numFmtId="0" fontId="56" fillId="0" borderId="3" xfId="4" applyFont="1" applyBorder="1" applyAlignment="1">
      <alignment horizontal="center" vertical="center"/>
    </xf>
    <xf numFmtId="0" fontId="49" fillId="0" borderId="1" xfId="4" applyFont="1" applyBorder="1" applyAlignment="1">
      <alignment wrapText="1"/>
    </xf>
    <xf numFmtId="0" fontId="16" fillId="0" borderId="3" xfId="4" applyFont="1" applyFill="1" applyBorder="1" applyAlignment="1">
      <alignment horizontal="center" vertical="center" wrapText="1"/>
    </xf>
    <xf numFmtId="3" fontId="53" fillId="0" borderId="0" xfId="4" applyNumberFormat="1" applyFont="1" applyFill="1" applyAlignment="1">
      <alignment vertical="center"/>
    </xf>
    <xf numFmtId="164" fontId="16" fillId="0" borderId="1" xfId="4" applyNumberFormat="1" applyFont="1" applyBorder="1" applyAlignment="1">
      <alignment horizontal="center" vertical="center"/>
    </xf>
    <xf numFmtId="0" fontId="57" fillId="0" borderId="3" xfId="4" applyFont="1" applyBorder="1" applyAlignment="1">
      <alignment horizontal="center" vertical="center"/>
    </xf>
    <xf numFmtId="0" fontId="54" fillId="19" borderId="1" xfId="4" applyNumberFormat="1" applyFont="1" applyFill="1" applyBorder="1" applyAlignment="1">
      <alignment horizontal="center" vertical="center" wrapText="1"/>
    </xf>
    <xf numFmtId="0" fontId="16" fillId="20" borderId="1" xfId="4" applyFont="1" applyFill="1" applyBorder="1" applyAlignment="1">
      <alignment horizontal="center" vertical="center"/>
    </xf>
    <xf numFmtId="164" fontId="16" fillId="20" borderId="1" xfId="4" applyNumberFormat="1" applyFont="1" applyFill="1" applyBorder="1" applyAlignment="1">
      <alignment horizontal="center" vertical="center" wrapText="1"/>
    </xf>
    <xf numFmtId="164" fontId="16" fillId="20" borderId="2" xfId="4" applyNumberFormat="1" applyFont="1" applyFill="1" applyBorder="1" applyAlignment="1">
      <alignment horizontal="center" vertical="center"/>
    </xf>
    <xf numFmtId="0" fontId="16" fillId="20" borderId="2" xfId="4" applyFont="1" applyFill="1" applyBorder="1" applyAlignment="1">
      <alignment horizontal="center" vertical="center"/>
    </xf>
    <xf numFmtId="164" fontId="16" fillId="20" borderId="4" xfId="4" applyNumberFormat="1" applyFont="1" applyFill="1" applyBorder="1" applyAlignment="1">
      <alignment horizontal="center" vertical="center"/>
    </xf>
    <xf numFmtId="0" fontId="16" fillId="20" borderId="4" xfId="4" applyFont="1" applyFill="1" applyBorder="1" applyAlignment="1">
      <alignment horizontal="center" vertical="center"/>
    </xf>
    <xf numFmtId="0" fontId="53" fillId="19" borderId="4" xfId="4" applyFont="1" applyFill="1" applyBorder="1" applyAlignment="1">
      <alignment horizontal="center" vertical="center" wrapText="1"/>
    </xf>
    <xf numFmtId="164" fontId="16" fillId="20" borderId="3" xfId="4" applyNumberFormat="1" applyFont="1" applyFill="1" applyBorder="1" applyAlignment="1">
      <alignment horizontal="center" vertical="center"/>
    </xf>
    <xf numFmtId="0" fontId="53" fillId="19" borderId="3" xfId="4" applyFont="1" applyFill="1" applyBorder="1" applyAlignment="1">
      <alignment horizontal="center" vertical="center" wrapText="1"/>
    </xf>
    <xf numFmtId="164" fontId="16" fillId="19" borderId="2" xfId="4" applyNumberFormat="1" applyFont="1" applyFill="1" applyBorder="1" applyAlignment="1">
      <alignment horizontal="center" vertical="center"/>
    </xf>
    <xf numFmtId="0" fontId="16" fillId="20" borderId="3" xfId="4" applyFont="1" applyFill="1" applyBorder="1" applyAlignment="1">
      <alignment horizontal="center" vertical="center"/>
    </xf>
    <xf numFmtId="0" fontId="52" fillId="0" borderId="0" xfId="4" applyFont="1" applyBorder="1" applyAlignment="1">
      <alignment horizontal="left" vertical="top" wrapText="1"/>
    </xf>
    <xf numFmtId="0" fontId="1" fillId="0" borderId="0" xfId="4" applyAlignment="1">
      <alignment horizontal="left" vertical="top" wrapText="1"/>
    </xf>
    <xf numFmtId="0" fontId="58" fillId="0" borderId="0" xfId="4" applyFont="1"/>
    <xf numFmtId="0" fontId="58" fillId="0" borderId="0" xfId="4" applyFont="1" applyAlignment="1">
      <alignment horizontal="left" indent="3"/>
    </xf>
    <xf numFmtId="0" fontId="59" fillId="0" borderId="0" xfId="4" applyFont="1"/>
    <xf numFmtId="0" fontId="60" fillId="0" borderId="0" xfId="4" applyFont="1" applyAlignment="1">
      <alignment horizontal="center" vertical="center" wrapText="1"/>
    </xf>
    <xf numFmtId="0" fontId="59" fillId="0" borderId="0" xfId="4" applyFont="1" applyFill="1"/>
    <xf numFmtId="0" fontId="61" fillId="0" borderId="0" xfId="4" applyFont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vertical="center" wrapText="1"/>
    </xf>
    <xf numFmtId="0" fontId="62" fillId="0" borderId="1" xfId="4" applyFont="1" applyFill="1" applyBorder="1" applyAlignment="1">
      <alignment horizontal="center" vertical="center" wrapText="1"/>
    </xf>
    <xf numFmtId="0" fontId="60" fillId="0" borderId="13" xfId="4" applyFont="1" applyFill="1" applyBorder="1" applyAlignment="1">
      <alignment horizontal="center" vertical="center" wrapText="1"/>
    </xf>
    <xf numFmtId="0" fontId="62" fillId="0" borderId="2" xfId="4" applyFont="1" applyFill="1" applyBorder="1" applyAlignment="1">
      <alignment horizontal="center" vertical="center" wrapText="1"/>
    </xf>
    <xf numFmtId="0" fontId="60" fillId="0" borderId="2" xfId="4" applyFont="1" applyFill="1" applyBorder="1" applyAlignment="1">
      <alignment horizontal="center" vertical="center" wrapText="1"/>
    </xf>
    <xf numFmtId="0" fontId="63" fillId="0" borderId="1" xfId="4" applyFont="1" applyFill="1" applyBorder="1" applyAlignment="1">
      <alignment vertical="center" wrapText="1"/>
    </xf>
    <xf numFmtId="0" fontId="64" fillId="0" borderId="1" xfId="4" applyFont="1" applyFill="1" applyBorder="1" applyAlignment="1">
      <alignment vertical="center" wrapText="1"/>
    </xf>
    <xf numFmtId="164" fontId="62" fillId="0" borderId="1" xfId="4" applyNumberFormat="1" applyFont="1" applyFill="1" applyBorder="1" applyAlignment="1">
      <alignment horizontal="center" vertical="center" wrapText="1"/>
    </xf>
    <xf numFmtId="164" fontId="62" fillId="0" borderId="2" xfId="4" applyNumberFormat="1" applyFont="1" applyFill="1" applyBorder="1" applyAlignment="1">
      <alignment horizontal="center" vertical="center"/>
    </xf>
    <xf numFmtId="164" fontId="60" fillId="0" borderId="2" xfId="4" applyNumberFormat="1" applyFont="1" applyFill="1" applyBorder="1" applyAlignment="1">
      <alignment horizontal="center" vertical="center"/>
    </xf>
    <xf numFmtId="0" fontId="59" fillId="0" borderId="12" xfId="4" applyFont="1" applyFill="1" applyBorder="1" applyAlignment="1">
      <alignment wrapText="1"/>
    </xf>
    <xf numFmtId="0" fontId="1" fillId="0" borderId="8" xfId="4" applyFill="1" applyBorder="1" applyAlignment="1">
      <alignment horizontal="center" vertical="center" wrapText="1"/>
    </xf>
    <xf numFmtId="0" fontId="62" fillId="0" borderId="4" xfId="4" applyFont="1" applyFill="1" applyBorder="1" applyAlignment="1">
      <alignment horizontal="center" vertical="center" wrapText="1"/>
    </xf>
    <xf numFmtId="0" fontId="60" fillId="0" borderId="4" xfId="4" applyFont="1" applyFill="1" applyBorder="1" applyAlignment="1">
      <alignment horizontal="center" vertical="center" wrapText="1"/>
    </xf>
    <xf numFmtId="0" fontId="57" fillId="0" borderId="4" xfId="4" applyFont="1" applyFill="1" applyBorder="1" applyAlignment="1">
      <alignment vertical="center"/>
    </xf>
    <xf numFmtId="0" fontId="1" fillId="0" borderId="4" xfId="4" applyFill="1" applyBorder="1" applyAlignment="1">
      <alignment vertical="center"/>
    </xf>
    <xf numFmtId="0" fontId="59" fillId="0" borderId="12" xfId="4" applyFont="1" applyFill="1" applyBorder="1" applyAlignment="1"/>
    <xf numFmtId="0" fontId="1" fillId="0" borderId="8" xfId="4" applyFill="1" applyBorder="1" applyAlignment="1"/>
    <xf numFmtId="0" fontId="60" fillId="0" borderId="3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vertical="center"/>
    </xf>
    <xf numFmtId="0" fontId="60" fillId="0" borderId="4" xfId="4" applyFont="1" applyFill="1" applyBorder="1" applyAlignment="1">
      <alignment horizontal="center" vertical="center" wrapText="1"/>
    </xf>
    <xf numFmtId="0" fontId="62" fillId="0" borderId="1" xfId="4" applyFont="1" applyFill="1" applyBorder="1" applyAlignment="1">
      <alignment vertical="center" wrapText="1"/>
    </xf>
    <xf numFmtId="0" fontId="65" fillId="0" borderId="1" xfId="4" applyFont="1" applyFill="1" applyBorder="1" applyAlignment="1">
      <alignment vertical="center" wrapText="1"/>
    </xf>
    <xf numFmtId="164" fontId="62" fillId="0" borderId="4" xfId="4" applyNumberFormat="1" applyFont="1" applyFill="1" applyBorder="1" applyAlignment="1">
      <alignment horizontal="center" vertical="center"/>
    </xf>
    <xf numFmtId="0" fontId="50" fillId="0" borderId="1" xfId="4" applyFont="1" applyFill="1" applyBorder="1" applyAlignment="1">
      <alignment vertical="center" wrapText="1"/>
    </xf>
    <xf numFmtId="0" fontId="66" fillId="0" borderId="1" xfId="4" applyFont="1" applyFill="1" applyBorder="1" applyAlignment="1">
      <alignment vertical="center" wrapText="1"/>
    </xf>
    <xf numFmtId="2" fontId="62" fillId="0" borderId="1" xfId="4" applyNumberFormat="1" applyFont="1" applyFill="1" applyBorder="1" applyAlignment="1">
      <alignment horizontal="left" vertical="center" wrapText="1"/>
    </xf>
    <xf numFmtId="0" fontId="67" fillId="0" borderId="1" xfId="4" applyFont="1" applyFill="1" applyBorder="1" applyAlignment="1">
      <alignment vertical="center" wrapText="1"/>
    </xf>
    <xf numFmtId="0" fontId="1" fillId="0" borderId="7" xfId="4" applyFill="1" applyBorder="1" applyAlignment="1"/>
    <xf numFmtId="0" fontId="62" fillId="0" borderId="3" xfId="4" applyFont="1" applyFill="1" applyBorder="1" applyAlignment="1">
      <alignment horizontal="center" vertical="center" wrapText="1"/>
    </xf>
    <xf numFmtId="0" fontId="60" fillId="0" borderId="3" xfId="4" applyFont="1" applyFill="1" applyBorder="1" applyAlignment="1">
      <alignment horizontal="center" vertical="center" wrapText="1"/>
    </xf>
    <xf numFmtId="164" fontId="57" fillId="0" borderId="3" xfId="4" applyNumberFormat="1" applyFont="1" applyFill="1" applyBorder="1" applyAlignment="1">
      <alignment vertical="center"/>
    </xf>
    <xf numFmtId="0" fontId="1" fillId="0" borderId="3" xfId="4" applyFill="1" applyBorder="1" applyAlignment="1">
      <alignment horizontal="center" vertical="center" wrapText="1"/>
    </xf>
    <xf numFmtId="0" fontId="1" fillId="0" borderId="3" xfId="4" applyFill="1" applyBorder="1" applyAlignment="1">
      <alignment horizontal="center" vertical="center"/>
    </xf>
    <xf numFmtId="164" fontId="62" fillId="0" borderId="1" xfId="4" applyNumberFormat="1" applyFont="1" applyFill="1" applyBorder="1" applyAlignment="1">
      <alignment horizontal="center" vertical="center"/>
    </xf>
    <xf numFmtId="0" fontId="68" fillId="0" borderId="1" xfId="4" applyFont="1" applyFill="1" applyBorder="1" applyAlignment="1">
      <alignment vertical="center" wrapText="1"/>
    </xf>
    <xf numFmtId="0" fontId="1" fillId="0" borderId="4" xfId="4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wrapText="1"/>
    </xf>
    <xf numFmtId="0" fontId="57" fillId="0" borderId="4" xfId="4" applyFont="1" applyFill="1" applyBorder="1" applyAlignment="1">
      <alignment horizontal="center" vertical="center"/>
    </xf>
    <xf numFmtId="0" fontId="64" fillId="0" borderId="1" xfId="4" applyFont="1" applyFill="1" applyBorder="1" applyAlignment="1">
      <alignment vertical="center"/>
    </xf>
    <xf numFmtId="0" fontId="57" fillId="0" borderId="3" xfId="4" applyFont="1" applyFill="1" applyBorder="1" applyAlignment="1">
      <alignment horizontal="center" vertical="center"/>
    </xf>
    <xf numFmtId="0" fontId="63" fillId="0" borderId="1" xfId="4" applyFont="1" applyFill="1" applyBorder="1" applyAlignment="1">
      <alignment vertical="center"/>
    </xf>
    <xf numFmtId="0" fontId="62" fillId="0" borderId="3" xfId="4" applyFont="1" applyFill="1" applyBorder="1" applyAlignment="1">
      <alignment horizontal="center" vertical="center" wrapText="1"/>
    </xf>
    <xf numFmtId="0" fontId="60" fillId="0" borderId="3" xfId="4" applyFont="1" applyFill="1" applyBorder="1" applyAlignment="1">
      <alignment vertical="center" wrapText="1"/>
    </xf>
    <xf numFmtId="0" fontId="62" fillId="0" borderId="3" xfId="4" applyFont="1" applyFill="1" applyBorder="1" applyAlignment="1">
      <alignment vertical="center" wrapText="1"/>
    </xf>
    <xf numFmtId="0" fontId="69" fillId="0" borderId="0" xfId="4" applyFont="1" applyFill="1"/>
    <xf numFmtId="0" fontId="70" fillId="0" borderId="0" xfId="4" applyFont="1" applyFill="1"/>
    <xf numFmtId="0" fontId="70" fillId="0" borderId="0" xfId="4" applyFont="1" applyFill="1" applyAlignment="1">
      <alignment horizontal="center"/>
    </xf>
    <xf numFmtId="0" fontId="69" fillId="0" borderId="0" xfId="4" applyFont="1"/>
    <xf numFmtId="0" fontId="1" fillId="0" borderId="0" xfId="4" applyFill="1"/>
    <xf numFmtId="0" fontId="57" fillId="0" borderId="0" xfId="4" applyFont="1"/>
    <xf numFmtId="0" fontId="1" fillId="2" borderId="0" xfId="4" applyFill="1" applyAlignment="1"/>
    <xf numFmtId="0" fontId="7" fillId="0" borderId="0" xfId="4" applyFont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6" fillId="2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0" fontId="7" fillId="2" borderId="1" xfId="4" applyFont="1" applyFill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7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7" fillId="0" borderId="2" xfId="4" applyNumberFormat="1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4" fontId="7" fillId="2" borderId="2" xfId="4" applyNumberFormat="1" applyFont="1" applyFill="1" applyBorder="1" applyAlignment="1">
      <alignment horizontal="center" vertical="center"/>
    </xf>
    <xf numFmtId="0" fontId="7" fillId="0" borderId="4" xfId="4" applyFont="1" applyBorder="1" applyAlignment="1">
      <alignment vertical="center" wrapText="1"/>
    </xf>
    <xf numFmtId="0" fontId="7" fillId="2" borderId="4" xfId="4" applyFont="1" applyFill="1" applyBorder="1" applyAlignment="1">
      <alignment vertical="center" wrapText="1"/>
    </xf>
    <xf numFmtId="0" fontId="7" fillId="0" borderId="4" xfId="4" applyFont="1" applyBorder="1" applyAlignment="1">
      <alignment horizontal="center" vertical="center"/>
    </xf>
    <xf numFmtId="164" fontId="7" fillId="0" borderId="4" xfId="4" applyNumberFormat="1" applyFont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vertical="center"/>
    </xf>
    <xf numFmtId="0" fontId="7" fillId="2" borderId="1" xfId="4" applyFont="1" applyFill="1" applyBorder="1" applyAlignment="1">
      <alignment vertical="top" wrapText="1"/>
    </xf>
    <xf numFmtId="2" fontId="1" fillId="0" borderId="0" xfId="4" applyNumberFormat="1"/>
    <xf numFmtId="0" fontId="7" fillId="0" borderId="3" xfId="4" applyFont="1" applyBorder="1" applyAlignment="1">
      <alignment vertical="center" wrapText="1"/>
    </xf>
    <xf numFmtId="0" fontId="7" fillId="2" borderId="3" xfId="4" applyFont="1" applyFill="1" applyBorder="1" applyAlignment="1">
      <alignment vertical="center" wrapText="1"/>
    </xf>
    <xf numFmtId="0" fontId="7" fillId="0" borderId="3" xfId="4" applyFont="1" applyBorder="1" applyAlignment="1">
      <alignment vertical="center"/>
    </xf>
    <xf numFmtId="164" fontId="7" fillId="0" borderId="3" xfId="4" applyNumberFormat="1" applyFont="1" applyBorder="1" applyAlignment="1">
      <alignment horizontal="center" vertical="center" wrapText="1"/>
    </xf>
    <xf numFmtId="4" fontId="7" fillId="2" borderId="3" xfId="4" applyNumberFormat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4" fontId="7" fillId="0" borderId="2" xfId="4" applyNumberFormat="1" applyFont="1" applyBorder="1" applyAlignment="1">
      <alignment vertical="center" wrapText="1"/>
    </xf>
    <xf numFmtId="0" fontId="7" fillId="0" borderId="1" xfId="4" applyFont="1" applyBorder="1" applyAlignment="1">
      <alignment wrapText="1"/>
    </xf>
    <xf numFmtId="4" fontId="7" fillId="2" borderId="2" xfId="4" applyNumberFormat="1" applyFont="1" applyFill="1" applyBorder="1" applyAlignment="1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0" borderId="4" xfId="4" applyFont="1" applyBorder="1" applyAlignment="1">
      <alignment vertical="center"/>
    </xf>
    <xf numFmtId="164" fontId="7" fillId="2" borderId="1" xfId="4" applyNumberFormat="1" applyFont="1" applyFill="1" applyBorder="1" applyAlignment="1">
      <alignment horizontal="center" vertical="center" wrapText="1"/>
    </xf>
    <xf numFmtId="4" fontId="7" fillId="0" borderId="4" xfId="4" applyNumberFormat="1" applyFont="1" applyBorder="1" applyAlignment="1">
      <alignment vertical="center" wrapText="1"/>
    </xf>
    <xf numFmtId="4" fontId="7" fillId="2" borderId="4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vertical="center"/>
    </xf>
    <xf numFmtId="4" fontId="7" fillId="0" borderId="3" xfId="4" applyNumberFormat="1" applyFont="1" applyBorder="1" applyAlignment="1">
      <alignment vertical="center" wrapText="1"/>
    </xf>
    <xf numFmtId="4" fontId="7" fillId="2" borderId="3" xfId="4" applyNumberFormat="1" applyFont="1" applyFill="1" applyBorder="1" applyAlignment="1">
      <alignment vertical="center"/>
    </xf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/>
    </xf>
    <xf numFmtId="0" fontId="7" fillId="2" borderId="1" xfId="4" applyFont="1" applyFill="1" applyBorder="1" applyAlignment="1">
      <alignment vertical="center"/>
    </xf>
    <xf numFmtId="164" fontId="7" fillId="0" borderId="1" xfId="4" applyNumberFormat="1" applyFont="1" applyFill="1" applyBorder="1" applyAlignment="1">
      <alignment vertical="center"/>
    </xf>
    <xf numFmtId="0" fontId="7" fillId="2" borderId="3" xfId="4" applyFont="1" applyFill="1" applyBorder="1" applyAlignment="1">
      <alignment horizontal="center" vertical="center"/>
    </xf>
    <xf numFmtId="0" fontId="1" fillId="2" borderId="0" xfId="4" applyFill="1"/>
    <xf numFmtId="0" fontId="48" fillId="0" borderId="0" xfId="4" applyFont="1" applyAlignment="1">
      <alignment horizontal="center" vertical="center" wrapText="1"/>
    </xf>
    <xf numFmtId="0" fontId="30" fillId="0" borderId="0" xfId="4" applyFont="1"/>
    <xf numFmtId="0" fontId="30" fillId="2" borderId="0" xfId="4" applyFont="1" applyFill="1"/>
    <xf numFmtId="0" fontId="30" fillId="0" borderId="0" xfId="4" applyFont="1" applyAlignment="1">
      <alignment horizontal="center"/>
    </xf>
    <xf numFmtId="0" fontId="30" fillId="0" borderId="6" xfId="4" applyFont="1" applyBorder="1"/>
    <xf numFmtId="0" fontId="71" fillId="0" borderId="1" xfId="4" applyFont="1" applyBorder="1" applyAlignment="1">
      <alignment horizontal="center" vertical="top" wrapText="1"/>
    </xf>
    <xf numFmtId="0" fontId="48" fillId="0" borderId="1" xfId="4" applyFont="1" applyBorder="1" applyAlignment="1">
      <alignment horizontal="center" vertical="top" wrapText="1"/>
    </xf>
    <xf numFmtId="0" fontId="48" fillId="2" borderId="1" xfId="4" applyFont="1" applyFill="1" applyBorder="1" applyAlignment="1">
      <alignment horizontal="center" vertical="top" wrapText="1"/>
    </xf>
    <xf numFmtId="0" fontId="48" fillId="0" borderId="1" xfId="4" applyFont="1" applyFill="1" applyBorder="1" applyAlignment="1">
      <alignment horizontal="center" vertical="top" wrapText="1"/>
    </xf>
    <xf numFmtId="0" fontId="72" fillId="0" borderId="1" xfId="4" applyFont="1" applyBorder="1" applyAlignment="1">
      <alignment horizontal="center" vertical="center" wrapText="1"/>
    </xf>
    <xf numFmtId="0" fontId="48" fillId="0" borderId="1" xfId="4" applyFont="1" applyBorder="1" applyAlignment="1">
      <alignment horizontal="center" vertical="center" wrapText="1"/>
    </xf>
    <xf numFmtId="0" fontId="48" fillId="0" borderId="1" xfId="4" applyFont="1" applyBorder="1" applyAlignment="1">
      <alignment vertical="center" wrapText="1"/>
    </xf>
    <xf numFmtId="0" fontId="48" fillId="2" borderId="1" xfId="4" applyFont="1" applyFill="1" applyBorder="1" applyAlignment="1">
      <alignment horizontal="center" vertical="center" wrapText="1"/>
    </xf>
    <xf numFmtId="0" fontId="48" fillId="0" borderId="1" xfId="4" applyFont="1" applyFill="1" applyBorder="1" applyAlignment="1">
      <alignment horizontal="center" vertical="center" wrapText="1"/>
    </xf>
    <xf numFmtId="0" fontId="72" fillId="0" borderId="2" xfId="4" applyFont="1" applyBorder="1" applyAlignment="1">
      <alignment horizontal="center" vertical="center" wrapText="1"/>
    </xf>
    <xf numFmtId="0" fontId="72" fillId="0" borderId="1" xfId="4" applyFont="1" applyBorder="1" applyAlignment="1">
      <alignment vertical="top" wrapText="1"/>
    </xf>
    <xf numFmtId="0" fontId="48" fillId="0" borderId="2" xfId="4" applyFont="1" applyBorder="1" applyAlignment="1">
      <alignment horizontal="center" vertical="center" wrapText="1"/>
    </xf>
    <xf numFmtId="0" fontId="48" fillId="0" borderId="1" xfId="4" applyFont="1" applyBorder="1" applyAlignment="1">
      <alignment horizontal="left" vertical="top" wrapText="1"/>
    </xf>
    <xf numFmtId="0" fontId="48" fillId="0" borderId="1" xfId="4" applyFont="1" applyBorder="1" applyAlignment="1">
      <alignment vertical="top" wrapText="1"/>
    </xf>
    <xf numFmtId="2" fontId="48" fillId="0" borderId="1" xfId="4" applyNumberFormat="1" applyFont="1" applyFill="1" applyBorder="1" applyAlignment="1">
      <alignment horizontal="center" vertical="center" wrapText="1"/>
    </xf>
    <xf numFmtId="0" fontId="48" fillId="2" borderId="1" xfId="4" applyNumberFormat="1" applyFont="1" applyFill="1" applyBorder="1" applyAlignment="1">
      <alignment horizontal="center" vertical="center"/>
    </xf>
    <xf numFmtId="164" fontId="32" fillId="0" borderId="1" xfId="4" applyNumberFormat="1" applyFont="1" applyFill="1" applyBorder="1" applyAlignment="1">
      <alignment horizontal="center" vertical="center" wrapText="1"/>
    </xf>
    <xf numFmtId="164" fontId="48" fillId="0" borderId="2" xfId="4" applyNumberFormat="1" applyFont="1" applyFill="1" applyBorder="1" applyAlignment="1">
      <alignment horizontal="center" vertical="center"/>
    </xf>
    <xf numFmtId="0" fontId="48" fillId="0" borderId="1" xfId="4" applyFont="1" applyFill="1" applyBorder="1" applyAlignment="1">
      <alignment horizontal="center"/>
    </xf>
    <xf numFmtId="0" fontId="48" fillId="0" borderId="1" xfId="4" applyFont="1" applyFill="1" applyBorder="1" applyAlignment="1">
      <alignment vertical="top" wrapText="1"/>
    </xf>
    <xf numFmtId="0" fontId="1" fillId="0" borderId="3" xfId="4" applyBorder="1" applyAlignment="1">
      <alignment horizontal="center" vertical="center" wrapText="1"/>
    </xf>
    <xf numFmtId="0" fontId="72" fillId="0" borderId="1" xfId="4" applyFont="1" applyBorder="1" applyAlignment="1">
      <alignment horizontal="left" vertical="top" wrapText="1"/>
    </xf>
    <xf numFmtId="0" fontId="30" fillId="0" borderId="3" xfId="4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/>
    </xf>
    <xf numFmtId="164" fontId="30" fillId="0" borderId="4" xfId="4" applyNumberFormat="1" applyFont="1" applyFill="1" applyBorder="1" applyAlignment="1">
      <alignment horizontal="center" vertical="center"/>
    </xf>
    <xf numFmtId="0" fontId="48" fillId="0" borderId="1" xfId="4" applyFont="1" applyFill="1" applyBorder="1" applyAlignment="1">
      <alignment horizontal="left" vertical="top" wrapText="1"/>
    </xf>
    <xf numFmtId="164" fontId="30" fillId="0" borderId="4" xfId="4" applyNumberFormat="1" applyFont="1" applyFill="1" applyBorder="1" applyAlignment="1">
      <alignment horizontal="center"/>
    </xf>
    <xf numFmtId="0" fontId="72" fillId="0" borderId="2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2" fontId="48" fillId="2" borderId="1" xfId="4" applyNumberFormat="1" applyFont="1" applyFill="1" applyBorder="1" applyAlignment="1">
      <alignment horizontal="center" vertical="center" wrapText="1"/>
    </xf>
    <xf numFmtId="0" fontId="48" fillId="2" borderId="1" xfId="4" applyNumberFormat="1" applyFont="1" applyFill="1" applyBorder="1" applyAlignment="1">
      <alignment horizontal="center" vertical="center" wrapText="1"/>
    </xf>
    <xf numFmtId="164" fontId="30" fillId="0" borderId="3" xfId="4" applyNumberFormat="1" applyFont="1" applyFill="1" applyBorder="1" applyAlignment="1">
      <alignment horizontal="center" vertical="center"/>
    </xf>
    <xf numFmtId="164" fontId="30" fillId="0" borderId="3" xfId="4" applyNumberFormat="1" applyFont="1" applyFill="1" applyBorder="1" applyAlignment="1">
      <alignment horizontal="center"/>
    </xf>
    <xf numFmtId="0" fontId="48" fillId="2" borderId="1" xfId="4" applyFont="1" applyFill="1" applyBorder="1" applyAlignment="1">
      <alignment vertical="center" wrapText="1"/>
    </xf>
    <xf numFmtId="1" fontId="32" fillId="2" borderId="1" xfId="4" applyNumberFormat="1" applyFont="1" applyFill="1" applyBorder="1" applyAlignment="1">
      <alignment horizontal="center" vertical="center" wrapText="1"/>
    </xf>
    <xf numFmtId="0" fontId="1" fillId="0" borderId="4" xfId="4" applyBorder="1" applyAlignment="1">
      <alignment horizontal="center" vertical="center" wrapText="1"/>
    </xf>
    <xf numFmtId="0" fontId="72" fillId="0" borderId="2" xfId="4" applyFont="1" applyBorder="1" applyAlignment="1">
      <alignment horizontal="left" vertical="top" wrapText="1"/>
    </xf>
    <xf numFmtId="0" fontId="48" fillId="0" borderId="2" xfId="4" applyFont="1" applyBorder="1" applyAlignment="1">
      <alignment horizontal="center" vertical="center" wrapText="1"/>
    </xf>
    <xf numFmtId="164" fontId="48" fillId="0" borderId="2" xfId="4" applyNumberFormat="1" applyFont="1" applyFill="1" applyBorder="1" applyAlignment="1">
      <alignment horizontal="center" vertical="center" wrapText="1"/>
    </xf>
    <xf numFmtId="164" fontId="9" fillId="0" borderId="2" xfId="4" applyNumberFormat="1" applyFont="1" applyFill="1" applyBorder="1" applyAlignment="1">
      <alignment horizontal="center" vertical="center"/>
    </xf>
    <xf numFmtId="0" fontId="12" fillId="0" borderId="2" xfId="4" applyFont="1" applyBorder="1" applyAlignment="1">
      <alignment horizontal="left" vertical="top" wrapText="1"/>
    </xf>
    <xf numFmtId="0" fontId="32" fillId="0" borderId="2" xfId="4" applyFont="1" applyBorder="1" applyAlignment="1">
      <alignment horizontal="center" vertical="center" wrapText="1"/>
    </xf>
    <xf numFmtId="0" fontId="32" fillId="0" borderId="1" xfId="4" applyFont="1" applyBorder="1" applyAlignment="1">
      <alignment horizontal="left" vertical="top" wrapText="1"/>
    </xf>
    <xf numFmtId="0" fontId="32" fillId="0" borderId="1" xfId="4" applyFont="1" applyBorder="1" applyAlignment="1">
      <alignment horizontal="center" vertical="center" wrapText="1"/>
    </xf>
    <xf numFmtId="0" fontId="32" fillId="2" borderId="1" xfId="4" applyFont="1" applyFill="1" applyBorder="1" applyAlignment="1">
      <alignment horizontal="center" vertical="center" wrapText="1"/>
    </xf>
    <xf numFmtId="164" fontId="30" fillId="0" borderId="4" xfId="4" applyNumberFormat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164" fontId="30" fillId="0" borderId="3" xfId="4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top"/>
    </xf>
    <xf numFmtId="0" fontId="1" fillId="0" borderId="4" xfId="4" applyBorder="1" applyAlignment="1">
      <alignment vertical="center" wrapText="1"/>
    </xf>
    <xf numFmtId="0" fontId="72" fillId="0" borderId="2" xfId="4" applyFont="1" applyBorder="1" applyAlignment="1">
      <alignment vertical="top" wrapText="1"/>
    </xf>
    <xf numFmtId="0" fontId="48" fillId="0" borderId="1" xfId="4" applyFont="1" applyBorder="1" applyAlignment="1">
      <alignment horizontal="center" vertical="center"/>
    </xf>
    <xf numFmtId="2" fontId="48" fillId="2" borderId="2" xfId="4" applyNumberFormat="1" applyFont="1" applyFill="1" applyBorder="1" applyAlignment="1">
      <alignment horizontal="center" vertical="center"/>
    </xf>
    <xf numFmtId="0" fontId="48" fillId="0" borderId="1" xfId="4" applyFont="1" applyFill="1" applyBorder="1" applyAlignment="1">
      <alignment horizontal="center" vertical="top"/>
    </xf>
    <xf numFmtId="2" fontId="48" fillId="0" borderId="1" xfId="4" applyNumberFormat="1" applyFont="1" applyFill="1" applyBorder="1" applyAlignment="1">
      <alignment horizontal="center" vertical="center"/>
    </xf>
    <xf numFmtId="164" fontId="48" fillId="2" borderId="1" xfId="4" applyNumberFormat="1" applyFont="1" applyFill="1" applyBorder="1" applyAlignment="1">
      <alignment horizontal="center" vertical="center" wrapText="1"/>
    </xf>
    <xf numFmtId="2" fontId="30" fillId="2" borderId="4" xfId="4" applyNumberFormat="1" applyFont="1" applyFill="1" applyBorder="1" applyAlignment="1"/>
    <xf numFmtId="164" fontId="30" fillId="0" borderId="4" xfId="4" applyNumberFormat="1" applyFont="1" applyFill="1" applyBorder="1" applyAlignment="1">
      <alignment vertical="center"/>
    </xf>
    <xf numFmtId="0" fontId="1" fillId="0" borderId="3" xfId="4" applyBorder="1" applyAlignment="1">
      <alignment vertical="center" wrapText="1"/>
    </xf>
    <xf numFmtId="0" fontId="48" fillId="0" borderId="1" xfId="4" applyFont="1" applyFill="1" applyBorder="1" applyAlignment="1">
      <alignment horizontal="center" vertical="center"/>
    </xf>
    <xf numFmtId="2" fontId="30" fillId="2" borderId="3" xfId="4" applyNumberFormat="1" applyFont="1" applyFill="1" applyBorder="1" applyAlignment="1"/>
    <xf numFmtId="0" fontId="72" fillId="0" borderId="4" xfId="4" applyFont="1" applyBorder="1" applyAlignment="1">
      <alignment horizontal="center" vertical="center" wrapText="1"/>
    </xf>
    <xf numFmtId="0" fontId="72" fillId="0" borderId="4" xfId="4" applyFont="1" applyBorder="1" applyAlignment="1">
      <alignment vertical="top" wrapText="1"/>
    </xf>
    <xf numFmtId="0" fontId="48" fillId="0" borderId="3" xfId="4" applyFont="1" applyBorder="1" applyAlignment="1">
      <alignment horizontal="center" vertical="center"/>
    </xf>
    <xf numFmtId="0" fontId="48" fillId="0" borderId="3" xfId="4" applyFont="1" applyBorder="1" applyAlignment="1">
      <alignment horizontal="left" vertical="top" wrapText="1"/>
    </xf>
    <xf numFmtId="0" fontId="48" fillId="0" borderId="3" xfId="4" applyFont="1" applyBorder="1" applyAlignment="1">
      <alignment vertical="top" wrapText="1"/>
    </xf>
    <xf numFmtId="0" fontId="48" fillId="0" borderId="3" xfId="4" applyFont="1" applyBorder="1" applyAlignment="1">
      <alignment horizontal="center" vertical="center" wrapText="1"/>
    </xf>
    <xf numFmtId="0" fontId="48" fillId="2" borderId="3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48" fillId="0" borderId="3" xfId="4" applyNumberFormat="1" applyFont="1" applyFill="1" applyBorder="1" applyAlignment="1">
      <alignment horizontal="center" vertical="center"/>
    </xf>
    <xf numFmtId="0" fontId="48" fillId="0" borderId="3" xfId="4" applyFont="1" applyFill="1" applyBorder="1" applyAlignment="1">
      <alignment horizontal="center"/>
    </xf>
    <xf numFmtId="0" fontId="48" fillId="0" borderId="3" xfId="4" applyFont="1" applyFill="1" applyBorder="1" applyAlignment="1">
      <alignment horizontal="left" vertical="top" wrapText="1"/>
    </xf>
    <xf numFmtId="164" fontId="30" fillId="0" borderId="3" xfId="4" applyNumberFormat="1" applyFont="1" applyFill="1" applyBorder="1" applyAlignment="1">
      <alignment vertical="center"/>
    </xf>
    <xf numFmtId="0" fontId="30" fillId="0" borderId="0" xfId="4" applyFont="1" applyFill="1"/>
    <xf numFmtId="0" fontId="48" fillId="0" borderId="0" xfId="4" applyFont="1" applyFill="1" applyBorder="1" applyAlignment="1">
      <alignment horizontal="left" vertical="top" wrapText="1"/>
    </xf>
    <xf numFmtId="0" fontId="7" fillId="0" borderId="0" xfId="4" applyFont="1"/>
    <xf numFmtId="0" fontId="9" fillId="0" borderId="0" xfId="4" applyFont="1"/>
    <xf numFmtId="0" fontId="73" fillId="0" borderId="0" xfId="5"/>
    <xf numFmtId="0" fontId="73" fillId="0" borderId="0" xfId="5" applyAlignment="1">
      <alignment horizontal="center"/>
    </xf>
    <xf numFmtId="0" fontId="73" fillId="7" borderId="0" xfId="5" applyFill="1"/>
    <xf numFmtId="0" fontId="3" fillId="0" borderId="0" xfId="5" applyFont="1" applyAlignment="1">
      <alignment horizontal="left"/>
    </xf>
    <xf numFmtId="0" fontId="24" fillId="0" borderId="0" xfId="5" applyFont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vertical="center" wrapText="1"/>
    </xf>
    <xf numFmtId="0" fontId="25" fillId="7" borderId="1" xfId="5" applyFont="1" applyFill="1" applyBorder="1" applyAlignment="1">
      <alignment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vertical="center" wrapText="1"/>
    </xf>
    <xf numFmtId="0" fontId="24" fillId="7" borderId="1" xfId="5" applyFont="1" applyFill="1" applyBorder="1" applyAlignment="1">
      <alignment vertical="center" wrapText="1"/>
    </xf>
    <xf numFmtId="0" fontId="24" fillId="0" borderId="2" xfId="5" applyFont="1" applyBorder="1" applyAlignment="1">
      <alignment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vertical="center"/>
    </xf>
    <xf numFmtId="0" fontId="24" fillId="0" borderId="1" xfId="5" applyFont="1" applyBorder="1" applyAlignment="1">
      <alignment horizontal="left" vertical="center" wrapText="1"/>
    </xf>
    <xf numFmtId="2" fontId="24" fillId="0" borderId="1" xfId="5" applyNumberFormat="1" applyFont="1" applyBorder="1" applyAlignment="1">
      <alignment horizontal="center" vertical="center" wrapText="1"/>
    </xf>
    <xf numFmtId="3" fontId="24" fillId="0" borderId="1" xfId="5" applyNumberFormat="1" applyFont="1" applyBorder="1" applyAlignment="1">
      <alignment vertical="center" wrapText="1"/>
    </xf>
    <xf numFmtId="3" fontId="24" fillId="7" borderId="1" xfId="5" applyNumberFormat="1" applyFont="1" applyFill="1" applyBorder="1" applyAlignment="1">
      <alignment vertical="center" wrapText="1"/>
    </xf>
    <xf numFmtId="164" fontId="24" fillId="0" borderId="1" xfId="5" applyNumberFormat="1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wrapText="1"/>
    </xf>
    <xf numFmtId="164" fontId="24" fillId="0" borderId="1" xfId="5" applyNumberFormat="1" applyFont="1" applyBorder="1" applyAlignment="1">
      <alignment horizontal="center" vertical="center"/>
    </xf>
    <xf numFmtId="0" fontId="24" fillId="0" borderId="4" xfId="5" applyFont="1" applyBorder="1" applyAlignment="1">
      <alignment vertical="center" wrapText="1"/>
    </xf>
    <xf numFmtId="0" fontId="24" fillId="0" borderId="3" xfId="5" applyFont="1" applyBorder="1" applyAlignment="1">
      <alignment vertical="center"/>
    </xf>
    <xf numFmtId="0" fontId="24" fillId="0" borderId="1" xfId="5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 wrapText="1"/>
    </xf>
    <xf numFmtId="0" fontId="24" fillId="7" borderId="1" xfId="5" applyFont="1" applyFill="1" applyBorder="1" applyAlignment="1">
      <alignment vertical="center"/>
    </xf>
    <xf numFmtId="164" fontId="24" fillId="0" borderId="1" xfId="5" applyNumberFormat="1" applyFont="1" applyBorder="1" applyAlignment="1">
      <alignment horizontal="center" vertical="center"/>
    </xf>
    <xf numFmtId="164" fontId="73" fillId="0" borderId="0" xfId="5" applyNumberFormat="1"/>
    <xf numFmtId="0" fontId="73" fillId="0" borderId="0" xfId="5" applyAlignment="1">
      <alignment horizontal="center" wrapText="1"/>
    </xf>
    <xf numFmtId="0" fontId="73" fillId="0" borderId="0" xfId="5" applyAlignment="1">
      <alignment horizontal="center"/>
    </xf>
    <xf numFmtId="0" fontId="75" fillId="0" borderId="0" xfId="6" applyFont="1" applyFill="1">
      <alignment vertical="center"/>
    </xf>
    <xf numFmtId="0" fontId="76" fillId="0" borderId="0" xfId="6" applyFont="1" applyFill="1" applyAlignment="1">
      <alignment horizontal="center" vertical="center" wrapText="1"/>
    </xf>
    <xf numFmtId="0" fontId="75" fillId="0" borderId="0" xfId="6" applyFont="1" applyFill="1" applyAlignment="1">
      <alignment horizontal="center" vertical="center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6" applyNumberFormat="1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vertical="center" wrapText="1"/>
    </xf>
    <xf numFmtId="0" fontId="73" fillId="0" borderId="0" xfId="6" applyFont="1" applyFill="1">
      <alignment vertical="center"/>
    </xf>
    <xf numFmtId="0" fontId="76" fillId="0" borderId="1" xfId="6" applyFont="1" applyFill="1" applyBorder="1" applyAlignment="1">
      <alignment horizontal="center" vertical="center" wrapText="1"/>
    </xf>
    <xf numFmtId="0" fontId="76" fillId="0" borderId="1" xfId="6" applyFont="1" applyFill="1" applyBorder="1" applyAlignment="1">
      <alignment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vertical="center" wrapText="1"/>
    </xf>
    <xf numFmtId="0" fontId="25" fillId="0" borderId="1" xfId="6" applyFont="1" applyFill="1" applyBorder="1" applyAlignment="1">
      <alignment horizontal="center" vertical="center"/>
    </xf>
    <xf numFmtId="164" fontId="25" fillId="0" borderId="1" xfId="6" applyNumberFormat="1" applyFont="1" applyFill="1" applyBorder="1" applyAlignment="1">
      <alignment horizontal="center" vertical="center" wrapText="1"/>
    </xf>
    <xf numFmtId="164" fontId="25" fillId="0" borderId="2" xfId="6" applyNumberFormat="1" applyFont="1" applyFill="1" applyBorder="1" applyAlignment="1">
      <alignment horizontal="center" vertical="center" wrapText="1"/>
    </xf>
    <xf numFmtId="164" fontId="25" fillId="0" borderId="2" xfId="6" applyNumberFormat="1" applyFont="1" applyFill="1" applyBorder="1" applyAlignment="1">
      <alignment horizontal="center" vertical="center"/>
    </xf>
    <xf numFmtId="0" fontId="25" fillId="0" borderId="4" xfId="6" applyFont="1" applyFill="1" applyBorder="1" applyAlignment="1">
      <alignment horizontal="center" vertical="center" wrapText="1"/>
    </xf>
    <xf numFmtId="0" fontId="25" fillId="0" borderId="4" xfId="6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left" vertical="center" wrapText="1"/>
    </xf>
    <xf numFmtId="164" fontId="25" fillId="0" borderId="3" xfId="6" applyNumberFormat="1" applyFont="1" applyFill="1" applyBorder="1" applyAlignment="1">
      <alignment horizontal="center" vertical="center" wrapText="1"/>
    </xf>
    <xf numFmtId="164" fontId="25" fillId="0" borderId="4" xfId="6" applyNumberFormat="1" applyFont="1" applyFill="1" applyBorder="1" applyAlignment="1">
      <alignment horizontal="center" vertical="center"/>
    </xf>
    <xf numFmtId="164" fontId="25" fillId="0" borderId="3" xfId="6" applyNumberFormat="1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2" fontId="25" fillId="0" borderId="1" xfId="6" applyNumberFormat="1" applyFont="1" applyFill="1" applyBorder="1" applyAlignment="1">
      <alignment horizontal="center" vertical="center" wrapText="1"/>
    </xf>
    <xf numFmtId="164" fontId="25" fillId="0" borderId="1" xfId="6" applyNumberFormat="1" applyFont="1" applyFill="1" applyBorder="1" applyAlignment="1">
      <alignment horizontal="center" vertical="center"/>
    </xf>
    <xf numFmtId="0" fontId="78" fillId="0" borderId="1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0" fontId="78" fillId="0" borderId="1" xfId="6" applyFont="1" applyFill="1" applyBorder="1" applyAlignment="1">
      <alignment horizontal="center" vertical="center"/>
    </xf>
    <xf numFmtId="0" fontId="78" fillId="0" borderId="4" xfId="6" applyFont="1" applyFill="1" applyBorder="1" applyAlignment="1">
      <alignment horizontal="center" vertical="center" wrapText="1"/>
    </xf>
    <xf numFmtId="164" fontId="25" fillId="0" borderId="4" xfId="6" applyNumberFormat="1" applyFont="1" applyFill="1" applyBorder="1" applyAlignment="1">
      <alignment horizontal="center" vertical="center" wrapText="1"/>
    </xf>
    <xf numFmtId="49" fontId="25" fillId="0" borderId="1" xfId="6" applyNumberFormat="1" applyFont="1" applyFill="1" applyBorder="1" applyAlignment="1">
      <alignment horizontal="center" vertical="center" wrapText="1"/>
    </xf>
    <xf numFmtId="164" fontId="75" fillId="0" borderId="0" xfId="6" applyNumberFormat="1" applyFont="1" applyFill="1">
      <alignment vertical="center"/>
    </xf>
    <xf numFmtId="0" fontId="78" fillId="0" borderId="4" xfId="6" applyFont="1" applyFill="1" applyBorder="1" applyAlignment="1">
      <alignment horizontal="center" vertical="center"/>
    </xf>
    <xf numFmtId="3" fontId="25" fillId="0" borderId="1" xfId="6" applyNumberFormat="1" applyFont="1" applyFill="1" applyBorder="1" applyAlignment="1">
      <alignment vertical="center" wrapText="1"/>
    </xf>
    <xf numFmtId="164" fontId="25" fillId="0" borderId="1" xfId="6" applyNumberFormat="1" applyFont="1" applyFill="1" applyBorder="1" applyAlignment="1">
      <alignment horizontal="center" vertical="center" wrapText="1"/>
    </xf>
    <xf numFmtId="0" fontId="78" fillId="0" borderId="3" xfId="6" applyFont="1" applyFill="1" applyBorder="1" applyAlignment="1">
      <alignment horizontal="center" vertical="center" wrapText="1"/>
    </xf>
    <xf numFmtId="0" fontId="78" fillId="0" borderId="3" xfId="6" applyFont="1" applyFill="1" applyBorder="1" applyAlignment="1">
      <alignment horizontal="center" vertical="center"/>
    </xf>
    <xf numFmtId="0" fontId="78" fillId="0" borderId="0" xfId="6" applyFont="1" applyFill="1" applyBorder="1" applyAlignment="1">
      <alignment horizontal="center" vertical="center"/>
    </xf>
    <xf numFmtId="164" fontId="78" fillId="0" borderId="0" xfId="6" applyNumberFormat="1" applyFont="1" applyFill="1" applyBorder="1">
      <alignment vertical="center"/>
    </xf>
    <xf numFmtId="0" fontId="78" fillId="0" borderId="0" xfId="6" applyFont="1" applyFill="1" applyBorder="1">
      <alignment vertical="center"/>
    </xf>
    <xf numFmtId="0" fontId="25" fillId="0" borderId="0" xfId="6" applyFont="1" applyFill="1" applyAlignment="1">
      <alignment vertical="center" wrapText="1"/>
    </xf>
    <xf numFmtId="0" fontId="74" fillId="0" borderId="0" xfId="6" applyAlignment="1">
      <alignment vertical="center" wrapText="1"/>
    </xf>
    <xf numFmtId="0" fontId="25" fillId="0" borderId="0" xfId="6" applyFont="1" applyFill="1">
      <alignment vertical="center"/>
    </xf>
    <xf numFmtId="0" fontId="25" fillId="0" borderId="0" xfId="6" applyFont="1" applyFill="1">
      <alignment vertical="center"/>
    </xf>
    <xf numFmtId="0" fontId="25" fillId="0" borderId="0" xfId="6" applyFont="1">
      <alignment vertical="center"/>
    </xf>
    <xf numFmtId="0" fontId="79" fillId="0" borderId="0" xfId="6" applyFont="1" applyFill="1">
      <alignment vertical="center"/>
    </xf>
    <xf numFmtId="0" fontId="75" fillId="21" borderId="0" xfId="6" applyFont="1" applyFill="1">
      <alignment vertical="center"/>
    </xf>
    <xf numFmtId="0" fontId="75" fillId="22" borderId="0" xfId="6" applyFont="1" applyFill="1">
      <alignment vertical="center"/>
    </xf>
  </cellXfs>
  <cellStyles count="7">
    <cellStyle name="Обычный" xfId="0" builtinId="0"/>
    <cellStyle name="Обычный 2" xfId="1"/>
    <cellStyle name="Обычный 3" xfId="4"/>
    <cellStyle name="Обычный 4" xfId="2"/>
    <cellStyle name="Обычный 5" xfId="5"/>
    <cellStyle name="Обычный 6" xfId="6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1" workbookViewId="0">
      <selection activeCell="O15" sqref="O15"/>
    </sheetView>
  </sheetViews>
  <sheetFormatPr defaultRowHeight="15" x14ac:dyDescent="0.25"/>
  <cols>
    <col min="1" max="1" width="8.7109375" style="1" customWidth="1"/>
    <col min="2" max="2" width="15.140625" style="1" customWidth="1"/>
    <col min="3" max="3" width="8.7109375" style="1" customWidth="1"/>
    <col min="4" max="4" width="13.42578125" style="1" customWidth="1"/>
    <col min="5" max="5" width="40.7109375" style="1" customWidth="1"/>
    <col min="6" max="6" width="8.7109375" style="1" customWidth="1"/>
    <col min="7" max="7" width="10.5703125" style="1" customWidth="1"/>
    <col min="8" max="8" width="9.140625" style="234" customWidth="1"/>
    <col min="9" max="9" width="9.7109375" style="1" customWidth="1"/>
    <col min="10" max="10" width="13.5703125" style="1" customWidth="1"/>
    <col min="11" max="11" width="8.7109375" style="1" customWidth="1"/>
    <col min="12" max="12" width="10.5703125" style="1" customWidth="1"/>
    <col min="13" max="13" width="10.28515625" style="1" customWidth="1"/>
    <col min="14" max="1025" width="8.7109375" style="1" customWidth="1"/>
    <col min="1026" max="16384" width="9.140625" style="1"/>
  </cols>
  <sheetData>
    <row r="1" spans="1:13" ht="15.75" x14ac:dyDescent="0.25">
      <c r="D1" s="59"/>
      <c r="F1" s="59"/>
      <c r="G1" s="54"/>
      <c r="H1" s="208"/>
      <c r="L1" s="209"/>
    </row>
    <row r="2" spans="1:13" ht="15" customHeight="1" x14ac:dyDescent="0.25">
      <c r="C2" s="735" t="s">
        <v>175</v>
      </c>
      <c r="D2" s="735"/>
      <c r="E2" s="735"/>
      <c r="F2" s="735"/>
      <c r="G2" s="735"/>
      <c r="H2" s="735"/>
      <c r="I2" s="735"/>
      <c r="J2" s="735"/>
    </row>
    <row r="3" spans="1:13" ht="15" customHeight="1" x14ac:dyDescent="0.25">
      <c r="C3" s="735" t="s">
        <v>176</v>
      </c>
      <c r="D3" s="735"/>
      <c r="E3" s="735"/>
      <c r="F3" s="735"/>
      <c r="G3" s="735"/>
      <c r="H3" s="735"/>
      <c r="I3" s="735"/>
      <c r="J3" s="735"/>
    </row>
    <row r="4" spans="1:13" ht="30.75" customHeight="1" x14ac:dyDescent="0.25">
      <c r="B4" s="735" t="s">
        <v>235</v>
      </c>
      <c r="C4" s="735"/>
      <c r="D4" s="735"/>
      <c r="E4" s="735"/>
      <c r="F4" s="735"/>
      <c r="G4" s="735"/>
      <c r="H4" s="735"/>
      <c r="I4" s="735"/>
      <c r="J4" s="735"/>
      <c r="K4" s="735"/>
    </row>
    <row r="5" spans="1:13" x14ac:dyDescent="0.25">
      <c r="D5" s="59"/>
      <c r="F5" s="59"/>
      <c r="G5" s="54"/>
      <c r="H5" s="208"/>
    </row>
    <row r="6" spans="1:13" ht="236.25" x14ac:dyDescent="0.25">
      <c r="A6" s="210" t="s">
        <v>7</v>
      </c>
      <c r="B6" s="210" t="s">
        <v>13</v>
      </c>
      <c r="C6" s="210" t="s">
        <v>14</v>
      </c>
      <c r="D6" s="210" t="s">
        <v>236</v>
      </c>
      <c r="E6" s="210" t="s">
        <v>6</v>
      </c>
      <c r="F6" s="210" t="s">
        <v>3</v>
      </c>
      <c r="G6" s="211" t="s">
        <v>16</v>
      </c>
      <c r="H6" s="212" t="s">
        <v>0</v>
      </c>
      <c r="I6" s="210" t="s">
        <v>17</v>
      </c>
      <c r="J6" s="210" t="s">
        <v>18</v>
      </c>
      <c r="K6" s="210" t="s">
        <v>19</v>
      </c>
      <c r="L6" s="210" t="s">
        <v>1</v>
      </c>
      <c r="M6" s="210" t="s">
        <v>4</v>
      </c>
    </row>
    <row r="7" spans="1:13" x14ac:dyDescent="0.25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4">
        <v>7</v>
      </c>
      <c r="H7" s="215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</row>
    <row r="8" spans="1:13" ht="78" customHeight="1" x14ac:dyDescent="0.25">
      <c r="A8" s="216" t="s">
        <v>237</v>
      </c>
      <c r="B8" s="733" t="s">
        <v>238</v>
      </c>
      <c r="C8" s="217" t="s">
        <v>5</v>
      </c>
      <c r="D8" s="218" t="s">
        <v>204</v>
      </c>
      <c r="E8" s="219" t="s">
        <v>46</v>
      </c>
      <c r="F8" s="220" t="s">
        <v>161</v>
      </c>
      <c r="G8" s="214">
        <v>32760</v>
      </c>
      <c r="H8" s="215">
        <v>16380</v>
      </c>
      <c r="I8" s="221">
        <f t="shared" ref="I8:I15" si="0">H8/G8*100</f>
        <v>50</v>
      </c>
      <c r="J8" s="736">
        <f>(I8+I9+I10+I11)/4</f>
        <v>61.029411764705884</v>
      </c>
      <c r="K8" s="222" t="s">
        <v>24</v>
      </c>
      <c r="L8" s="223" t="s">
        <v>23</v>
      </c>
      <c r="M8" s="217"/>
    </row>
    <row r="9" spans="1:13" ht="78" customHeight="1" x14ac:dyDescent="0.25">
      <c r="A9" s="224"/>
      <c r="B9" s="733"/>
      <c r="C9" s="731" t="s">
        <v>5</v>
      </c>
      <c r="D9" s="213" t="s">
        <v>202</v>
      </c>
      <c r="E9" s="219" t="s">
        <v>52</v>
      </c>
      <c r="F9" s="220" t="s">
        <v>2</v>
      </c>
      <c r="G9" s="214">
        <v>44</v>
      </c>
      <c r="H9" s="215">
        <v>22</v>
      </c>
      <c r="I9" s="221">
        <f t="shared" si="0"/>
        <v>50</v>
      </c>
      <c r="J9" s="736"/>
      <c r="K9" s="222" t="s">
        <v>24</v>
      </c>
      <c r="L9" s="223" t="s">
        <v>23</v>
      </c>
      <c r="M9" s="731"/>
    </row>
    <row r="10" spans="1:13" ht="78" customHeight="1" x14ac:dyDescent="0.25">
      <c r="A10" s="224"/>
      <c r="B10" s="733"/>
      <c r="C10" s="731"/>
      <c r="D10" s="213" t="s">
        <v>202</v>
      </c>
      <c r="E10" s="219" t="s">
        <v>53</v>
      </c>
      <c r="F10" s="220" t="s">
        <v>2</v>
      </c>
      <c r="G10" s="214">
        <v>34</v>
      </c>
      <c r="H10" s="215">
        <v>15</v>
      </c>
      <c r="I10" s="221">
        <f t="shared" si="0"/>
        <v>44.117647058823529</v>
      </c>
      <c r="J10" s="736"/>
      <c r="K10" s="222" t="s">
        <v>24</v>
      </c>
      <c r="L10" s="223" t="s">
        <v>23</v>
      </c>
      <c r="M10" s="731"/>
    </row>
    <row r="11" spans="1:13" ht="78" customHeight="1" x14ac:dyDescent="0.25">
      <c r="A11" s="224"/>
      <c r="B11" s="733"/>
      <c r="C11" s="225" t="s">
        <v>5</v>
      </c>
      <c r="D11" s="213" t="s">
        <v>202</v>
      </c>
      <c r="E11" s="219" t="s">
        <v>54</v>
      </c>
      <c r="F11" s="220" t="s">
        <v>2</v>
      </c>
      <c r="G11" s="214">
        <v>100</v>
      </c>
      <c r="H11" s="215">
        <v>100</v>
      </c>
      <c r="I11" s="221">
        <f t="shared" si="0"/>
        <v>100</v>
      </c>
      <c r="J11" s="736"/>
      <c r="K11" s="222" t="s">
        <v>24</v>
      </c>
      <c r="L11" s="223" t="s">
        <v>23</v>
      </c>
      <c r="M11" s="225"/>
    </row>
    <row r="12" spans="1:13" ht="78" customHeight="1" x14ac:dyDescent="0.25">
      <c r="A12" s="732" t="s">
        <v>239</v>
      </c>
      <c r="B12" s="733" t="s">
        <v>240</v>
      </c>
      <c r="C12" s="733" t="s">
        <v>150</v>
      </c>
      <c r="D12" s="218" t="s">
        <v>204</v>
      </c>
      <c r="E12" s="214" t="s">
        <v>71</v>
      </c>
      <c r="F12" s="213" t="s">
        <v>161</v>
      </c>
      <c r="G12" s="214">
        <v>30160</v>
      </c>
      <c r="H12" s="226">
        <v>15080</v>
      </c>
      <c r="I12" s="221">
        <f t="shared" si="0"/>
        <v>50</v>
      </c>
      <c r="J12" s="734">
        <f>(I12+I13+I14+I15)/4</f>
        <v>62.5</v>
      </c>
      <c r="K12" s="222" t="s">
        <v>24</v>
      </c>
      <c r="L12" s="214" t="s">
        <v>23</v>
      </c>
      <c r="M12" s="731"/>
    </row>
    <row r="13" spans="1:13" ht="78" customHeight="1" x14ac:dyDescent="0.25">
      <c r="A13" s="732"/>
      <c r="B13" s="733"/>
      <c r="C13" s="733"/>
      <c r="D13" s="213" t="s">
        <v>202</v>
      </c>
      <c r="E13" s="214" t="s">
        <v>72</v>
      </c>
      <c r="F13" s="213" t="s">
        <v>2</v>
      </c>
      <c r="G13" s="214">
        <v>56</v>
      </c>
      <c r="H13" s="226">
        <v>28</v>
      </c>
      <c r="I13" s="221">
        <f t="shared" si="0"/>
        <v>50</v>
      </c>
      <c r="J13" s="734"/>
      <c r="K13" s="222" t="s">
        <v>24</v>
      </c>
      <c r="L13" s="214" t="s">
        <v>23</v>
      </c>
      <c r="M13" s="731"/>
    </row>
    <row r="14" spans="1:13" ht="78" customHeight="1" x14ac:dyDescent="0.25">
      <c r="A14" s="732"/>
      <c r="B14" s="733"/>
      <c r="C14" s="733"/>
      <c r="D14" s="213" t="s">
        <v>202</v>
      </c>
      <c r="E14" s="227" t="s">
        <v>73</v>
      </c>
      <c r="F14" s="213" t="s">
        <v>2</v>
      </c>
      <c r="G14" s="214">
        <v>30</v>
      </c>
      <c r="H14" s="226">
        <v>15</v>
      </c>
      <c r="I14" s="221">
        <f t="shared" si="0"/>
        <v>50</v>
      </c>
      <c r="J14" s="734"/>
      <c r="K14" s="222" t="s">
        <v>24</v>
      </c>
      <c r="L14" s="214" t="s">
        <v>23</v>
      </c>
      <c r="M14" s="731"/>
    </row>
    <row r="15" spans="1:13" ht="78" customHeight="1" x14ac:dyDescent="0.25">
      <c r="A15" s="732"/>
      <c r="B15" s="733"/>
      <c r="C15" s="733"/>
      <c r="D15" s="213" t="s">
        <v>202</v>
      </c>
      <c r="E15" s="214" t="s">
        <v>74</v>
      </c>
      <c r="F15" s="213" t="s">
        <v>2</v>
      </c>
      <c r="G15" s="214">
        <v>100</v>
      </c>
      <c r="H15" s="226">
        <v>100</v>
      </c>
      <c r="I15" s="221">
        <f t="shared" si="0"/>
        <v>100</v>
      </c>
      <c r="J15" s="734"/>
      <c r="K15" s="222" t="s">
        <v>24</v>
      </c>
      <c r="L15" s="214" t="s">
        <v>23</v>
      </c>
      <c r="M15" s="731"/>
    </row>
    <row r="16" spans="1:13" x14ac:dyDescent="0.25">
      <c r="A16" s="228" t="s">
        <v>26</v>
      </c>
      <c r="B16" s="229"/>
      <c r="C16" s="229"/>
      <c r="D16" s="229"/>
      <c r="E16" s="229"/>
      <c r="F16" s="229"/>
      <c r="G16" s="230"/>
      <c r="H16" s="231"/>
      <c r="I16" s="232"/>
      <c r="J16" s="233"/>
      <c r="K16" s="232"/>
      <c r="L16" s="232"/>
      <c r="M16" s="233">
        <f>(J8+J12)/2</f>
        <v>61.764705882352942</v>
      </c>
    </row>
    <row r="19" spans="1:1" x14ac:dyDescent="0.25">
      <c r="A19" s="1" t="s">
        <v>241</v>
      </c>
    </row>
    <row r="20" spans="1:1" x14ac:dyDescent="0.25">
      <c r="A20" s="1" t="s">
        <v>242</v>
      </c>
    </row>
    <row r="21" spans="1:1" x14ac:dyDescent="0.25">
      <c r="A21" s="1" t="s">
        <v>243</v>
      </c>
    </row>
    <row r="22" spans="1:1" x14ac:dyDescent="0.25">
      <c r="A22" s="1" t="s">
        <v>244</v>
      </c>
    </row>
    <row r="24" spans="1:1" x14ac:dyDescent="0.25">
      <c r="A24" s="1" t="s">
        <v>245</v>
      </c>
    </row>
    <row r="25" spans="1:1" x14ac:dyDescent="0.25">
      <c r="A25" s="1" t="s">
        <v>246</v>
      </c>
    </row>
    <row r="26" spans="1:1" x14ac:dyDescent="0.25">
      <c r="A26" s="1" t="s">
        <v>247</v>
      </c>
    </row>
    <row r="27" spans="1:1" x14ac:dyDescent="0.25">
      <c r="A27" s="1" t="s">
        <v>248</v>
      </c>
    </row>
    <row r="30" spans="1:1" x14ac:dyDescent="0.25">
      <c r="A30" s="1" t="s">
        <v>249</v>
      </c>
    </row>
    <row r="31" spans="1:1" x14ac:dyDescent="0.25">
      <c r="A31" s="1" t="s">
        <v>250</v>
      </c>
    </row>
    <row r="32" spans="1:1" x14ac:dyDescent="0.25">
      <c r="A32" s="1" t="s">
        <v>251</v>
      </c>
    </row>
    <row r="33" spans="1:13" x14ac:dyDescent="0.25">
      <c r="A33" s="729" t="s">
        <v>252</v>
      </c>
      <c r="B33" s="729"/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</row>
    <row r="34" spans="1:13" x14ac:dyDescent="0.25">
      <c r="A34" s="729" t="s">
        <v>253</v>
      </c>
      <c r="B34" s="729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</row>
    <row r="35" spans="1:13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 x14ac:dyDescent="0.25">
      <c r="A36" s="236" t="s">
        <v>254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8" spans="1:13" x14ac:dyDescent="0.25">
      <c r="A38" s="1" t="s">
        <v>255</v>
      </c>
    </row>
    <row r="39" spans="1:13" x14ac:dyDescent="0.25">
      <c r="A39" s="1" t="s">
        <v>256</v>
      </c>
    </row>
    <row r="40" spans="1:13" x14ac:dyDescent="0.25">
      <c r="A40" s="1" t="s">
        <v>257</v>
      </c>
    </row>
    <row r="42" spans="1:13" x14ac:dyDescent="0.25">
      <c r="A42" s="1" t="s">
        <v>258</v>
      </c>
    </row>
    <row r="44" spans="1:13" x14ac:dyDescent="0.25">
      <c r="A44" s="730" t="s">
        <v>259</v>
      </c>
      <c r="B44" s="730"/>
      <c r="C44" s="730"/>
      <c r="F44" s="1" t="s">
        <v>260</v>
      </c>
    </row>
    <row r="46" spans="1:13" x14ac:dyDescent="0.25">
      <c r="A46" s="1" t="s">
        <v>27</v>
      </c>
      <c r="F46" s="1" t="s">
        <v>214</v>
      </c>
    </row>
    <row r="49" spans="1:1" x14ac:dyDescent="0.25">
      <c r="A49" s="1" t="s">
        <v>261</v>
      </c>
    </row>
    <row r="50" spans="1:1" x14ac:dyDescent="0.25">
      <c r="A50" s="1" t="s">
        <v>262</v>
      </c>
    </row>
  </sheetData>
  <mergeCells count="16">
    <mergeCell ref="C2:J2"/>
    <mergeCell ref="C3:J3"/>
    <mergeCell ref="B4:K4"/>
    <mergeCell ref="B8:B11"/>
    <mergeCell ref="J8:J11"/>
    <mergeCell ref="C9:C10"/>
    <mergeCell ref="A33:M33"/>
    <mergeCell ref="A34:M34"/>
    <mergeCell ref="A44:C44"/>
    <mergeCell ref="M9:M10"/>
    <mergeCell ref="A12:A15"/>
    <mergeCell ref="B12:B15"/>
    <mergeCell ref="C12:C15"/>
    <mergeCell ref="J12:J15"/>
    <mergeCell ref="M12:M13"/>
    <mergeCell ref="M14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22" zoomScale="60" zoomScaleNormal="75" workbookViewId="0">
      <selection activeCell="J25" sqref="J25:J28"/>
    </sheetView>
  </sheetViews>
  <sheetFormatPr defaultRowHeight="15" x14ac:dyDescent="0.25"/>
  <cols>
    <col min="1" max="2" width="18.42578125" style="109" customWidth="1"/>
    <col min="3" max="3" width="14.28515625" style="111" customWidth="1"/>
    <col min="4" max="4" width="18.42578125" style="109" customWidth="1"/>
    <col min="5" max="5" width="52.28515625" style="109" customWidth="1"/>
    <col min="6" max="13" width="18.42578125" style="109" customWidth="1"/>
    <col min="14" max="16384" width="9.140625" style="109"/>
  </cols>
  <sheetData>
    <row r="1" spans="1:14" ht="21" x14ac:dyDescent="0.25">
      <c r="A1" s="347"/>
      <c r="B1" s="347"/>
      <c r="C1" s="348"/>
      <c r="D1" s="348"/>
      <c r="E1" s="347"/>
      <c r="F1" s="348"/>
      <c r="G1" s="347"/>
      <c r="H1" s="347"/>
      <c r="I1" s="347"/>
      <c r="J1" s="347"/>
      <c r="K1" s="347"/>
      <c r="L1" s="343"/>
      <c r="M1" s="347"/>
      <c r="N1" s="347"/>
    </row>
    <row r="2" spans="1:14" ht="21" customHeight="1" x14ac:dyDescent="0.25">
      <c r="A2" s="347"/>
      <c r="B2" s="347"/>
      <c r="C2" s="737" t="s">
        <v>175</v>
      </c>
      <c r="D2" s="737"/>
      <c r="E2" s="737"/>
      <c r="F2" s="737"/>
      <c r="G2" s="737"/>
      <c r="H2" s="737"/>
      <c r="I2" s="737"/>
      <c r="J2" s="737"/>
      <c r="K2" s="347"/>
      <c r="L2" s="347"/>
      <c r="M2" s="347"/>
      <c r="N2" s="347"/>
    </row>
    <row r="3" spans="1:14" ht="24.75" customHeight="1" x14ac:dyDescent="0.25">
      <c r="A3" s="347"/>
      <c r="B3" s="347"/>
      <c r="C3" s="738" t="s">
        <v>176</v>
      </c>
      <c r="D3" s="738"/>
      <c r="E3" s="738"/>
      <c r="F3" s="738"/>
      <c r="G3" s="738"/>
      <c r="H3" s="738"/>
      <c r="I3" s="738"/>
      <c r="J3" s="738"/>
      <c r="K3" s="347"/>
      <c r="L3" s="347"/>
      <c r="M3" s="347"/>
      <c r="N3" s="347"/>
    </row>
    <row r="4" spans="1:14" ht="43.5" customHeight="1" x14ac:dyDescent="0.25">
      <c r="A4" s="347"/>
      <c r="B4" s="347"/>
      <c r="C4" s="737" t="s">
        <v>177</v>
      </c>
      <c r="D4" s="737"/>
      <c r="E4" s="737"/>
      <c r="F4" s="737"/>
      <c r="G4" s="737"/>
      <c r="H4" s="737"/>
      <c r="I4" s="737"/>
      <c r="J4" s="737"/>
      <c r="K4" s="347"/>
      <c r="L4" s="347"/>
      <c r="M4" s="347"/>
      <c r="N4" s="347"/>
    </row>
    <row r="5" spans="1:14" ht="21" x14ac:dyDescent="0.25">
      <c r="A5" s="347"/>
      <c r="B5" s="347"/>
      <c r="C5" s="348"/>
      <c r="D5" s="348"/>
      <c r="E5" s="347"/>
      <c r="F5" s="348"/>
      <c r="G5" s="347"/>
      <c r="H5" s="347"/>
      <c r="I5" s="347"/>
      <c r="J5" s="347"/>
      <c r="K5" s="347"/>
      <c r="L5" s="347"/>
      <c r="M5" s="347"/>
      <c r="N5" s="347"/>
    </row>
    <row r="6" spans="1:14" s="114" customFormat="1" ht="138.75" customHeight="1" x14ac:dyDescent="0.25">
      <c r="A6" s="84" t="s">
        <v>7</v>
      </c>
      <c r="B6" s="84" t="s">
        <v>13</v>
      </c>
      <c r="C6" s="84" t="s">
        <v>14</v>
      </c>
      <c r="D6" s="84" t="s">
        <v>8</v>
      </c>
      <c r="E6" s="84" t="s">
        <v>6</v>
      </c>
      <c r="F6" s="84" t="s">
        <v>3</v>
      </c>
      <c r="G6" s="84" t="s">
        <v>16</v>
      </c>
      <c r="H6" s="84" t="s">
        <v>0</v>
      </c>
      <c r="I6" s="84" t="s">
        <v>17</v>
      </c>
      <c r="J6" s="84" t="s">
        <v>18</v>
      </c>
      <c r="K6" s="84" t="s">
        <v>19</v>
      </c>
      <c r="L6" s="84" t="s">
        <v>1</v>
      </c>
      <c r="M6" s="84" t="s">
        <v>4</v>
      </c>
      <c r="N6" s="347"/>
    </row>
    <row r="7" spans="1:14" ht="21" x14ac:dyDescent="0.25">
      <c r="A7" s="318">
        <v>1</v>
      </c>
      <c r="B7" s="318">
        <v>2</v>
      </c>
      <c r="C7" s="318">
        <v>3</v>
      </c>
      <c r="D7" s="318">
        <v>4</v>
      </c>
      <c r="E7" s="318">
        <v>5</v>
      </c>
      <c r="F7" s="318">
        <v>6</v>
      </c>
      <c r="G7" s="344">
        <v>7</v>
      </c>
      <c r="H7" s="344">
        <v>8</v>
      </c>
      <c r="I7" s="318">
        <v>9</v>
      </c>
      <c r="J7" s="318">
        <v>10</v>
      </c>
      <c r="K7" s="318">
        <v>11</v>
      </c>
      <c r="L7" s="318">
        <v>12</v>
      </c>
      <c r="M7" s="318">
        <v>13</v>
      </c>
      <c r="N7" s="347"/>
    </row>
    <row r="8" spans="1:14" ht="76.5" customHeight="1" x14ac:dyDescent="0.25">
      <c r="A8" s="739" t="s">
        <v>178</v>
      </c>
      <c r="B8" s="739" t="s">
        <v>78</v>
      </c>
      <c r="C8" s="739" t="s">
        <v>5</v>
      </c>
      <c r="D8" s="318" t="s">
        <v>11</v>
      </c>
      <c r="E8" s="349" t="s">
        <v>79</v>
      </c>
      <c r="F8" s="318" t="s">
        <v>22</v>
      </c>
      <c r="G8" s="344">
        <v>14</v>
      </c>
      <c r="H8" s="350">
        <v>7</v>
      </c>
      <c r="I8" s="351">
        <f t="shared" ref="I8" si="0">H8/G8*100</f>
        <v>50</v>
      </c>
      <c r="J8" s="742">
        <f>SUM(I8:I11)/4</f>
        <v>76.785714285714278</v>
      </c>
      <c r="K8" s="352" t="s">
        <v>24</v>
      </c>
      <c r="L8" s="344" t="s">
        <v>23</v>
      </c>
      <c r="M8" s="353"/>
      <c r="N8" s="347"/>
    </row>
    <row r="9" spans="1:14" ht="76.5" customHeight="1" x14ac:dyDescent="0.25">
      <c r="A9" s="740"/>
      <c r="B9" s="740"/>
      <c r="C9" s="740"/>
      <c r="D9" s="318" t="s">
        <v>11</v>
      </c>
      <c r="E9" s="345" t="s">
        <v>80</v>
      </c>
      <c r="F9" s="318" t="s">
        <v>22</v>
      </c>
      <c r="G9" s="344">
        <v>14</v>
      </c>
      <c r="H9" s="350">
        <v>8</v>
      </c>
      <c r="I9" s="351">
        <f>H9/G9*100</f>
        <v>57.142857142857139</v>
      </c>
      <c r="J9" s="743"/>
      <c r="K9" s="352" t="s">
        <v>24</v>
      </c>
      <c r="L9" s="344" t="s">
        <v>23</v>
      </c>
      <c r="M9" s="745"/>
      <c r="N9" s="347"/>
    </row>
    <row r="10" spans="1:14" ht="76.5" customHeight="1" x14ac:dyDescent="0.25">
      <c r="A10" s="740"/>
      <c r="B10" s="740"/>
      <c r="C10" s="740"/>
      <c r="D10" s="318" t="s">
        <v>9</v>
      </c>
      <c r="E10" s="345" t="s">
        <v>179</v>
      </c>
      <c r="F10" s="318" t="s">
        <v>2</v>
      </c>
      <c r="G10" s="344">
        <v>0</v>
      </c>
      <c r="H10" s="350">
        <v>0</v>
      </c>
      <c r="I10" s="351">
        <v>100</v>
      </c>
      <c r="J10" s="743"/>
      <c r="K10" s="352" t="s">
        <v>24</v>
      </c>
      <c r="L10" s="344" t="s">
        <v>23</v>
      </c>
      <c r="M10" s="746"/>
      <c r="N10" s="347"/>
    </row>
    <row r="11" spans="1:14" ht="75.75" customHeight="1" x14ac:dyDescent="0.25">
      <c r="A11" s="740"/>
      <c r="B11" s="741"/>
      <c r="C11" s="741"/>
      <c r="D11" s="318" t="s">
        <v>9</v>
      </c>
      <c r="E11" s="85" t="s">
        <v>180</v>
      </c>
      <c r="F11" s="318" t="s">
        <v>2</v>
      </c>
      <c r="G11" s="344">
        <v>0</v>
      </c>
      <c r="H11" s="350">
        <v>0</v>
      </c>
      <c r="I11" s="351">
        <v>100</v>
      </c>
      <c r="J11" s="744"/>
      <c r="K11" s="352" t="s">
        <v>24</v>
      </c>
      <c r="L11" s="344" t="s">
        <v>23</v>
      </c>
      <c r="M11" s="747"/>
      <c r="N11" s="347"/>
    </row>
    <row r="12" spans="1:14" ht="63.75" customHeight="1" x14ac:dyDescent="0.25">
      <c r="A12" s="740"/>
      <c r="B12" s="739" t="s">
        <v>85</v>
      </c>
      <c r="C12" s="739" t="s">
        <v>5</v>
      </c>
      <c r="D12" s="318" t="s">
        <v>11</v>
      </c>
      <c r="E12" s="346" t="s">
        <v>86</v>
      </c>
      <c r="F12" s="318" t="s">
        <v>20</v>
      </c>
      <c r="G12" s="344">
        <v>15600</v>
      </c>
      <c r="H12" s="350">
        <v>9039</v>
      </c>
      <c r="I12" s="351">
        <f>H12/G12*100</f>
        <v>57.942307692307693</v>
      </c>
      <c r="J12" s="742">
        <f>(I12+I13+I14+I15+I16+I17+I18+I19+I20)/9</f>
        <v>63.728456478456479</v>
      </c>
      <c r="K12" s="352" t="s">
        <v>24</v>
      </c>
      <c r="L12" s="344" t="s">
        <v>23</v>
      </c>
      <c r="M12" s="746"/>
      <c r="N12" s="347"/>
    </row>
    <row r="13" spans="1:14" ht="63.75" customHeight="1" x14ac:dyDescent="0.25">
      <c r="A13" s="740"/>
      <c r="B13" s="740"/>
      <c r="C13" s="740"/>
      <c r="D13" s="318" t="s">
        <v>11</v>
      </c>
      <c r="E13" s="346" t="s">
        <v>87</v>
      </c>
      <c r="F13" s="318" t="s">
        <v>20</v>
      </c>
      <c r="G13" s="344">
        <v>14800</v>
      </c>
      <c r="H13" s="350">
        <v>6000</v>
      </c>
      <c r="I13" s="351">
        <f t="shared" ref="I13:I28" si="1">H13/G13*100</f>
        <v>40.54054054054054</v>
      </c>
      <c r="J13" s="743"/>
      <c r="K13" s="352" t="s">
        <v>24</v>
      </c>
      <c r="L13" s="344" t="s">
        <v>23</v>
      </c>
      <c r="M13" s="747"/>
      <c r="N13" s="347"/>
    </row>
    <row r="14" spans="1:14" ht="63.75" customHeight="1" x14ac:dyDescent="0.25">
      <c r="A14" s="740"/>
      <c r="B14" s="740"/>
      <c r="C14" s="740"/>
      <c r="D14" s="318" t="s">
        <v>11</v>
      </c>
      <c r="E14" s="346" t="s">
        <v>88</v>
      </c>
      <c r="F14" s="318" t="s">
        <v>20</v>
      </c>
      <c r="G14" s="344">
        <v>150</v>
      </c>
      <c r="H14" s="350">
        <v>80</v>
      </c>
      <c r="I14" s="351">
        <f t="shared" si="1"/>
        <v>53.333333333333336</v>
      </c>
      <c r="J14" s="743"/>
      <c r="K14" s="352" t="s">
        <v>24</v>
      </c>
      <c r="L14" s="344" t="s">
        <v>23</v>
      </c>
      <c r="M14" s="354"/>
      <c r="N14" s="347"/>
    </row>
    <row r="15" spans="1:14" ht="109.5" customHeight="1" x14ac:dyDescent="0.25">
      <c r="A15" s="740"/>
      <c r="B15" s="740"/>
      <c r="C15" s="740"/>
      <c r="D15" s="318" t="s">
        <v>9</v>
      </c>
      <c r="E15" s="346" t="s">
        <v>89</v>
      </c>
      <c r="F15" s="318" t="s">
        <v>2</v>
      </c>
      <c r="G15" s="344">
        <v>13</v>
      </c>
      <c r="H15" s="350">
        <v>11.4</v>
      </c>
      <c r="I15" s="351">
        <f t="shared" si="1"/>
        <v>87.692307692307693</v>
      </c>
      <c r="J15" s="743"/>
      <c r="K15" s="352" t="s">
        <v>24</v>
      </c>
      <c r="L15" s="344" t="s">
        <v>23</v>
      </c>
      <c r="M15" s="745"/>
      <c r="N15" s="347"/>
    </row>
    <row r="16" spans="1:14" ht="87" customHeight="1" x14ac:dyDescent="0.25">
      <c r="A16" s="740"/>
      <c r="B16" s="740"/>
      <c r="C16" s="740"/>
      <c r="D16" s="318" t="s">
        <v>9</v>
      </c>
      <c r="E16" s="346" t="s">
        <v>90</v>
      </c>
      <c r="F16" s="318" t="s">
        <v>22</v>
      </c>
      <c r="G16" s="344">
        <v>14</v>
      </c>
      <c r="H16" s="350">
        <v>8</v>
      </c>
      <c r="I16" s="351">
        <f t="shared" si="1"/>
        <v>57.142857142857139</v>
      </c>
      <c r="J16" s="743"/>
      <c r="K16" s="352" t="s">
        <v>24</v>
      </c>
      <c r="L16" s="344" t="s">
        <v>23</v>
      </c>
      <c r="M16" s="747"/>
      <c r="N16" s="347"/>
    </row>
    <row r="17" spans="1:14" ht="87" customHeight="1" x14ac:dyDescent="0.25">
      <c r="A17" s="740"/>
      <c r="B17" s="740"/>
      <c r="C17" s="740"/>
      <c r="D17" s="318" t="s">
        <v>9</v>
      </c>
      <c r="E17" s="346" t="s">
        <v>91</v>
      </c>
      <c r="F17" s="318" t="s">
        <v>2</v>
      </c>
      <c r="G17" s="344">
        <v>0.5</v>
      </c>
      <c r="H17" s="344">
        <v>0.4</v>
      </c>
      <c r="I17" s="351">
        <f t="shared" si="1"/>
        <v>80</v>
      </c>
      <c r="J17" s="743"/>
      <c r="K17" s="344"/>
      <c r="L17" s="344" t="s">
        <v>23</v>
      </c>
      <c r="M17" s="745"/>
      <c r="N17" s="347"/>
    </row>
    <row r="18" spans="1:14" ht="87" customHeight="1" x14ac:dyDescent="0.25">
      <c r="A18" s="740" t="s">
        <v>178</v>
      </c>
      <c r="B18" s="355"/>
      <c r="C18" s="355"/>
      <c r="D18" s="318" t="s">
        <v>9</v>
      </c>
      <c r="E18" s="346" t="s">
        <v>82</v>
      </c>
      <c r="F18" s="318" t="s">
        <v>22</v>
      </c>
      <c r="G18" s="344">
        <v>14</v>
      </c>
      <c r="H18" s="350">
        <v>7</v>
      </c>
      <c r="I18" s="351">
        <f t="shared" si="1"/>
        <v>50</v>
      </c>
      <c r="J18" s="743"/>
      <c r="K18" s="352" t="s">
        <v>24</v>
      </c>
      <c r="L18" s="344" t="s">
        <v>23</v>
      </c>
      <c r="M18" s="746"/>
      <c r="N18" s="347"/>
    </row>
    <row r="19" spans="1:14" ht="87" customHeight="1" x14ac:dyDescent="0.25">
      <c r="A19" s="740"/>
      <c r="B19" s="740" t="s">
        <v>85</v>
      </c>
      <c r="C19" s="740" t="s">
        <v>5</v>
      </c>
      <c r="D19" s="318" t="s">
        <v>9</v>
      </c>
      <c r="E19" s="346" t="s">
        <v>92</v>
      </c>
      <c r="F19" s="318" t="s">
        <v>2</v>
      </c>
      <c r="G19" s="344">
        <v>3</v>
      </c>
      <c r="H19" s="350">
        <v>2.8</v>
      </c>
      <c r="I19" s="351">
        <f t="shared" si="1"/>
        <v>93.333333333333329</v>
      </c>
      <c r="J19" s="743">
        <f>J12</f>
        <v>63.728456478456479</v>
      </c>
      <c r="K19" s="352" t="s">
        <v>24</v>
      </c>
      <c r="L19" s="344" t="s">
        <v>23</v>
      </c>
      <c r="M19" s="747"/>
      <c r="N19" s="347"/>
    </row>
    <row r="20" spans="1:14" ht="87" customHeight="1" x14ac:dyDescent="0.25">
      <c r="A20" s="740"/>
      <c r="B20" s="741"/>
      <c r="C20" s="741"/>
      <c r="D20" s="318" t="s">
        <v>9</v>
      </c>
      <c r="E20" s="346" t="s">
        <v>93</v>
      </c>
      <c r="F20" s="318" t="s">
        <v>22</v>
      </c>
      <c r="G20" s="344">
        <v>28</v>
      </c>
      <c r="H20" s="350">
        <v>15</v>
      </c>
      <c r="I20" s="351">
        <f t="shared" si="1"/>
        <v>53.571428571428569</v>
      </c>
      <c r="J20" s="744"/>
      <c r="K20" s="352" t="s">
        <v>24</v>
      </c>
      <c r="L20" s="344" t="s">
        <v>23</v>
      </c>
      <c r="M20" s="356"/>
      <c r="N20" s="347"/>
    </row>
    <row r="21" spans="1:14" ht="87" customHeight="1" x14ac:dyDescent="0.25">
      <c r="A21" s="740"/>
      <c r="B21" s="739" t="s">
        <v>94</v>
      </c>
      <c r="C21" s="739" t="s">
        <v>15</v>
      </c>
      <c r="D21" s="318" t="s">
        <v>11</v>
      </c>
      <c r="E21" s="346" t="s">
        <v>95</v>
      </c>
      <c r="F21" s="318" t="s">
        <v>22</v>
      </c>
      <c r="G21" s="344">
        <v>4535</v>
      </c>
      <c r="H21" s="350">
        <v>4616</v>
      </c>
      <c r="I21" s="351">
        <f t="shared" si="1"/>
        <v>101.78610804851158</v>
      </c>
      <c r="J21" s="742">
        <f>SUM(I21:I24)/4</f>
        <v>98.552587618188511</v>
      </c>
      <c r="K21" s="352" t="s">
        <v>24</v>
      </c>
      <c r="L21" s="344" t="s">
        <v>23</v>
      </c>
      <c r="M21" s="746"/>
      <c r="N21" s="347"/>
    </row>
    <row r="22" spans="1:14" ht="87" customHeight="1" x14ac:dyDescent="0.25">
      <c r="A22" s="740"/>
      <c r="B22" s="740"/>
      <c r="C22" s="741"/>
      <c r="D22" s="318" t="s">
        <v>9</v>
      </c>
      <c r="E22" s="346" t="s">
        <v>181</v>
      </c>
      <c r="F22" s="318" t="s">
        <v>2</v>
      </c>
      <c r="G22" s="344">
        <v>22</v>
      </c>
      <c r="H22" s="350">
        <v>21</v>
      </c>
      <c r="I22" s="351">
        <f t="shared" si="1"/>
        <v>95.454545454545453</v>
      </c>
      <c r="J22" s="743"/>
      <c r="K22" s="352" t="s">
        <v>24</v>
      </c>
      <c r="L22" s="344" t="s">
        <v>23</v>
      </c>
      <c r="M22" s="747"/>
      <c r="N22" s="347"/>
    </row>
    <row r="23" spans="1:14" ht="87" customHeight="1" x14ac:dyDescent="0.25">
      <c r="A23" s="740"/>
      <c r="B23" s="740"/>
      <c r="C23" s="357" t="s">
        <v>15</v>
      </c>
      <c r="D23" s="318" t="s">
        <v>9</v>
      </c>
      <c r="E23" s="346" t="s">
        <v>182</v>
      </c>
      <c r="F23" s="318" t="s">
        <v>2</v>
      </c>
      <c r="G23" s="344">
        <v>66</v>
      </c>
      <c r="H23" s="350">
        <v>64</v>
      </c>
      <c r="I23" s="351">
        <f t="shared" si="1"/>
        <v>96.969696969696969</v>
      </c>
      <c r="J23" s="743"/>
      <c r="K23" s="352"/>
      <c r="L23" s="344" t="s">
        <v>23</v>
      </c>
      <c r="M23" s="358"/>
      <c r="N23" s="347"/>
    </row>
    <row r="24" spans="1:14" ht="87" customHeight="1" x14ac:dyDescent="0.25">
      <c r="A24" s="740"/>
      <c r="B24" s="741"/>
      <c r="C24" s="357" t="s">
        <v>15</v>
      </c>
      <c r="D24" s="318" t="s">
        <v>9</v>
      </c>
      <c r="E24" s="346" t="s">
        <v>183</v>
      </c>
      <c r="F24" s="318" t="s">
        <v>2</v>
      </c>
      <c r="G24" s="344">
        <v>0</v>
      </c>
      <c r="H24" s="350">
        <v>1.5</v>
      </c>
      <c r="I24" s="351">
        <v>100</v>
      </c>
      <c r="J24" s="744"/>
      <c r="K24" s="352"/>
      <c r="L24" s="344" t="s">
        <v>23</v>
      </c>
      <c r="M24" s="358"/>
      <c r="N24" s="347"/>
    </row>
    <row r="25" spans="1:14" ht="87" customHeight="1" x14ac:dyDescent="0.25">
      <c r="A25" s="740"/>
      <c r="B25" s="739" t="s">
        <v>96</v>
      </c>
      <c r="C25" s="739" t="s">
        <v>15</v>
      </c>
      <c r="D25" s="318" t="s">
        <v>11</v>
      </c>
      <c r="E25" s="346" t="s">
        <v>97</v>
      </c>
      <c r="F25" s="318" t="s">
        <v>20</v>
      </c>
      <c r="G25" s="344">
        <v>6800</v>
      </c>
      <c r="H25" s="350">
        <v>4216</v>
      </c>
      <c r="I25" s="351">
        <f>H25/G25*100</f>
        <v>62</v>
      </c>
      <c r="J25" s="742">
        <f>SUM(I25:I28)/4</f>
        <v>77.959807073954977</v>
      </c>
      <c r="K25" s="352" t="s">
        <v>24</v>
      </c>
      <c r="L25" s="344" t="s">
        <v>23</v>
      </c>
      <c r="M25" s="748"/>
      <c r="N25" s="347"/>
    </row>
    <row r="26" spans="1:14" ht="87" customHeight="1" x14ac:dyDescent="0.25">
      <c r="A26" s="740"/>
      <c r="B26" s="740"/>
      <c r="C26" s="741"/>
      <c r="D26" s="318" t="s">
        <v>11</v>
      </c>
      <c r="E26" s="346" t="s">
        <v>184</v>
      </c>
      <c r="F26" s="359" t="s">
        <v>22</v>
      </c>
      <c r="G26" s="360">
        <v>311</v>
      </c>
      <c r="H26" s="360">
        <v>155</v>
      </c>
      <c r="I26" s="351">
        <f>H26/G26*100</f>
        <v>49.839228295819936</v>
      </c>
      <c r="J26" s="743"/>
      <c r="K26" s="359" t="s">
        <v>30</v>
      </c>
      <c r="L26" s="360" t="s">
        <v>23</v>
      </c>
      <c r="M26" s="749"/>
      <c r="N26" s="347"/>
    </row>
    <row r="27" spans="1:14" s="361" customFormat="1" ht="87" customHeight="1" x14ac:dyDescent="0.25">
      <c r="A27" s="740"/>
      <c r="B27" s="740"/>
      <c r="C27" s="318" t="s">
        <v>15</v>
      </c>
      <c r="D27" s="318" t="s">
        <v>9</v>
      </c>
      <c r="E27" s="346" t="s">
        <v>185</v>
      </c>
      <c r="F27" s="318" t="s">
        <v>2</v>
      </c>
      <c r="G27" s="344">
        <v>0</v>
      </c>
      <c r="H27" s="344">
        <v>0</v>
      </c>
      <c r="I27" s="351">
        <v>100</v>
      </c>
      <c r="J27" s="743"/>
      <c r="K27" s="318"/>
      <c r="L27" s="344" t="s">
        <v>23</v>
      </c>
      <c r="M27" s="352"/>
      <c r="N27" s="347"/>
    </row>
    <row r="28" spans="1:14" s="365" customFormat="1" ht="87" customHeight="1" x14ac:dyDescent="0.25">
      <c r="A28" s="741"/>
      <c r="B28" s="741"/>
      <c r="C28" s="362" t="s">
        <v>15</v>
      </c>
      <c r="D28" s="362" t="s">
        <v>9</v>
      </c>
      <c r="E28" s="346" t="s">
        <v>186</v>
      </c>
      <c r="F28" s="362" t="s">
        <v>2</v>
      </c>
      <c r="G28" s="363">
        <v>100</v>
      </c>
      <c r="H28" s="363">
        <v>100</v>
      </c>
      <c r="I28" s="351">
        <f t="shared" si="1"/>
        <v>100</v>
      </c>
      <c r="J28" s="744"/>
      <c r="K28" s="362"/>
      <c r="L28" s="363" t="s">
        <v>23</v>
      </c>
      <c r="M28" s="364"/>
      <c r="N28" s="347"/>
    </row>
    <row r="29" spans="1:14" ht="21" x14ac:dyDescent="0.25">
      <c r="A29" s="366" t="s">
        <v>26</v>
      </c>
      <c r="B29" s="367"/>
      <c r="C29" s="367"/>
      <c r="D29" s="367"/>
      <c r="E29" s="367"/>
      <c r="F29" s="367"/>
      <c r="G29" s="368"/>
      <c r="H29" s="368"/>
      <c r="I29" s="367"/>
      <c r="J29" s="369"/>
      <c r="K29" s="367"/>
      <c r="L29" s="367"/>
      <c r="M29" s="367"/>
      <c r="N29" s="347"/>
    </row>
    <row r="30" spans="1:14" ht="21" x14ac:dyDescent="0.25">
      <c r="A30" s="347"/>
      <c r="B30" s="347"/>
      <c r="C30" s="348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</row>
    <row r="31" spans="1:14" ht="21" x14ac:dyDescent="0.25">
      <c r="A31" s="347"/>
      <c r="B31" s="347"/>
      <c r="C31" s="348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</row>
    <row r="32" spans="1:14" ht="21" x14ac:dyDescent="0.25">
      <c r="A32" s="347" t="s">
        <v>187</v>
      </c>
      <c r="B32" s="347"/>
      <c r="C32" s="348"/>
      <c r="D32" s="347"/>
      <c r="E32" s="347"/>
      <c r="F32" s="347" t="s">
        <v>188</v>
      </c>
      <c r="G32" s="347"/>
      <c r="H32" s="347"/>
      <c r="I32" s="347"/>
      <c r="J32" s="347"/>
      <c r="K32" s="347"/>
      <c r="L32" s="347"/>
      <c r="M32" s="347"/>
      <c r="N32" s="347"/>
    </row>
    <row r="33" spans="1:14" ht="21" x14ac:dyDescent="0.25">
      <c r="A33" s="347"/>
      <c r="B33" s="347"/>
      <c r="C33" s="348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</sheetData>
  <mergeCells count="26">
    <mergeCell ref="M21:M22"/>
    <mergeCell ref="B25:B28"/>
    <mergeCell ref="C25:C26"/>
    <mergeCell ref="J25:J28"/>
    <mergeCell ref="M25:M26"/>
    <mergeCell ref="A18:A28"/>
    <mergeCell ref="B19:B20"/>
    <mergeCell ref="C19:C20"/>
    <mergeCell ref="J19:J20"/>
    <mergeCell ref="B21:B24"/>
    <mergeCell ref="C21:C22"/>
    <mergeCell ref="J21:J24"/>
    <mergeCell ref="M9:M11"/>
    <mergeCell ref="B12:B17"/>
    <mergeCell ref="C12:C17"/>
    <mergeCell ref="J12:J18"/>
    <mergeCell ref="M12:M13"/>
    <mergeCell ref="M15:M16"/>
    <mergeCell ref="M17:M19"/>
    <mergeCell ref="C2:J2"/>
    <mergeCell ref="C3:J3"/>
    <mergeCell ref="C4:J4"/>
    <mergeCell ref="A8:A17"/>
    <mergeCell ref="B8:B11"/>
    <mergeCell ref="C8:C11"/>
    <mergeCell ref="J8:J11"/>
  </mergeCells>
  <pageMargins left="0.70866141732283472" right="0.16" top="0.74803149606299213" bottom="0.33" header="0.31496062992125984" footer="0.31496062992125984"/>
  <pageSetup paperSize="9" scale="46" fitToHeight="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100"/>
  <sheetViews>
    <sheetView view="pageBreakPreview" topLeftCell="A73" zoomScaleSheetLayoutView="100" workbookViewId="0">
      <selection activeCell="E43" sqref="E43"/>
    </sheetView>
  </sheetViews>
  <sheetFormatPr defaultRowHeight="15.75" x14ac:dyDescent="0.25"/>
  <cols>
    <col min="1" max="2" width="17" style="430" customWidth="1"/>
    <col min="3" max="3" width="24.42578125" style="430" customWidth="1"/>
    <col min="4" max="4" width="13.140625" style="430" customWidth="1"/>
    <col min="5" max="5" width="16.5703125" style="430" customWidth="1"/>
    <col min="6" max="6" width="54.140625" style="430" customWidth="1"/>
    <col min="7" max="7" width="11.42578125" style="430" customWidth="1"/>
    <col min="8" max="8" width="13.85546875" style="430" customWidth="1"/>
    <col min="9" max="9" width="14.140625" style="430" customWidth="1"/>
    <col min="10" max="10" width="14.7109375" style="430" customWidth="1"/>
    <col min="11" max="11" width="13.7109375" style="430" customWidth="1"/>
    <col min="12" max="12" width="14.85546875" style="430" customWidth="1"/>
    <col min="13" max="13" width="13.7109375" style="519" customWidth="1"/>
    <col min="14" max="14" width="10.28515625" style="518" customWidth="1"/>
    <col min="15" max="16" width="0" style="430" hidden="1" customWidth="1"/>
    <col min="17" max="16384" width="9.140625" style="430"/>
  </cols>
  <sheetData>
    <row r="2" spans="1:14" ht="15" customHeight="1" x14ac:dyDescent="0.25">
      <c r="C2" s="758" t="s">
        <v>401</v>
      </c>
      <c r="D2" s="758"/>
      <c r="E2" s="758"/>
      <c r="F2" s="758"/>
      <c r="G2" s="758"/>
      <c r="H2" s="758"/>
      <c r="I2" s="758"/>
      <c r="J2" s="758"/>
      <c r="K2" s="758"/>
      <c r="L2" s="758"/>
      <c r="M2" s="758"/>
    </row>
    <row r="3" spans="1:14" ht="15" customHeight="1" x14ac:dyDescent="0.25"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</row>
    <row r="4" spans="1:14" ht="15" customHeight="1" x14ac:dyDescent="0.25"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</row>
    <row r="5" spans="1:14" x14ac:dyDescent="0.25"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</row>
    <row r="7" spans="1:14" s="519" customFormat="1" ht="202.5" customHeight="1" x14ac:dyDescent="0.25">
      <c r="A7" s="516" t="s">
        <v>7</v>
      </c>
      <c r="B7" s="542" t="s">
        <v>381</v>
      </c>
      <c r="C7" s="516" t="s">
        <v>13</v>
      </c>
      <c r="D7" s="516" t="s">
        <v>14</v>
      </c>
      <c r="E7" s="516" t="s">
        <v>8</v>
      </c>
      <c r="F7" s="516" t="s">
        <v>6</v>
      </c>
      <c r="G7" s="516" t="s">
        <v>3</v>
      </c>
      <c r="H7" s="516" t="s">
        <v>16</v>
      </c>
      <c r="I7" s="516" t="s">
        <v>0</v>
      </c>
      <c r="J7" s="516" t="s">
        <v>17</v>
      </c>
      <c r="K7" s="516" t="s">
        <v>18</v>
      </c>
      <c r="L7" s="516" t="s">
        <v>19</v>
      </c>
      <c r="M7" s="516" t="s">
        <v>1</v>
      </c>
      <c r="N7" s="516" t="s">
        <v>4</v>
      </c>
    </row>
    <row r="8" spans="1:14" x14ac:dyDescent="0.25">
      <c r="A8" s="516">
        <v>1</v>
      </c>
      <c r="B8" s="542">
        <v>2</v>
      </c>
      <c r="C8" s="516">
        <v>3</v>
      </c>
      <c r="D8" s="516">
        <v>4</v>
      </c>
      <c r="E8" s="516">
        <v>5</v>
      </c>
      <c r="F8" s="516">
        <v>6</v>
      </c>
      <c r="G8" s="516">
        <v>7</v>
      </c>
      <c r="H8" s="516">
        <v>8</v>
      </c>
      <c r="I8" s="516">
        <v>9</v>
      </c>
      <c r="J8" s="516">
        <v>10</v>
      </c>
      <c r="K8" s="516">
        <v>11</v>
      </c>
      <c r="L8" s="516">
        <v>12</v>
      </c>
      <c r="M8" s="516">
        <v>13</v>
      </c>
      <c r="N8" s="516">
        <v>14</v>
      </c>
    </row>
    <row r="9" spans="1:14" ht="32.25" customHeight="1" x14ac:dyDescent="0.25">
      <c r="A9" s="759" t="s">
        <v>268</v>
      </c>
      <c r="B9" s="539"/>
      <c r="C9" s="759" t="s">
        <v>397</v>
      </c>
      <c r="D9" s="763" t="s">
        <v>15</v>
      </c>
      <c r="E9" s="516" t="s">
        <v>197</v>
      </c>
      <c r="F9" s="291" t="s">
        <v>376</v>
      </c>
      <c r="G9" s="520" t="s">
        <v>199</v>
      </c>
      <c r="H9" s="2">
        <f>ДК..!G15</f>
        <v>0.03</v>
      </c>
      <c r="I9" s="2">
        <f>ДК..!H15</f>
        <v>0.03</v>
      </c>
      <c r="J9" s="559">
        <f>I9/H9*100</f>
        <v>100</v>
      </c>
      <c r="K9" s="756">
        <f>J10</f>
        <v>100</v>
      </c>
      <c r="L9" s="584" t="s">
        <v>24</v>
      </c>
      <c r="M9" s="766" t="s">
        <v>175</v>
      </c>
      <c r="N9" s="756">
        <f>(K9+K12)/2</f>
        <v>105</v>
      </c>
    </row>
    <row r="10" spans="1:14" ht="57.75" customHeight="1" x14ac:dyDescent="0.25">
      <c r="A10" s="760"/>
      <c r="B10" s="540"/>
      <c r="C10" s="760"/>
      <c r="D10" s="764"/>
      <c r="E10" s="516" t="s">
        <v>197</v>
      </c>
      <c r="F10" s="291" t="s">
        <v>374</v>
      </c>
      <c r="G10" s="521" t="s">
        <v>22</v>
      </c>
      <c r="H10" s="2">
        <f>ДК..!G16</f>
        <v>14.5</v>
      </c>
      <c r="I10" s="2">
        <f>ДК..!H16</f>
        <v>14.5</v>
      </c>
      <c r="J10" s="559">
        <v>100</v>
      </c>
      <c r="K10" s="762"/>
      <c r="L10" s="584" t="s">
        <v>24</v>
      </c>
      <c r="M10" s="767"/>
      <c r="N10" s="767"/>
    </row>
    <row r="11" spans="1:14" ht="36" customHeight="1" x14ac:dyDescent="0.25">
      <c r="A11" s="760"/>
      <c r="B11" s="540"/>
      <c r="C11" s="760"/>
      <c r="D11" s="764"/>
      <c r="E11" s="516" t="s">
        <v>398</v>
      </c>
      <c r="F11" s="522" t="s">
        <v>375</v>
      </c>
      <c r="G11" s="520" t="s">
        <v>199</v>
      </c>
      <c r="H11" s="2">
        <f>ДК..!G17</f>
        <v>100</v>
      </c>
      <c r="I11" s="2">
        <f>ДК..!H17</f>
        <v>100</v>
      </c>
      <c r="J11" s="559">
        <f t="shared" ref="J11:J20" si="0">I11/H11*100</f>
        <v>100</v>
      </c>
      <c r="K11" s="757"/>
      <c r="L11" s="515" t="s">
        <v>24</v>
      </c>
      <c r="M11" s="767"/>
      <c r="N11" s="767"/>
    </row>
    <row r="12" spans="1:14" ht="33" customHeight="1" x14ac:dyDescent="0.25">
      <c r="A12" s="760"/>
      <c r="B12" s="540"/>
      <c r="C12" s="760"/>
      <c r="D12" s="764"/>
      <c r="E12" s="516" t="s">
        <v>204</v>
      </c>
      <c r="F12" s="523" t="s">
        <v>273</v>
      </c>
      <c r="G12" s="520" t="s">
        <v>20</v>
      </c>
      <c r="H12" s="2">
        <f>ДК..!G18</f>
        <v>75430</v>
      </c>
      <c r="I12" s="2">
        <f>ДК..!H18</f>
        <v>96055</v>
      </c>
      <c r="J12" s="559">
        <v>110</v>
      </c>
      <c r="K12" s="756">
        <f>(J12+J13)/2</f>
        <v>110</v>
      </c>
      <c r="L12" s="593" t="s">
        <v>24</v>
      </c>
      <c r="M12" s="767"/>
      <c r="N12" s="767"/>
    </row>
    <row r="13" spans="1:14" ht="33" customHeight="1" x14ac:dyDescent="0.25">
      <c r="A13" s="760"/>
      <c r="B13" s="540"/>
      <c r="C13" s="761"/>
      <c r="D13" s="765"/>
      <c r="E13" s="516" t="s">
        <v>204</v>
      </c>
      <c r="F13" s="522" t="s">
        <v>283</v>
      </c>
      <c r="G13" s="520" t="s">
        <v>22</v>
      </c>
      <c r="H13" s="2">
        <f>ДК..!G19</f>
        <v>458</v>
      </c>
      <c r="I13" s="2">
        <f>ДК..!H19</f>
        <v>727</v>
      </c>
      <c r="J13" s="559">
        <v>110</v>
      </c>
      <c r="K13" s="757"/>
      <c r="L13" s="593" t="s">
        <v>24</v>
      </c>
      <c r="M13" s="767"/>
      <c r="N13" s="768"/>
    </row>
    <row r="14" spans="1:14" ht="36.75" customHeight="1" x14ac:dyDescent="0.25">
      <c r="A14" s="760"/>
      <c r="B14" s="540"/>
      <c r="C14" s="759" t="s">
        <v>395</v>
      </c>
      <c r="D14" s="769" t="s">
        <v>370</v>
      </c>
      <c r="E14" s="516" t="s">
        <v>202</v>
      </c>
      <c r="F14" s="589" t="s">
        <v>371</v>
      </c>
      <c r="G14" s="432" t="s">
        <v>199</v>
      </c>
      <c r="H14" s="2">
        <f>ДК..!G11</f>
        <v>40</v>
      </c>
      <c r="I14" s="2">
        <f>ДК..!H11</f>
        <v>30.1</v>
      </c>
      <c r="J14" s="559">
        <f t="shared" si="0"/>
        <v>75.25</v>
      </c>
      <c r="K14" s="594">
        <f>J14</f>
        <v>75.25</v>
      </c>
      <c r="L14" s="515" t="s">
        <v>24</v>
      </c>
      <c r="M14" s="767"/>
      <c r="N14" s="756">
        <f>(K14+K15)/2</f>
        <v>92.625</v>
      </c>
    </row>
    <row r="15" spans="1:14" ht="48.75" customHeight="1" x14ac:dyDescent="0.25">
      <c r="A15" s="760"/>
      <c r="B15" s="540"/>
      <c r="C15" s="761"/>
      <c r="D15" s="770"/>
      <c r="E15" s="516" t="s">
        <v>204</v>
      </c>
      <c r="F15" s="420" t="s">
        <v>285</v>
      </c>
      <c r="G15" s="524" t="s">
        <v>20</v>
      </c>
      <c r="H15" s="2">
        <f>ДК..!G12</f>
        <v>2020</v>
      </c>
      <c r="I15" s="2">
        <f>ДК..!H12</f>
        <v>3258</v>
      </c>
      <c r="J15" s="559">
        <v>110</v>
      </c>
      <c r="K15" s="595">
        <f>J15</f>
        <v>110</v>
      </c>
      <c r="L15" s="515"/>
      <c r="M15" s="767"/>
      <c r="N15" s="757"/>
    </row>
    <row r="16" spans="1:14" ht="36.75" customHeight="1" x14ac:dyDescent="0.25">
      <c r="A16" s="760"/>
      <c r="B16" s="540"/>
      <c r="C16" s="759" t="s">
        <v>395</v>
      </c>
      <c r="D16" s="769" t="s">
        <v>372</v>
      </c>
      <c r="E16" s="516" t="s">
        <v>202</v>
      </c>
      <c r="F16" s="431" t="s">
        <v>284</v>
      </c>
      <c r="G16" s="432" t="s">
        <v>199</v>
      </c>
      <c r="H16" s="2">
        <f>ДК..!G13</f>
        <v>23.2</v>
      </c>
      <c r="I16" s="2">
        <f>ДК..!H13</f>
        <v>20.170000000000002</v>
      </c>
      <c r="J16" s="559">
        <f t="shared" si="0"/>
        <v>86.939655172413794</v>
      </c>
      <c r="K16" s="594">
        <f>J16</f>
        <v>86.939655172413794</v>
      </c>
      <c r="L16" s="515"/>
      <c r="M16" s="767"/>
      <c r="N16" s="756">
        <f>(K16+K17)/2</f>
        <v>93.518661864719817</v>
      </c>
    </row>
    <row r="17" spans="1:14" ht="34.5" customHeight="1" x14ac:dyDescent="0.25">
      <c r="A17" s="760"/>
      <c r="B17" s="540">
        <v>2446006564</v>
      </c>
      <c r="C17" s="761"/>
      <c r="D17" s="770"/>
      <c r="E17" s="516" t="s">
        <v>204</v>
      </c>
      <c r="F17" s="420" t="s">
        <v>285</v>
      </c>
      <c r="G17" s="524" t="s">
        <v>20</v>
      </c>
      <c r="H17" s="2">
        <f>ДК..!G14</f>
        <v>31740</v>
      </c>
      <c r="I17" s="2">
        <f>ДК..!H14</f>
        <v>31771</v>
      </c>
      <c r="J17" s="559">
        <f t="shared" si="0"/>
        <v>100.09766855702584</v>
      </c>
      <c r="K17" s="594">
        <f>J17</f>
        <v>100.09766855702584</v>
      </c>
      <c r="L17" s="584" t="s">
        <v>24</v>
      </c>
      <c r="M17" s="767"/>
      <c r="N17" s="757"/>
    </row>
    <row r="18" spans="1:14" ht="38.25" customHeight="1" x14ac:dyDescent="0.25">
      <c r="A18" s="760"/>
      <c r="B18" s="540"/>
      <c r="C18" s="759" t="s">
        <v>396</v>
      </c>
      <c r="D18" s="763" t="s">
        <v>5</v>
      </c>
      <c r="E18" s="516" t="s">
        <v>197</v>
      </c>
      <c r="F18" s="523" t="s">
        <v>39</v>
      </c>
      <c r="G18" s="524" t="s">
        <v>22</v>
      </c>
      <c r="H18" s="2">
        <f>ДК..!G9</f>
        <v>74</v>
      </c>
      <c r="I18" s="2">
        <f>ДК..!H9</f>
        <v>74</v>
      </c>
      <c r="J18" s="559">
        <f t="shared" si="0"/>
        <v>100</v>
      </c>
      <c r="K18" s="756">
        <f>(J18+J19)/2</f>
        <v>100</v>
      </c>
      <c r="L18" s="515" t="s">
        <v>24</v>
      </c>
      <c r="M18" s="767"/>
      <c r="N18" s="756">
        <f>AVERAGE(K18,K20)</f>
        <v>100.50234894646263</v>
      </c>
    </row>
    <row r="19" spans="1:14" ht="39" customHeight="1" x14ac:dyDescent="0.25">
      <c r="A19" s="760"/>
      <c r="B19" s="540"/>
      <c r="C19" s="760"/>
      <c r="D19" s="764"/>
      <c r="E19" s="516" t="s">
        <v>202</v>
      </c>
      <c r="F19" s="523" t="s">
        <v>286</v>
      </c>
      <c r="G19" s="432" t="s">
        <v>199</v>
      </c>
      <c r="H19" s="2">
        <f>ДК..!G8</f>
        <v>44.6</v>
      </c>
      <c r="I19" s="2">
        <f>ДК..!H8</f>
        <v>44.6</v>
      </c>
      <c r="J19" s="559">
        <f t="shared" si="0"/>
        <v>100</v>
      </c>
      <c r="K19" s="762"/>
      <c r="L19" s="585" t="s">
        <v>24</v>
      </c>
      <c r="M19" s="767"/>
      <c r="N19" s="767"/>
    </row>
    <row r="20" spans="1:14" ht="39" customHeight="1" x14ac:dyDescent="0.25">
      <c r="A20" s="761"/>
      <c r="B20" s="541"/>
      <c r="C20" s="761"/>
      <c r="D20" s="765"/>
      <c r="E20" s="516" t="s">
        <v>204</v>
      </c>
      <c r="F20" s="431" t="s">
        <v>287</v>
      </c>
      <c r="G20" s="524" t="s">
        <v>20</v>
      </c>
      <c r="H20" s="2">
        <f>ДК..!G10</f>
        <v>64497</v>
      </c>
      <c r="I20" s="2">
        <f>ДК..!H10</f>
        <v>65145</v>
      </c>
      <c r="J20" s="559">
        <f t="shared" si="0"/>
        <v>101.00469789292525</v>
      </c>
      <c r="K20" s="559">
        <f>J20</f>
        <v>101.00469789292525</v>
      </c>
      <c r="L20" s="584" t="s">
        <v>24</v>
      </c>
      <c r="M20" s="767"/>
      <c r="N20" s="768"/>
    </row>
    <row r="21" spans="1:14" s="109" customFormat="1" ht="36" customHeight="1" x14ac:dyDescent="0.25">
      <c r="A21" s="540"/>
      <c r="B21" s="774">
        <v>2446002496</v>
      </c>
      <c r="C21" s="759" t="s">
        <v>392</v>
      </c>
      <c r="D21" s="771" t="s">
        <v>5</v>
      </c>
      <c r="E21" s="545" t="s">
        <v>168</v>
      </c>
      <c r="F21" s="547" t="s">
        <v>304</v>
      </c>
      <c r="G21" s="432" t="s">
        <v>2</v>
      </c>
      <c r="H21" s="463">
        <f>ДДХШ...!H5</f>
        <v>96.4</v>
      </c>
      <c r="I21" s="463">
        <f>ДДХШ...!I5</f>
        <v>96.4</v>
      </c>
      <c r="J21" s="559">
        <f>I21/H21*100</f>
        <v>100</v>
      </c>
      <c r="K21" s="559">
        <f>J21</f>
        <v>100</v>
      </c>
      <c r="L21" s="583" t="s">
        <v>24</v>
      </c>
      <c r="M21" s="767"/>
      <c r="N21" s="642">
        <f>(K21+K22)/2</f>
        <v>100</v>
      </c>
    </row>
    <row r="22" spans="1:14" s="109" customFormat="1" ht="61.5" customHeight="1" x14ac:dyDescent="0.25">
      <c r="A22" s="540" t="s">
        <v>382</v>
      </c>
      <c r="B22" s="775"/>
      <c r="C22" s="761"/>
      <c r="D22" s="772"/>
      <c r="E22" s="545" t="s">
        <v>323</v>
      </c>
      <c r="F22" s="547" t="s">
        <v>322</v>
      </c>
      <c r="G22" s="432" t="s">
        <v>321</v>
      </c>
      <c r="H22" s="463">
        <f>ДДХШ...!H6</f>
        <v>59182</v>
      </c>
      <c r="I22" s="463">
        <f>ДДХШ...!I6</f>
        <v>59182</v>
      </c>
      <c r="J22" s="559">
        <f>I22/H22*100</f>
        <v>100</v>
      </c>
      <c r="K22" s="559">
        <f>J22</f>
        <v>100</v>
      </c>
      <c r="L22" s="582" t="s">
        <v>24</v>
      </c>
      <c r="M22" s="767"/>
      <c r="N22" s="644"/>
    </row>
    <row r="23" spans="1:14" s="109" customFormat="1" ht="36.75" customHeight="1" x14ac:dyDescent="0.25">
      <c r="A23" s="540"/>
      <c r="B23" s="775"/>
      <c r="C23" s="759" t="s">
        <v>394</v>
      </c>
      <c r="D23" s="771" t="s">
        <v>5</v>
      </c>
      <c r="E23" s="545" t="s">
        <v>168</v>
      </c>
      <c r="F23" s="547" t="s">
        <v>364</v>
      </c>
      <c r="G23" s="432" t="s">
        <v>2</v>
      </c>
      <c r="H23" s="463">
        <f>ДДХШ...!H7</f>
        <v>93.7</v>
      </c>
      <c r="I23" s="463">
        <f>ДДХШ...!I7</f>
        <v>93.7</v>
      </c>
      <c r="J23" s="559">
        <f t="shared" ref="J23" si="1">I23/H23*100</f>
        <v>100</v>
      </c>
      <c r="K23" s="559">
        <f>J23</f>
        <v>100</v>
      </c>
      <c r="L23" s="583" t="s">
        <v>24</v>
      </c>
      <c r="M23" s="767"/>
      <c r="N23" s="642">
        <f>(K23+K24)/2</f>
        <v>100</v>
      </c>
    </row>
    <row r="24" spans="1:14" s="109" customFormat="1" ht="47.25" customHeight="1" x14ac:dyDescent="0.25">
      <c r="A24" s="541"/>
      <c r="B24" s="776"/>
      <c r="C24" s="761"/>
      <c r="D24" s="772"/>
      <c r="E24" s="545" t="s">
        <v>167</v>
      </c>
      <c r="F24" s="547" t="s">
        <v>324</v>
      </c>
      <c r="G24" s="424" t="s">
        <v>321</v>
      </c>
      <c r="H24" s="463">
        <f>ДДХШ...!H8</f>
        <v>9180</v>
      </c>
      <c r="I24" s="463">
        <f>ДДХШ...!I8</f>
        <v>9180</v>
      </c>
      <c r="J24" s="559">
        <f>I24/H24*100</f>
        <v>100</v>
      </c>
      <c r="K24" s="559">
        <f>J24</f>
        <v>100</v>
      </c>
      <c r="L24" s="582" t="s">
        <v>24</v>
      </c>
      <c r="M24" s="767"/>
      <c r="N24" s="644"/>
    </row>
    <row r="25" spans="1:14" ht="33" customHeight="1" x14ac:dyDescent="0.25">
      <c r="A25" s="760" t="s">
        <v>383</v>
      </c>
      <c r="B25" s="540"/>
      <c r="C25" s="760" t="s">
        <v>392</v>
      </c>
      <c r="D25" s="764" t="s">
        <v>150</v>
      </c>
      <c r="E25" s="516" t="s">
        <v>202</v>
      </c>
      <c r="F25" s="420" t="s">
        <v>305</v>
      </c>
      <c r="G25" s="432" t="s">
        <v>199</v>
      </c>
      <c r="H25" s="2">
        <f>ДШИ..!G11</f>
        <v>70</v>
      </c>
      <c r="I25" s="2">
        <f>ДШИ..!H11</f>
        <v>100</v>
      </c>
      <c r="J25" s="2">
        <f>ДШИ..!I11</f>
        <v>100</v>
      </c>
      <c r="K25" s="762">
        <f>(J25+J26+J27+J28+J29+J30)/6</f>
        <v>100</v>
      </c>
      <c r="L25" s="515" t="s">
        <v>24</v>
      </c>
      <c r="M25" s="767"/>
      <c r="N25" s="762">
        <f>(K25+K31)/2</f>
        <v>98.393147458072121</v>
      </c>
    </row>
    <row r="26" spans="1:14" ht="33.75" customHeight="1" x14ac:dyDescent="0.25">
      <c r="A26" s="760"/>
      <c r="B26" s="540"/>
      <c r="C26" s="760"/>
      <c r="D26" s="764"/>
      <c r="E26" s="516" t="s">
        <v>202</v>
      </c>
      <c r="F26" s="420" t="s">
        <v>306</v>
      </c>
      <c r="G26" s="432" t="s">
        <v>199</v>
      </c>
      <c r="H26" s="2">
        <f>ДШИ..!G12</f>
        <v>70</v>
      </c>
      <c r="I26" s="2">
        <f>ДШИ..!H12</f>
        <v>96.7</v>
      </c>
      <c r="J26" s="2">
        <f>ДШИ..!I12</f>
        <v>100</v>
      </c>
      <c r="K26" s="762"/>
      <c r="L26" s="515" t="s">
        <v>24</v>
      </c>
      <c r="M26" s="767"/>
      <c r="N26" s="762"/>
    </row>
    <row r="27" spans="1:14" ht="33.75" customHeight="1" x14ac:dyDescent="0.25">
      <c r="A27" s="760"/>
      <c r="B27" s="540"/>
      <c r="C27" s="760"/>
      <c r="D27" s="764"/>
      <c r="E27" s="516" t="s">
        <v>202</v>
      </c>
      <c r="F27" s="420" t="s">
        <v>307</v>
      </c>
      <c r="G27" s="432" t="s">
        <v>199</v>
      </c>
      <c r="H27" s="2">
        <f>ДШИ..!G13</f>
        <v>70</v>
      </c>
      <c r="I27" s="2">
        <f>ДШИ..!H13</f>
        <v>85.7</v>
      </c>
      <c r="J27" s="2">
        <f>ДШИ..!I13</f>
        <v>100</v>
      </c>
      <c r="K27" s="762"/>
      <c r="L27" s="515" t="s">
        <v>24</v>
      </c>
      <c r="M27" s="767"/>
      <c r="N27" s="762"/>
    </row>
    <row r="28" spans="1:14" ht="33.75" customHeight="1" x14ac:dyDescent="0.25">
      <c r="A28" s="760"/>
      <c r="B28" s="540"/>
      <c r="C28" s="760"/>
      <c r="D28" s="764"/>
      <c r="E28" s="516" t="s">
        <v>202</v>
      </c>
      <c r="F28" s="433" t="s">
        <v>365</v>
      </c>
      <c r="G28" s="432" t="s">
        <v>199</v>
      </c>
      <c r="H28" s="584">
        <f>ДШИ..!G15</f>
        <v>70</v>
      </c>
      <c r="I28" s="588">
        <v>83.3</v>
      </c>
      <c r="J28" s="584">
        <f>ДШИ..!I14</f>
        <v>100</v>
      </c>
      <c r="K28" s="762"/>
      <c r="L28" s="515"/>
      <c r="M28" s="767"/>
      <c r="N28" s="762"/>
    </row>
    <row r="29" spans="1:14" ht="35.25" customHeight="1" x14ac:dyDescent="0.25">
      <c r="A29" s="760"/>
      <c r="B29" s="540"/>
      <c r="C29" s="760"/>
      <c r="D29" s="764"/>
      <c r="E29" s="516" t="s">
        <v>202</v>
      </c>
      <c r="F29" s="433" t="s">
        <v>308</v>
      </c>
      <c r="G29" s="432" t="s">
        <v>199</v>
      </c>
      <c r="H29" s="2">
        <f>ДШИ..!G14</f>
        <v>70</v>
      </c>
      <c r="I29" s="2">
        <v>100</v>
      </c>
      <c r="J29" s="2">
        <f>ДШИ..!I15</f>
        <v>100</v>
      </c>
      <c r="K29" s="762"/>
      <c r="L29" s="515" t="s">
        <v>24</v>
      </c>
      <c r="M29" s="767"/>
      <c r="N29" s="762"/>
    </row>
    <row r="30" spans="1:14" ht="34.5" customHeight="1" x14ac:dyDescent="0.25">
      <c r="A30" s="760"/>
      <c r="B30" s="540"/>
      <c r="C30" s="760"/>
      <c r="D30" s="764"/>
      <c r="E30" s="516" t="s">
        <v>202</v>
      </c>
      <c r="F30" s="420" t="s">
        <v>309</v>
      </c>
      <c r="G30" s="432" t="s">
        <v>199</v>
      </c>
      <c r="H30" s="584">
        <f>ДШИ..!G16</f>
        <v>70</v>
      </c>
      <c r="I30" s="584">
        <f>ДШИ..!H16</f>
        <v>100</v>
      </c>
      <c r="J30" s="584">
        <f>ДШИ..!I16</f>
        <v>100</v>
      </c>
      <c r="K30" s="762"/>
      <c r="L30" s="515" t="s">
        <v>24</v>
      </c>
      <c r="M30" s="767"/>
      <c r="N30" s="762"/>
    </row>
    <row r="31" spans="1:14" ht="0.75" customHeight="1" x14ac:dyDescent="0.25">
      <c r="A31" s="760"/>
      <c r="B31" s="540"/>
      <c r="C31" s="760"/>
      <c r="D31" s="764"/>
      <c r="E31" s="516"/>
      <c r="F31" s="431"/>
      <c r="G31" s="432"/>
      <c r="H31" s="592"/>
      <c r="I31" s="592">
        <f>ДШИ..!H17</f>
        <v>10781</v>
      </c>
      <c r="J31" s="592">
        <f>ДШИ..!I17</f>
        <v>100</v>
      </c>
      <c r="K31" s="756">
        <f>(J32+J33+J34+J35+J36+J37)/6</f>
        <v>96.786294916144257</v>
      </c>
      <c r="L31" s="584"/>
      <c r="M31" s="767"/>
      <c r="N31" s="762"/>
    </row>
    <row r="32" spans="1:14" ht="39.75" customHeight="1" x14ac:dyDescent="0.25">
      <c r="A32" s="760"/>
      <c r="B32" s="540">
        <v>2446002506</v>
      </c>
      <c r="C32" s="760"/>
      <c r="D32" s="764"/>
      <c r="E32" s="516" t="s">
        <v>204</v>
      </c>
      <c r="F32" s="431" t="s">
        <v>363</v>
      </c>
      <c r="G32" s="432" t="s">
        <v>161</v>
      </c>
      <c r="H32" s="584">
        <f>ДШИ..!G17</f>
        <v>10781</v>
      </c>
      <c r="I32" s="584">
        <f>ДШИ..!H17</f>
        <v>10781</v>
      </c>
      <c r="J32" s="559">
        <f>ДШИ..!I17</f>
        <v>100</v>
      </c>
      <c r="K32" s="762"/>
      <c r="L32" s="596" t="s">
        <v>24</v>
      </c>
      <c r="M32" s="767"/>
      <c r="N32" s="762"/>
    </row>
    <row r="33" spans="1:14" ht="36" customHeight="1" x14ac:dyDescent="0.25">
      <c r="A33" s="760"/>
      <c r="B33" s="540"/>
      <c r="C33" s="760"/>
      <c r="D33" s="764"/>
      <c r="E33" s="516" t="s">
        <v>204</v>
      </c>
      <c r="F33" s="431" t="s">
        <v>368</v>
      </c>
      <c r="G33" s="432" t="s">
        <v>161</v>
      </c>
      <c r="H33" s="584">
        <f>ДШИ..!G19</f>
        <v>5476.5</v>
      </c>
      <c r="I33" s="584">
        <f>ДШИ..!H19</f>
        <v>5212.5</v>
      </c>
      <c r="J33" s="559">
        <f>ДШИ..!I19</f>
        <v>95.179402903314156</v>
      </c>
      <c r="K33" s="762"/>
      <c r="L33" s="596" t="s">
        <v>24</v>
      </c>
      <c r="M33" s="767"/>
      <c r="N33" s="762"/>
    </row>
    <row r="34" spans="1:14" ht="36" customHeight="1" x14ac:dyDescent="0.25">
      <c r="A34" s="760"/>
      <c r="B34" s="540"/>
      <c r="C34" s="760"/>
      <c r="D34" s="764"/>
      <c r="E34" s="516" t="s">
        <v>204</v>
      </c>
      <c r="F34" s="420" t="s">
        <v>301</v>
      </c>
      <c r="G34" s="432" t="s">
        <v>161</v>
      </c>
      <c r="H34" s="584">
        <f>ДШИ..!G18</f>
        <v>13763</v>
      </c>
      <c r="I34" s="584">
        <f>ДШИ..!H18</f>
        <v>13250</v>
      </c>
      <c r="J34" s="559">
        <f>ДШИ..!I18</f>
        <v>96.272614982198647</v>
      </c>
      <c r="K34" s="762"/>
      <c r="L34" s="596" t="s">
        <v>24</v>
      </c>
      <c r="M34" s="767"/>
      <c r="N34" s="762"/>
    </row>
    <row r="35" spans="1:14" ht="37.5" customHeight="1" x14ac:dyDescent="0.25">
      <c r="A35" s="760"/>
      <c r="B35" s="540"/>
      <c r="C35" s="760"/>
      <c r="D35" s="764"/>
      <c r="E35" s="516" t="s">
        <v>204</v>
      </c>
      <c r="F35" s="431" t="s">
        <v>302</v>
      </c>
      <c r="G35" s="432" t="s">
        <v>161</v>
      </c>
      <c r="H35" s="584">
        <f>ДШИ..!G20</f>
        <v>6209.5</v>
      </c>
      <c r="I35" s="584">
        <f>ДШИ..!H20</f>
        <v>5624.5</v>
      </c>
      <c r="J35" s="559">
        <f>ДШИ..!I20</f>
        <v>90.578951606409532</v>
      </c>
      <c r="K35" s="762"/>
      <c r="L35" s="596" t="s">
        <v>24</v>
      </c>
      <c r="M35" s="767"/>
      <c r="N35" s="762"/>
    </row>
    <row r="36" spans="1:14" ht="36.75" customHeight="1" x14ac:dyDescent="0.25">
      <c r="A36" s="760"/>
      <c r="B36" s="540"/>
      <c r="C36" s="760"/>
      <c r="D36" s="764"/>
      <c r="E36" s="516" t="s">
        <v>204</v>
      </c>
      <c r="F36" s="431" t="s">
        <v>303</v>
      </c>
      <c r="G36" s="432" t="s">
        <v>161</v>
      </c>
      <c r="H36" s="584">
        <f>ДШИ..!G21</f>
        <v>11538.5</v>
      </c>
      <c r="I36" s="584">
        <f>ДШИ..!H21</f>
        <v>11455</v>
      </c>
      <c r="J36" s="559">
        <f>ДШИ..!I21</f>
        <v>99.276335745547513</v>
      </c>
      <c r="K36" s="762"/>
      <c r="L36" s="596" t="s">
        <v>24</v>
      </c>
      <c r="M36" s="767"/>
      <c r="N36" s="762"/>
    </row>
    <row r="37" spans="1:14" ht="39" customHeight="1" x14ac:dyDescent="0.25">
      <c r="A37" s="760"/>
      <c r="B37" s="540"/>
      <c r="C37" s="761"/>
      <c r="D37" s="765"/>
      <c r="E37" s="516" t="s">
        <v>204</v>
      </c>
      <c r="F37" s="431" t="s">
        <v>310</v>
      </c>
      <c r="G37" s="432" t="s">
        <v>161</v>
      </c>
      <c r="H37" s="584">
        <f>ДШИ..!G22</f>
        <v>4749.5</v>
      </c>
      <c r="I37" s="584">
        <f>ДШИ..!H22</f>
        <v>4721.5</v>
      </c>
      <c r="J37" s="559">
        <f>ДШИ..!I22</f>
        <v>99.410464259395724</v>
      </c>
      <c r="K37" s="757"/>
      <c r="L37" s="596" t="s">
        <v>24</v>
      </c>
      <c r="M37" s="767"/>
      <c r="N37" s="757"/>
    </row>
    <row r="38" spans="1:14" ht="42" customHeight="1" x14ac:dyDescent="0.25">
      <c r="A38" s="760"/>
      <c r="B38" s="540"/>
      <c r="C38" s="759" t="s">
        <v>393</v>
      </c>
      <c r="D38" s="759" t="s">
        <v>5</v>
      </c>
      <c r="E38" s="516" t="s">
        <v>168</v>
      </c>
      <c r="F38" s="431" t="s">
        <v>364</v>
      </c>
      <c r="G38" s="516" t="s">
        <v>199</v>
      </c>
      <c r="H38" s="2">
        <f>ДШИ..!G24</f>
        <v>70</v>
      </c>
      <c r="I38" s="2">
        <f>ДШИ..!H24</f>
        <v>100</v>
      </c>
      <c r="J38" s="559">
        <f>ДШИ..!I24</f>
        <v>100</v>
      </c>
      <c r="K38" s="587">
        <f>J38</f>
        <v>100</v>
      </c>
      <c r="L38" s="515" t="s">
        <v>24</v>
      </c>
      <c r="M38" s="767"/>
      <c r="N38" s="756">
        <f>SUM(K38:K39)/2</f>
        <v>98.918086198958818</v>
      </c>
    </row>
    <row r="39" spans="1:14" ht="44.25" customHeight="1" x14ac:dyDescent="0.25">
      <c r="A39" s="760"/>
      <c r="B39" s="540"/>
      <c r="C39" s="761"/>
      <c r="D39" s="761"/>
      <c r="E39" s="516" t="s">
        <v>204</v>
      </c>
      <c r="F39" s="420" t="s">
        <v>324</v>
      </c>
      <c r="G39" s="432" t="s">
        <v>161</v>
      </c>
      <c r="H39" s="2">
        <f>ДШИ..!G25</f>
        <v>28237</v>
      </c>
      <c r="I39" s="2">
        <f>ДШИ..!H25</f>
        <v>27626</v>
      </c>
      <c r="J39" s="559">
        <f>ДШИ..!I25</f>
        <v>97.836172397917636</v>
      </c>
      <c r="K39" s="587">
        <f>J39</f>
        <v>97.836172397917636</v>
      </c>
      <c r="L39" s="584" t="s">
        <v>24</v>
      </c>
      <c r="M39" s="768"/>
      <c r="N39" s="757"/>
    </row>
    <row r="40" spans="1:14" ht="60.75" customHeight="1" x14ac:dyDescent="0.25">
      <c r="A40" s="759" t="s">
        <v>178</v>
      </c>
      <c r="B40" s="551"/>
      <c r="C40" s="759" t="s">
        <v>387</v>
      </c>
      <c r="D40" s="759" t="s">
        <v>5</v>
      </c>
      <c r="E40" s="554" t="s">
        <v>168</v>
      </c>
      <c r="F40" s="420" t="s">
        <v>298</v>
      </c>
      <c r="G40" s="524" t="s">
        <v>22</v>
      </c>
      <c r="H40" s="2">
        <f>ДХМ..!G5</f>
        <v>1134</v>
      </c>
      <c r="I40" s="2">
        <f>ДХМ..!H5</f>
        <v>2406</v>
      </c>
      <c r="J40" s="559">
        <f>ДХМ..!I5</f>
        <v>100</v>
      </c>
      <c r="K40" s="753">
        <f>SUM(J40:J42)/3</f>
        <v>100</v>
      </c>
      <c r="L40" s="515" t="s">
        <v>24</v>
      </c>
      <c r="M40" s="766" t="s">
        <v>175</v>
      </c>
      <c r="N40" s="756">
        <f>SUM(K40:K46)/2</f>
        <v>103.82836092887639</v>
      </c>
    </row>
    <row r="41" spans="1:14" ht="67.5" customHeight="1" x14ac:dyDescent="0.25">
      <c r="A41" s="760"/>
      <c r="B41" s="555"/>
      <c r="C41" s="760"/>
      <c r="D41" s="760"/>
      <c r="E41" s="554" t="s">
        <v>168</v>
      </c>
      <c r="F41" s="420" t="s">
        <v>288</v>
      </c>
      <c r="G41" s="554" t="s">
        <v>199</v>
      </c>
      <c r="H41" s="2">
        <f>ДХМ..!G6</f>
        <v>0.03</v>
      </c>
      <c r="I41" s="2">
        <f>ДХМ..!H6</f>
        <v>3.5000000000000003E-2</v>
      </c>
      <c r="J41" s="559">
        <f>ДХМ..!I6</f>
        <v>100</v>
      </c>
      <c r="K41" s="754"/>
      <c r="L41" s="515" t="s">
        <v>24</v>
      </c>
      <c r="M41" s="767"/>
      <c r="N41" s="762"/>
    </row>
    <row r="42" spans="1:14" ht="60.75" customHeight="1" x14ac:dyDescent="0.25">
      <c r="A42" s="760"/>
      <c r="B42" s="555"/>
      <c r="C42" s="760"/>
      <c r="D42" s="760"/>
      <c r="E42" s="554" t="s">
        <v>168</v>
      </c>
      <c r="F42" s="420" t="s">
        <v>289</v>
      </c>
      <c r="G42" s="554" t="s">
        <v>22</v>
      </c>
      <c r="H42" s="2">
        <f>ДХМ..!G7</f>
        <v>207</v>
      </c>
      <c r="I42" s="2">
        <f>ДХМ..!H7</f>
        <v>207</v>
      </c>
      <c r="J42" s="559">
        <f>ДХМ..!I7</f>
        <v>100</v>
      </c>
      <c r="K42" s="773"/>
      <c r="L42" s="515" t="s">
        <v>24</v>
      </c>
      <c r="M42" s="767"/>
      <c r="N42" s="762"/>
    </row>
    <row r="43" spans="1:14" ht="36.75" customHeight="1" x14ac:dyDescent="0.25">
      <c r="A43" s="760"/>
      <c r="B43" s="555"/>
      <c r="C43" s="760"/>
      <c r="D43" s="760"/>
      <c r="E43" s="552" t="s">
        <v>167</v>
      </c>
      <c r="F43" s="420" t="s">
        <v>290</v>
      </c>
      <c r="G43" s="554" t="s">
        <v>20</v>
      </c>
      <c r="H43" s="2">
        <f>ДХМ..!G8</f>
        <v>16065</v>
      </c>
      <c r="I43" s="2">
        <f>ДХМ..!H8</f>
        <v>18685</v>
      </c>
      <c r="J43" s="597">
        <v>110</v>
      </c>
      <c r="K43" s="753">
        <f>SUM(J43:J46)/4</f>
        <v>107.65672185775279</v>
      </c>
      <c r="L43" s="515" t="s">
        <v>24</v>
      </c>
      <c r="M43" s="767"/>
      <c r="N43" s="762"/>
    </row>
    <row r="44" spans="1:14" ht="30.75" customHeight="1" x14ac:dyDescent="0.25">
      <c r="A44" s="760"/>
      <c r="B44" s="555"/>
      <c r="C44" s="760"/>
      <c r="D44" s="760"/>
      <c r="E44" s="552" t="s">
        <v>167</v>
      </c>
      <c r="F44" s="420" t="s">
        <v>291</v>
      </c>
      <c r="G44" s="554" t="s">
        <v>20</v>
      </c>
      <c r="H44" s="2">
        <f>ДХМ..!G9</f>
        <v>21340</v>
      </c>
      <c r="I44" s="2">
        <f>ДХМ..!H9</f>
        <v>23015</v>
      </c>
      <c r="J44" s="559">
        <f>ДХМ..!I9</f>
        <v>107.84910965323336</v>
      </c>
      <c r="K44" s="754"/>
      <c r="L44" s="515" t="s">
        <v>24</v>
      </c>
      <c r="M44" s="767"/>
      <c r="N44" s="762"/>
    </row>
    <row r="45" spans="1:14" ht="37.5" customHeight="1" x14ac:dyDescent="0.25">
      <c r="A45" s="760"/>
      <c r="B45" s="555"/>
      <c r="C45" s="760"/>
      <c r="D45" s="760"/>
      <c r="E45" s="552" t="s">
        <v>167</v>
      </c>
      <c r="F45" s="420" t="s">
        <v>292</v>
      </c>
      <c r="G45" s="554" t="s">
        <v>22</v>
      </c>
      <c r="H45" s="2">
        <f>ДХМ..!G10</f>
        <v>36</v>
      </c>
      <c r="I45" s="2">
        <f>ДХМ..!H10</f>
        <v>37</v>
      </c>
      <c r="J45" s="559">
        <f>ДХМ..!I10</f>
        <v>102.77777777777777</v>
      </c>
      <c r="K45" s="754"/>
      <c r="L45" s="515" t="s">
        <v>24</v>
      </c>
      <c r="M45" s="767"/>
      <c r="N45" s="762"/>
    </row>
    <row r="46" spans="1:14" ht="44.25" customHeight="1" x14ac:dyDescent="0.25">
      <c r="A46" s="760"/>
      <c r="B46" s="555"/>
      <c r="C46" s="761"/>
      <c r="D46" s="761"/>
      <c r="E46" s="552" t="s">
        <v>167</v>
      </c>
      <c r="F46" s="420" t="s">
        <v>293</v>
      </c>
      <c r="G46" s="554" t="s">
        <v>20</v>
      </c>
      <c r="H46" s="2">
        <f>ДХМ..!G11</f>
        <v>2050</v>
      </c>
      <c r="I46" s="2">
        <f>ДХМ..!H11</f>
        <v>3483</v>
      </c>
      <c r="J46" s="559">
        <f>ДХМ..!I11</f>
        <v>110</v>
      </c>
      <c r="K46" s="773"/>
      <c r="L46" s="584" t="s">
        <v>24</v>
      </c>
      <c r="M46" s="767"/>
      <c r="N46" s="757"/>
    </row>
    <row r="47" spans="1:14" ht="68.25" customHeight="1" x14ac:dyDescent="0.25">
      <c r="A47" s="760"/>
      <c r="B47" s="555"/>
      <c r="C47" s="759" t="s">
        <v>387</v>
      </c>
      <c r="D47" s="759" t="s">
        <v>5</v>
      </c>
      <c r="E47" s="554" t="s">
        <v>168</v>
      </c>
      <c r="F47" s="420" t="s">
        <v>299</v>
      </c>
      <c r="G47" s="554" t="s">
        <v>22</v>
      </c>
      <c r="H47" s="2">
        <f>ДХМ..!G12</f>
        <v>1134</v>
      </c>
      <c r="I47" s="2">
        <f>ДХМ..!H12</f>
        <v>2406</v>
      </c>
      <c r="J47" s="559">
        <f>ДХМ..!I12</f>
        <v>100</v>
      </c>
      <c r="K47" s="587">
        <f>J47</f>
        <v>100</v>
      </c>
      <c r="L47" s="515" t="s">
        <v>24</v>
      </c>
      <c r="M47" s="767"/>
      <c r="N47" s="756">
        <f>(K47+K48)/2</f>
        <v>104.04312668463612</v>
      </c>
    </row>
    <row r="48" spans="1:14" ht="33.75" customHeight="1" x14ac:dyDescent="0.25">
      <c r="A48" s="760"/>
      <c r="B48" s="555"/>
      <c r="C48" s="761"/>
      <c r="D48" s="761"/>
      <c r="E48" s="552" t="s">
        <v>167</v>
      </c>
      <c r="F48" s="420" t="s">
        <v>294</v>
      </c>
      <c r="G48" s="554" t="s">
        <v>20</v>
      </c>
      <c r="H48" s="2">
        <f>ДХМ..!G13</f>
        <v>6678</v>
      </c>
      <c r="I48" s="2">
        <f>ДХМ..!H13</f>
        <v>7218</v>
      </c>
      <c r="J48" s="559">
        <f>ДХМ..!I13</f>
        <v>108.08625336927224</v>
      </c>
      <c r="K48" s="587">
        <f>J48</f>
        <v>108.08625336927224</v>
      </c>
      <c r="L48" s="515" t="s">
        <v>24</v>
      </c>
      <c r="M48" s="767"/>
      <c r="N48" s="757"/>
    </row>
    <row r="49" spans="1:14" ht="44.25" customHeight="1" x14ac:dyDescent="0.25">
      <c r="A49" s="760"/>
      <c r="B49" s="555">
        <v>2446006532</v>
      </c>
      <c r="C49" s="760" t="s">
        <v>390</v>
      </c>
      <c r="D49" s="760" t="s">
        <v>15</v>
      </c>
      <c r="E49" s="554" t="s">
        <v>168</v>
      </c>
      <c r="F49" s="525" t="s">
        <v>297</v>
      </c>
      <c r="G49" s="554" t="s">
        <v>199</v>
      </c>
      <c r="H49" s="2">
        <f>ДХМ..!G14</f>
        <v>66</v>
      </c>
      <c r="I49" s="584">
        <f>ДХМ..!H14</f>
        <v>66</v>
      </c>
      <c r="J49" s="559">
        <f>ДХМ..!I14</f>
        <v>100</v>
      </c>
      <c r="K49" s="753">
        <f>SUM(J49:J51)/3</f>
        <v>100</v>
      </c>
      <c r="L49" s="585" t="s">
        <v>24</v>
      </c>
      <c r="M49" s="767"/>
      <c r="N49" s="762">
        <f>SUM(K49:K52)/2</f>
        <v>100.10901591043017</v>
      </c>
    </row>
    <row r="50" spans="1:14" ht="49.5" customHeight="1" x14ac:dyDescent="0.25">
      <c r="A50" s="760"/>
      <c r="B50" s="555"/>
      <c r="C50" s="760"/>
      <c r="D50" s="760"/>
      <c r="E50" s="554" t="s">
        <v>168</v>
      </c>
      <c r="F50" s="525" t="s">
        <v>295</v>
      </c>
      <c r="G50" s="554" t="s">
        <v>199</v>
      </c>
      <c r="H50" s="2">
        <f>ДХМ..!G15</f>
        <v>66.8</v>
      </c>
      <c r="I50" s="584">
        <f>ДХМ..!H15</f>
        <v>66.8</v>
      </c>
      <c r="J50" s="559">
        <f>I50/H50*100</f>
        <v>100</v>
      </c>
      <c r="K50" s="754"/>
      <c r="L50" s="598"/>
      <c r="M50" s="767"/>
      <c r="N50" s="762"/>
    </row>
    <row r="51" spans="1:14" ht="43.5" customHeight="1" x14ac:dyDescent="0.25">
      <c r="A51" s="760"/>
      <c r="B51" s="555"/>
      <c r="C51" s="760"/>
      <c r="D51" s="760"/>
      <c r="E51" s="554" t="s">
        <v>168</v>
      </c>
      <c r="F51" s="525" t="s">
        <v>296</v>
      </c>
      <c r="G51" s="554" t="s">
        <v>199</v>
      </c>
      <c r="H51" s="2">
        <f>ДХМ..!G16</f>
        <v>1.2</v>
      </c>
      <c r="I51" s="584">
        <f>ДХМ..!H16</f>
        <v>1.4</v>
      </c>
      <c r="J51" s="559">
        <f>ДХМ..!I16</f>
        <v>100</v>
      </c>
      <c r="K51" s="773"/>
      <c r="L51" s="515" t="s">
        <v>24</v>
      </c>
      <c r="M51" s="767"/>
      <c r="N51" s="762"/>
    </row>
    <row r="52" spans="1:14" ht="33.75" customHeight="1" x14ac:dyDescent="0.25">
      <c r="A52" s="760"/>
      <c r="B52" s="555"/>
      <c r="C52" s="761"/>
      <c r="D52" s="761"/>
      <c r="E52" s="552" t="s">
        <v>167</v>
      </c>
      <c r="F52" s="525" t="s">
        <v>95</v>
      </c>
      <c r="G52" s="440" t="s">
        <v>22</v>
      </c>
      <c r="H52" s="2">
        <f>ДХМ..!G17</f>
        <v>16970</v>
      </c>
      <c r="I52" s="2">
        <f>ДХМ..!H17</f>
        <v>17007</v>
      </c>
      <c r="J52" s="559">
        <f>ДХМ..!I17</f>
        <v>100.21803182086033</v>
      </c>
      <c r="K52" s="586">
        <f>J52</f>
        <v>100.21803182086033</v>
      </c>
      <c r="L52" s="585" t="s">
        <v>24</v>
      </c>
      <c r="M52" s="767"/>
      <c r="N52" s="757"/>
    </row>
    <row r="53" spans="1:14" s="412" customFormat="1" ht="70.5" customHeight="1" x14ac:dyDescent="0.25">
      <c r="A53" s="777" t="s">
        <v>384</v>
      </c>
      <c r="B53" s="766">
        <v>2446006229</v>
      </c>
      <c r="C53" s="766" t="s">
        <v>385</v>
      </c>
      <c r="D53" s="766" t="s">
        <v>5</v>
      </c>
      <c r="E53" s="554" t="s">
        <v>168</v>
      </c>
      <c r="F53" s="420" t="s">
        <v>348</v>
      </c>
      <c r="G53" s="588" t="s">
        <v>2</v>
      </c>
      <c r="H53" s="588">
        <f>ЦБС..!H5</f>
        <v>7.9</v>
      </c>
      <c r="I53" s="588">
        <f>ЦБС..!I5</f>
        <v>7.95</v>
      </c>
      <c r="J53" s="599">
        <v>100</v>
      </c>
      <c r="K53" s="781">
        <v>100</v>
      </c>
      <c r="L53" s="515" t="s">
        <v>24</v>
      </c>
      <c r="M53" s="766" t="s">
        <v>23</v>
      </c>
      <c r="N53" s="756">
        <f>(K53+K56)/2</f>
        <v>101.90253651941333</v>
      </c>
    </row>
    <row r="54" spans="1:14" s="412" customFormat="1" ht="54.75" customHeight="1" x14ac:dyDescent="0.25">
      <c r="A54" s="777"/>
      <c r="B54" s="767"/>
      <c r="C54" s="767"/>
      <c r="D54" s="767"/>
      <c r="E54" s="554" t="s">
        <v>168</v>
      </c>
      <c r="F54" s="420" t="s">
        <v>349</v>
      </c>
      <c r="G54" s="588" t="s">
        <v>2</v>
      </c>
      <c r="H54" s="588">
        <f>ЦБС..!H6</f>
        <v>67.400000000000006</v>
      </c>
      <c r="I54" s="588">
        <f>ЦБС..!I6</f>
        <v>88.04</v>
      </c>
      <c r="J54" s="599">
        <v>100</v>
      </c>
      <c r="K54" s="781"/>
      <c r="L54" s="515" t="s">
        <v>24</v>
      </c>
      <c r="M54" s="767"/>
      <c r="N54" s="762"/>
    </row>
    <row r="55" spans="1:14" s="412" customFormat="1" ht="69.75" customHeight="1" x14ac:dyDescent="0.25">
      <c r="A55" s="777"/>
      <c r="B55" s="767"/>
      <c r="C55" s="767"/>
      <c r="D55" s="767"/>
      <c r="E55" s="554" t="s">
        <v>168</v>
      </c>
      <c r="F55" s="420" t="s">
        <v>350</v>
      </c>
      <c r="G55" s="588" t="s">
        <v>2</v>
      </c>
      <c r="H55" s="588">
        <f>ЦБС..!H7</f>
        <v>8.9</v>
      </c>
      <c r="I55" s="588">
        <f>ЦБС..!I7</f>
        <v>10.9</v>
      </c>
      <c r="J55" s="599">
        <v>100</v>
      </c>
      <c r="K55" s="781"/>
      <c r="L55" s="515" t="s">
        <v>24</v>
      </c>
      <c r="M55" s="767"/>
      <c r="N55" s="762"/>
    </row>
    <row r="56" spans="1:14" s="412" customFormat="1" ht="39.75" customHeight="1" x14ac:dyDescent="0.25">
      <c r="A56" s="777"/>
      <c r="B56" s="767"/>
      <c r="C56" s="767"/>
      <c r="D56" s="767"/>
      <c r="E56" s="554" t="s">
        <v>167</v>
      </c>
      <c r="F56" s="420" t="s">
        <v>101</v>
      </c>
      <c r="G56" s="588" t="s">
        <v>22</v>
      </c>
      <c r="H56" s="588">
        <f>ЦБС..!H8</f>
        <v>160200</v>
      </c>
      <c r="I56" s="588">
        <f>ЦБС..!I8</f>
        <v>160200</v>
      </c>
      <c r="J56" s="599">
        <f>I56/H56*100</f>
        <v>100</v>
      </c>
      <c r="K56" s="753">
        <f>(J56+J57+J58)/3</f>
        <v>103.80507303882668</v>
      </c>
      <c r="L56" s="515" t="s">
        <v>24</v>
      </c>
      <c r="M56" s="767"/>
      <c r="N56" s="762"/>
    </row>
    <row r="57" spans="1:14" s="412" customFormat="1" ht="36" customHeight="1" x14ac:dyDescent="0.25">
      <c r="A57" s="777"/>
      <c r="B57" s="767"/>
      <c r="C57" s="767"/>
      <c r="D57" s="767"/>
      <c r="E57" s="554" t="s">
        <v>167</v>
      </c>
      <c r="F57" s="420" t="s">
        <v>102</v>
      </c>
      <c r="G57" s="588" t="s">
        <v>22</v>
      </c>
      <c r="H57" s="588">
        <f>ЦБС..!H9</f>
        <v>1875</v>
      </c>
      <c r="I57" s="588">
        <f>ЦБС..!I9</f>
        <v>2106</v>
      </c>
      <c r="J57" s="599">
        <v>110</v>
      </c>
      <c r="K57" s="754"/>
      <c r="L57" s="515" t="s">
        <v>24</v>
      </c>
      <c r="M57" s="767"/>
      <c r="N57" s="762"/>
    </row>
    <row r="58" spans="1:14" s="412" customFormat="1" ht="35.25" customHeight="1" x14ac:dyDescent="0.25">
      <c r="A58" s="777"/>
      <c r="B58" s="767"/>
      <c r="C58" s="768"/>
      <c r="D58" s="768"/>
      <c r="E58" s="554" t="s">
        <v>167</v>
      </c>
      <c r="F58" s="420" t="s">
        <v>103</v>
      </c>
      <c r="G58" s="588" t="s">
        <v>22</v>
      </c>
      <c r="H58" s="588">
        <f>ЦБС..!H10</f>
        <v>22682</v>
      </c>
      <c r="I58" s="588">
        <f>ЦБС..!I10</f>
        <v>23003</v>
      </c>
      <c r="J58" s="599">
        <f>I58/H58*100</f>
        <v>101.41521911648003</v>
      </c>
      <c r="K58" s="754"/>
      <c r="L58" s="515" t="s">
        <v>24</v>
      </c>
      <c r="M58" s="767"/>
      <c r="N58" s="757"/>
    </row>
    <row r="59" spans="1:14" s="412" customFormat="1" ht="69" hidden="1" customHeight="1" x14ac:dyDescent="0.25">
      <c r="A59" s="777"/>
      <c r="B59" s="767"/>
      <c r="C59" s="766" t="s">
        <v>386</v>
      </c>
      <c r="D59" s="766" t="s">
        <v>5</v>
      </c>
      <c r="E59" s="554" t="s">
        <v>168</v>
      </c>
      <c r="F59" s="420" t="s">
        <v>352</v>
      </c>
      <c r="G59" s="588" t="s">
        <v>2</v>
      </c>
      <c r="H59" s="588">
        <f>ЦБС..!H11</f>
        <v>0</v>
      </c>
      <c r="I59" s="588">
        <f>ЦБС..!I11</f>
        <v>0</v>
      </c>
      <c r="J59" s="599" t="e">
        <f t="shared" ref="J59" si="2">I59/H59*100</f>
        <v>#DIV/0!</v>
      </c>
      <c r="K59" s="591" t="e">
        <f>J59</f>
        <v>#DIV/0!</v>
      </c>
      <c r="L59" s="515" t="s">
        <v>24</v>
      </c>
      <c r="M59" s="767"/>
      <c r="N59" s="756" t="e">
        <f>(K59+K60)/2</f>
        <v>#DIV/0!</v>
      </c>
    </row>
    <row r="60" spans="1:14" s="412" customFormat="1" ht="103.5" hidden="1" customHeight="1" x14ac:dyDescent="0.25">
      <c r="A60" s="777"/>
      <c r="B60" s="767"/>
      <c r="C60" s="768"/>
      <c r="D60" s="768"/>
      <c r="E60" s="554" t="s">
        <v>167</v>
      </c>
      <c r="F60" s="420" t="s">
        <v>351</v>
      </c>
      <c r="G60" s="588" t="s">
        <v>20</v>
      </c>
      <c r="H60" s="588">
        <f>ЦБС..!H12</f>
        <v>0</v>
      </c>
      <c r="I60" s="588">
        <f>ЦБС..!I12</f>
        <v>0</v>
      </c>
      <c r="J60" s="599" t="e">
        <f>I60/H60*100</f>
        <v>#DIV/0!</v>
      </c>
      <c r="K60" s="591" t="e">
        <f>J60</f>
        <v>#DIV/0!</v>
      </c>
      <c r="L60" s="515" t="s">
        <v>24</v>
      </c>
      <c r="M60" s="767"/>
      <c r="N60" s="757"/>
    </row>
    <row r="61" spans="1:14" s="412" customFormat="1" ht="52.5" customHeight="1" x14ac:dyDescent="0.25">
      <c r="A61" s="777"/>
      <c r="B61" s="767"/>
      <c r="C61" s="766" t="s">
        <v>388</v>
      </c>
      <c r="D61" s="766" t="s">
        <v>15</v>
      </c>
      <c r="E61" s="554" t="s">
        <v>168</v>
      </c>
      <c r="F61" s="431" t="s">
        <v>357</v>
      </c>
      <c r="G61" s="588" t="s">
        <v>2</v>
      </c>
      <c r="H61" s="588">
        <f>ЦБС..!H13</f>
        <v>0</v>
      </c>
      <c r="I61" s="588">
        <f>ЦБС..!I13</f>
        <v>0</v>
      </c>
      <c r="J61" s="599">
        <v>100</v>
      </c>
      <c r="K61" s="781">
        <f>(J61+J62+J63)/3</f>
        <v>100</v>
      </c>
      <c r="L61" s="515" t="s">
        <v>30</v>
      </c>
      <c r="M61" s="767"/>
      <c r="N61" s="756">
        <f>(K61+K64)/2</f>
        <v>99.319671609495316</v>
      </c>
    </row>
    <row r="62" spans="1:14" s="412" customFormat="1" ht="42.75" customHeight="1" x14ac:dyDescent="0.25">
      <c r="A62" s="777"/>
      <c r="B62" s="767"/>
      <c r="C62" s="767"/>
      <c r="D62" s="767"/>
      <c r="E62" s="554" t="s">
        <v>168</v>
      </c>
      <c r="F62" s="431" t="s">
        <v>358</v>
      </c>
      <c r="G62" s="588" t="s">
        <v>2</v>
      </c>
      <c r="H62" s="588">
        <f>ЦБС..!H14</f>
        <v>1.8</v>
      </c>
      <c r="I62" s="588">
        <f>ЦБС..!I14</f>
        <v>1.92</v>
      </c>
      <c r="J62" s="599">
        <v>100</v>
      </c>
      <c r="K62" s="781"/>
      <c r="L62" s="515" t="s">
        <v>24</v>
      </c>
      <c r="M62" s="767"/>
      <c r="N62" s="762"/>
    </row>
    <row r="63" spans="1:14" s="412" customFormat="1" ht="39.75" customHeight="1" x14ac:dyDescent="0.25">
      <c r="A63" s="777"/>
      <c r="B63" s="767"/>
      <c r="C63" s="767"/>
      <c r="D63" s="767"/>
      <c r="E63" s="554" t="s">
        <v>168</v>
      </c>
      <c r="F63" s="431" t="s">
        <v>312</v>
      </c>
      <c r="G63" s="588" t="s">
        <v>2</v>
      </c>
      <c r="H63" s="588">
        <f>ЦБС..!H15</f>
        <v>100</v>
      </c>
      <c r="I63" s="588">
        <f>ЦБС..!I15</f>
        <v>100</v>
      </c>
      <c r="J63" s="599">
        <f t="shared" ref="J63" si="3">I63/H63*100</f>
        <v>100</v>
      </c>
      <c r="K63" s="781"/>
      <c r="L63" s="515" t="s">
        <v>24</v>
      </c>
      <c r="M63" s="767"/>
      <c r="N63" s="762"/>
    </row>
    <row r="64" spans="1:14" s="412" customFormat="1" ht="36.75" customHeight="1" x14ac:dyDescent="0.25">
      <c r="A64" s="777"/>
      <c r="B64" s="767"/>
      <c r="C64" s="768"/>
      <c r="D64" s="768"/>
      <c r="E64" s="554" t="s">
        <v>167</v>
      </c>
      <c r="F64" s="431" t="s">
        <v>121</v>
      </c>
      <c r="G64" s="588" t="s">
        <v>22</v>
      </c>
      <c r="H64" s="588">
        <f>ЦБС..!H16</f>
        <v>235695</v>
      </c>
      <c r="I64" s="588">
        <f>ЦБС..!I16</f>
        <v>232488</v>
      </c>
      <c r="J64" s="599">
        <f>I64/H64*100</f>
        <v>98.639343218990646</v>
      </c>
      <c r="K64" s="591">
        <f>J64</f>
        <v>98.639343218990646</v>
      </c>
      <c r="L64" s="515" t="s">
        <v>24</v>
      </c>
      <c r="M64" s="768"/>
      <c r="N64" s="757"/>
    </row>
    <row r="65" spans="1:16" s="412" customFormat="1" ht="84" hidden="1" customHeight="1" x14ac:dyDescent="0.25">
      <c r="A65" s="777"/>
      <c r="B65" s="767"/>
      <c r="C65" s="766" t="s">
        <v>389</v>
      </c>
      <c r="D65" s="766" t="s">
        <v>15</v>
      </c>
      <c r="E65" s="554" t="s">
        <v>168</v>
      </c>
      <c r="F65" s="431" t="s">
        <v>359</v>
      </c>
      <c r="G65" s="588" t="s">
        <v>2</v>
      </c>
      <c r="H65" s="588">
        <f>ЦБС..!H17</f>
        <v>0</v>
      </c>
      <c r="I65" s="588">
        <f>ЦБС..!I17</f>
        <v>0</v>
      </c>
      <c r="J65" s="599" t="e">
        <f>I65/H65*100</f>
        <v>#DIV/0!</v>
      </c>
      <c r="K65" s="753" t="e">
        <f>(J65+J66)/2</f>
        <v>#DIV/0!</v>
      </c>
      <c r="L65" s="515" t="s">
        <v>24</v>
      </c>
      <c r="M65" s="588" t="s">
        <v>23</v>
      </c>
      <c r="N65" s="756" t="e">
        <f>(K65+K67)/2</f>
        <v>#DIV/0!</v>
      </c>
    </row>
    <row r="66" spans="1:16" s="412" customFormat="1" ht="61.5" hidden="1" customHeight="1" x14ac:dyDescent="0.25">
      <c r="A66" s="777"/>
      <c r="B66" s="767"/>
      <c r="C66" s="767"/>
      <c r="D66" s="767"/>
      <c r="E66" s="554" t="s">
        <v>168</v>
      </c>
      <c r="F66" s="420" t="s">
        <v>311</v>
      </c>
      <c r="G66" s="588" t="s">
        <v>2</v>
      </c>
      <c r="H66" s="588">
        <f>ЦБС..!H18</f>
        <v>0</v>
      </c>
      <c r="I66" s="588">
        <f>ЦБС..!I18</f>
        <v>0</v>
      </c>
      <c r="J66" s="599" t="e">
        <f>I66/H66*100</f>
        <v>#DIV/0!</v>
      </c>
      <c r="K66" s="773"/>
      <c r="L66" s="515" t="s">
        <v>30</v>
      </c>
      <c r="M66" s="588" t="s">
        <v>23</v>
      </c>
      <c r="N66" s="762"/>
    </row>
    <row r="67" spans="1:16" s="412" customFormat="1" ht="74.25" hidden="1" customHeight="1" x14ac:dyDescent="0.25">
      <c r="A67" s="777"/>
      <c r="B67" s="768"/>
      <c r="C67" s="768"/>
      <c r="D67" s="768"/>
      <c r="E67" s="554" t="s">
        <v>167</v>
      </c>
      <c r="F67" s="420" t="s">
        <v>360</v>
      </c>
      <c r="G67" s="588" t="s">
        <v>22</v>
      </c>
      <c r="H67" s="588">
        <f>ЦБС..!H19</f>
        <v>0</v>
      </c>
      <c r="I67" s="588">
        <f>ЦБС..!I19</f>
        <v>0</v>
      </c>
      <c r="J67" s="599" t="e">
        <f>I67/H67*100</f>
        <v>#DIV/0!</v>
      </c>
      <c r="K67" s="590" t="e">
        <f>J67</f>
        <v>#DIV/0!</v>
      </c>
      <c r="L67" s="515" t="s">
        <v>30</v>
      </c>
      <c r="M67" s="588" t="s">
        <v>23</v>
      </c>
      <c r="N67" s="757"/>
    </row>
    <row r="68" spans="1:16" s="412" customFormat="1" ht="69.75" customHeight="1" x14ac:dyDescent="0.25">
      <c r="A68" s="766" t="s">
        <v>264</v>
      </c>
      <c r="B68" s="766">
        <v>2446005419</v>
      </c>
      <c r="C68" s="777" t="s">
        <v>385</v>
      </c>
      <c r="D68" s="777" t="s">
        <v>5</v>
      </c>
      <c r="E68" s="542" t="s">
        <v>168</v>
      </c>
      <c r="F68" s="420" t="s">
        <v>348</v>
      </c>
      <c r="G68" s="588" t="s">
        <v>2</v>
      </c>
      <c r="H68" s="588">
        <f>БМА..!H5</f>
        <v>13.4</v>
      </c>
      <c r="I68" s="588">
        <f>БМА..!I5</f>
        <v>21.1</v>
      </c>
      <c r="J68" s="599">
        <v>100</v>
      </c>
      <c r="K68" s="781">
        <f>(J68+J69+J70)/3</f>
        <v>100</v>
      </c>
      <c r="L68" s="515" t="s">
        <v>24</v>
      </c>
      <c r="M68" s="766" t="s">
        <v>23</v>
      </c>
      <c r="N68" s="755">
        <f>(K71+K68)/2</f>
        <v>102.81666666666666</v>
      </c>
    </row>
    <row r="69" spans="1:16" s="412" customFormat="1" ht="54" customHeight="1" x14ac:dyDescent="0.25">
      <c r="A69" s="767"/>
      <c r="B69" s="767"/>
      <c r="C69" s="777"/>
      <c r="D69" s="777"/>
      <c r="E69" s="542" t="s">
        <v>168</v>
      </c>
      <c r="F69" s="420" t="s">
        <v>349</v>
      </c>
      <c r="G69" s="588" t="s">
        <v>2</v>
      </c>
      <c r="H69" s="588">
        <f>БМА..!H6</f>
        <v>0.26</v>
      </c>
      <c r="I69" s="588">
        <f>БМА..!I6</f>
        <v>0.27</v>
      </c>
      <c r="J69" s="599">
        <v>100</v>
      </c>
      <c r="K69" s="781"/>
      <c r="L69" s="515" t="s">
        <v>24</v>
      </c>
      <c r="M69" s="767"/>
      <c r="N69" s="755"/>
      <c r="P69" s="462"/>
    </row>
    <row r="70" spans="1:16" s="412" customFormat="1" ht="67.5" customHeight="1" x14ac:dyDescent="0.25">
      <c r="A70" s="767"/>
      <c r="B70" s="767"/>
      <c r="C70" s="777"/>
      <c r="D70" s="777"/>
      <c r="E70" s="542" t="s">
        <v>168</v>
      </c>
      <c r="F70" s="420" t="s">
        <v>350</v>
      </c>
      <c r="G70" s="588" t="s">
        <v>2</v>
      </c>
      <c r="H70" s="588">
        <f>БМА..!H7</f>
        <v>10.8</v>
      </c>
      <c r="I70" s="588">
        <f>БМА..!I7</f>
        <v>59.9</v>
      </c>
      <c r="J70" s="599">
        <v>100</v>
      </c>
      <c r="K70" s="781"/>
      <c r="L70" s="515" t="s">
        <v>24</v>
      </c>
      <c r="M70" s="767"/>
      <c r="N70" s="755"/>
    </row>
    <row r="71" spans="1:16" s="412" customFormat="1" ht="45" customHeight="1" x14ac:dyDescent="0.25">
      <c r="A71" s="767"/>
      <c r="B71" s="767"/>
      <c r="C71" s="777"/>
      <c r="D71" s="777"/>
      <c r="E71" s="542" t="s">
        <v>167</v>
      </c>
      <c r="F71" s="420" t="s">
        <v>101</v>
      </c>
      <c r="G71" s="588" t="s">
        <v>22</v>
      </c>
      <c r="H71" s="588">
        <f>БМА..!H8</f>
        <v>26948</v>
      </c>
      <c r="I71" s="588">
        <f>БМА..!I8</f>
        <v>28823</v>
      </c>
      <c r="J71" s="599">
        <v>106.9</v>
      </c>
      <c r="K71" s="753">
        <f>(J71+J72+J73)/3</f>
        <v>105.63333333333333</v>
      </c>
      <c r="L71" s="515" t="s">
        <v>24</v>
      </c>
      <c r="M71" s="767"/>
      <c r="N71" s="755"/>
    </row>
    <row r="72" spans="1:16" s="412" customFormat="1" ht="36.75" customHeight="1" x14ac:dyDescent="0.25">
      <c r="A72" s="767"/>
      <c r="B72" s="767"/>
      <c r="C72" s="777"/>
      <c r="D72" s="777"/>
      <c r="E72" s="542" t="s">
        <v>167</v>
      </c>
      <c r="F72" s="420" t="s">
        <v>102</v>
      </c>
      <c r="G72" s="588" t="s">
        <v>22</v>
      </c>
      <c r="H72" s="588">
        <f>БМА..!H9</f>
        <v>1875</v>
      </c>
      <c r="I72" s="588">
        <f>БМА..!I9</f>
        <v>1875</v>
      </c>
      <c r="J72" s="599">
        <f>I72/H72*100</f>
        <v>100</v>
      </c>
      <c r="K72" s="754"/>
      <c r="L72" s="515" t="s">
        <v>24</v>
      </c>
      <c r="M72" s="767"/>
      <c r="N72" s="755"/>
    </row>
    <row r="73" spans="1:16" s="412" customFormat="1" ht="36.75" customHeight="1" x14ac:dyDescent="0.25">
      <c r="A73" s="767"/>
      <c r="B73" s="767"/>
      <c r="C73" s="777"/>
      <c r="D73" s="777"/>
      <c r="E73" s="542" t="s">
        <v>167</v>
      </c>
      <c r="F73" s="420" t="s">
        <v>103</v>
      </c>
      <c r="G73" s="588" t="s">
        <v>22</v>
      </c>
      <c r="H73" s="588">
        <f>БМА..!H10</f>
        <v>12240</v>
      </c>
      <c r="I73" s="588">
        <f>БМА..!I10</f>
        <v>28939</v>
      </c>
      <c r="J73" s="599">
        <v>110</v>
      </c>
      <c r="K73" s="754"/>
      <c r="L73" s="515" t="s">
        <v>24</v>
      </c>
      <c r="M73" s="768"/>
      <c r="N73" s="755"/>
    </row>
    <row r="74" spans="1:16" s="412" customFormat="1" ht="80.25" hidden="1" customHeight="1" x14ac:dyDescent="0.25">
      <c r="A74" s="767"/>
      <c r="B74" s="767"/>
      <c r="C74" s="777" t="s">
        <v>386</v>
      </c>
      <c r="D74" s="777" t="s">
        <v>5</v>
      </c>
      <c r="E74" s="542" t="s">
        <v>168</v>
      </c>
      <c r="F74" s="420" t="s">
        <v>352</v>
      </c>
      <c r="G74" s="588" t="s">
        <v>2</v>
      </c>
      <c r="H74" s="588">
        <f>БМА..!H11</f>
        <v>0</v>
      </c>
      <c r="I74" s="588">
        <f>БМА..!I11</f>
        <v>0</v>
      </c>
      <c r="J74" s="599" t="e">
        <f>I74/H74*100</f>
        <v>#DIV/0!</v>
      </c>
      <c r="K74" s="591" t="e">
        <f>J74</f>
        <v>#DIV/0!</v>
      </c>
      <c r="L74" s="515" t="s">
        <v>24</v>
      </c>
      <c r="M74" s="588" t="s">
        <v>23</v>
      </c>
      <c r="N74" s="756" t="e">
        <f>(K74+K75)/2</f>
        <v>#DIV/0!</v>
      </c>
    </row>
    <row r="75" spans="1:16" s="412" customFormat="1" ht="111" hidden="1" customHeight="1" x14ac:dyDescent="0.25">
      <c r="A75" s="767"/>
      <c r="B75" s="767"/>
      <c r="C75" s="777"/>
      <c r="D75" s="777"/>
      <c r="E75" s="542" t="s">
        <v>167</v>
      </c>
      <c r="F75" s="420" t="s">
        <v>351</v>
      </c>
      <c r="G75" s="588" t="s">
        <v>20</v>
      </c>
      <c r="H75" s="588">
        <f>БМА..!H12</f>
        <v>0</v>
      </c>
      <c r="I75" s="588">
        <f>БМА..!I12</f>
        <v>0</v>
      </c>
      <c r="J75" s="599" t="e">
        <f t="shared" ref="J75:J79" si="4">I75/H75*100</f>
        <v>#DIV/0!</v>
      </c>
      <c r="K75" s="591" t="e">
        <f>J75</f>
        <v>#DIV/0!</v>
      </c>
      <c r="L75" s="515" t="s">
        <v>24</v>
      </c>
      <c r="M75" s="588" t="s">
        <v>23</v>
      </c>
      <c r="N75" s="757"/>
    </row>
    <row r="76" spans="1:16" s="412" customFormat="1" ht="74.25" customHeight="1" x14ac:dyDescent="0.25">
      <c r="A76" s="767"/>
      <c r="B76" s="767"/>
      <c r="C76" s="777" t="s">
        <v>387</v>
      </c>
      <c r="D76" s="777" t="s">
        <v>5</v>
      </c>
      <c r="E76" s="542" t="s">
        <v>168</v>
      </c>
      <c r="F76" s="420" t="s">
        <v>353</v>
      </c>
      <c r="G76" s="588" t="s">
        <v>22</v>
      </c>
      <c r="H76" s="588">
        <f>БМА..!H13</f>
        <v>180</v>
      </c>
      <c r="I76" s="588">
        <f>БМА..!I13</f>
        <v>210</v>
      </c>
      <c r="J76" s="599">
        <v>100</v>
      </c>
      <c r="K76" s="753">
        <f>(J76+J77)/2</f>
        <v>100</v>
      </c>
      <c r="L76" s="515" t="s">
        <v>24</v>
      </c>
      <c r="M76" s="766" t="s">
        <v>23</v>
      </c>
      <c r="N76" s="755">
        <f>(K76+K78)/2</f>
        <v>100</v>
      </c>
    </row>
    <row r="77" spans="1:16" s="412" customFormat="1" ht="73.5" customHeight="1" x14ac:dyDescent="0.25">
      <c r="A77" s="767"/>
      <c r="B77" s="767"/>
      <c r="C77" s="777"/>
      <c r="D77" s="777"/>
      <c r="E77" s="542" t="s">
        <v>168</v>
      </c>
      <c r="F77" s="420" t="s">
        <v>354</v>
      </c>
      <c r="G77" s="588" t="s">
        <v>22</v>
      </c>
      <c r="H77" s="588">
        <f>БМА..!H14</f>
        <v>150</v>
      </c>
      <c r="I77" s="588">
        <f>БМА..!I14</f>
        <v>150</v>
      </c>
      <c r="J77" s="599">
        <f>I77/H77*100</f>
        <v>100</v>
      </c>
      <c r="K77" s="773"/>
      <c r="L77" s="515" t="s">
        <v>24</v>
      </c>
      <c r="M77" s="767"/>
      <c r="N77" s="755"/>
    </row>
    <row r="78" spans="1:16" s="412" customFormat="1" ht="56.25" customHeight="1" x14ac:dyDescent="0.25">
      <c r="A78" s="767"/>
      <c r="B78" s="767"/>
      <c r="C78" s="777"/>
      <c r="D78" s="777"/>
      <c r="E78" s="542" t="s">
        <v>167</v>
      </c>
      <c r="F78" s="420" t="s">
        <v>355</v>
      </c>
      <c r="G78" s="588" t="s">
        <v>20</v>
      </c>
      <c r="H78" s="588">
        <f>БМА..!H15</f>
        <v>2006</v>
      </c>
      <c r="I78" s="588">
        <f>БМА..!I15</f>
        <v>2006</v>
      </c>
      <c r="J78" s="599">
        <f t="shared" si="4"/>
        <v>100</v>
      </c>
      <c r="K78" s="753">
        <f>(J78+J79)/2</f>
        <v>100</v>
      </c>
      <c r="L78" s="515" t="s">
        <v>24</v>
      </c>
      <c r="M78" s="767"/>
      <c r="N78" s="755"/>
    </row>
    <row r="79" spans="1:16" s="412" customFormat="1" ht="58.5" customHeight="1" x14ac:dyDescent="0.25">
      <c r="A79" s="767"/>
      <c r="B79" s="767"/>
      <c r="C79" s="777"/>
      <c r="D79" s="777"/>
      <c r="E79" s="542" t="s">
        <v>167</v>
      </c>
      <c r="F79" s="420" t="s">
        <v>356</v>
      </c>
      <c r="G79" s="588" t="s">
        <v>20</v>
      </c>
      <c r="H79" s="588">
        <f>БМА..!H16</f>
        <v>130</v>
      </c>
      <c r="I79" s="588">
        <f>БМА..!I16</f>
        <v>130</v>
      </c>
      <c r="J79" s="599">
        <f t="shared" si="4"/>
        <v>100</v>
      </c>
      <c r="K79" s="773"/>
      <c r="L79" s="515" t="s">
        <v>24</v>
      </c>
      <c r="M79" s="768"/>
      <c r="N79" s="755"/>
    </row>
    <row r="80" spans="1:16" s="412" customFormat="1" ht="75" customHeight="1" x14ac:dyDescent="0.25">
      <c r="A80" s="767"/>
      <c r="B80" s="767"/>
      <c r="C80" s="766" t="s">
        <v>388</v>
      </c>
      <c r="D80" s="766" t="s">
        <v>15</v>
      </c>
      <c r="E80" s="542" t="s">
        <v>168</v>
      </c>
      <c r="F80" s="431" t="s">
        <v>357</v>
      </c>
      <c r="G80" s="588" t="s">
        <v>2</v>
      </c>
      <c r="H80" s="588">
        <f>БМА..!H17</f>
        <v>0.02</v>
      </c>
      <c r="I80" s="588">
        <f>БМА..!I17</f>
        <v>0.34</v>
      </c>
      <c r="J80" s="599">
        <v>100</v>
      </c>
      <c r="K80" s="781">
        <f>(J80+J81+J82)/3</f>
        <v>100</v>
      </c>
      <c r="L80" s="515" t="s">
        <v>30</v>
      </c>
      <c r="M80" s="766" t="s">
        <v>23</v>
      </c>
      <c r="N80" s="756">
        <f>(K80+K83)/2</f>
        <v>98.941651148355049</v>
      </c>
    </row>
    <row r="81" spans="1:14" s="412" customFormat="1" ht="47.25" customHeight="1" x14ac:dyDescent="0.25">
      <c r="A81" s="767"/>
      <c r="B81" s="767"/>
      <c r="C81" s="767"/>
      <c r="D81" s="767"/>
      <c r="E81" s="542" t="s">
        <v>168</v>
      </c>
      <c r="F81" s="431" t="s">
        <v>358</v>
      </c>
      <c r="G81" s="588" t="s">
        <v>2</v>
      </c>
      <c r="H81" s="588">
        <f>БМА..!H18</f>
        <v>1.1000000000000001</v>
      </c>
      <c r="I81" s="588">
        <f>БМА..!I18</f>
        <v>1.73</v>
      </c>
      <c r="J81" s="599">
        <v>100</v>
      </c>
      <c r="K81" s="781"/>
      <c r="L81" s="515" t="s">
        <v>24</v>
      </c>
      <c r="M81" s="767"/>
      <c r="N81" s="762"/>
    </row>
    <row r="82" spans="1:14" s="412" customFormat="1" ht="50.25" customHeight="1" x14ac:dyDescent="0.25">
      <c r="A82" s="767"/>
      <c r="B82" s="767"/>
      <c r="C82" s="767"/>
      <c r="D82" s="767"/>
      <c r="E82" s="542" t="s">
        <v>168</v>
      </c>
      <c r="F82" s="431" t="s">
        <v>312</v>
      </c>
      <c r="G82" s="588" t="s">
        <v>2</v>
      </c>
      <c r="H82" s="588">
        <f>БМА..!H19</f>
        <v>100</v>
      </c>
      <c r="I82" s="588">
        <f>БМА..!I19</f>
        <v>100</v>
      </c>
      <c r="J82" s="599">
        <f>I82/H82*100</f>
        <v>100</v>
      </c>
      <c r="K82" s="781"/>
      <c r="L82" s="515" t="s">
        <v>24</v>
      </c>
      <c r="M82" s="767"/>
      <c r="N82" s="762"/>
    </row>
    <row r="83" spans="1:14" s="412" customFormat="1" ht="41.25" customHeight="1" x14ac:dyDescent="0.25">
      <c r="A83" s="767"/>
      <c r="B83" s="767"/>
      <c r="C83" s="768"/>
      <c r="D83" s="768"/>
      <c r="E83" s="542" t="s">
        <v>167</v>
      </c>
      <c r="F83" s="431" t="s">
        <v>121</v>
      </c>
      <c r="G83" s="588" t="s">
        <v>22</v>
      </c>
      <c r="H83" s="588">
        <f>БМА..!H20</f>
        <v>32220</v>
      </c>
      <c r="I83" s="588">
        <f>БМА..!I20</f>
        <v>31538</v>
      </c>
      <c r="J83" s="599">
        <f>I83/H83*100</f>
        <v>97.883302296710113</v>
      </c>
      <c r="K83" s="591">
        <f>J83</f>
        <v>97.883302296710113</v>
      </c>
      <c r="L83" s="515" t="s">
        <v>24</v>
      </c>
      <c r="M83" s="768"/>
      <c r="N83" s="757"/>
    </row>
    <row r="84" spans="1:14" s="412" customFormat="1" ht="72.75" hidden="1" customHeight="1" x14ac:dyDescent="0.25">
      <c r="A84" s="767"/>
      <c r="B84" s="767"/>
      <c r="C84" s="766" t="s">
        <v>389</v>
      </c>
      <c r="D84" s="777" t="s">
        <v>15</v>
      </c>
      <c r="E84" s="542" t="s">
        <v>168</v>
      </c>
      <c r="F84" s="431" t="s">
        <v>359</v>
      </c>
      <c r="G84" s="588" t="s">
        <v>2</v>
      </c>
      <c r="H84" s="588">
        <f>БМА..!H21</f>
        <v>0</v>
      </c>
      <c r="I84" s="588">
        <f>БМА..!I21</f>
        <v>0</v>
      </c>
      <c r="J84" s="599">
        <v>0</v>
      </c>
      <c r="K84" s="753" t="e">
        <f>(J84+J85)/2</f>
        <v>#DIV/0!</v>
      </c>
      <c r="L84" s="515" t="s">
        <v>24</v>
      </c>
      <c r="M84" s="588" t="s">
        <v>23</v>
      </c>
      <c r="N84" s="755" t="e">
        <f>(K84+K86)/2</f>
        <v>#DIV/0!</v>
      </c>
    </row>
    <row r="85" spans="1:14" s="412" customFormat="1" ht="62.25" hidden="1" customHeight="1" x14ac:dyDescent="0.25">
      <c r="A85" s="767"/>
      <c r="B85" s="767"/>
      <c r="C85" s="767"/>
      <c r="D85" s="777"/>
      <c r="E85" s="542" t="s">
        <v>168</v>
      </c>
      <c r="F85" s="420" t="s">
        <v>311</v>
      </c>
      <c r="G85" s="588" t="s">
        <v>2</v>
      </c>
      <c r="H85" s="588">
        <f>БМА..!H22</f>
        <v>0</v>
      </c>
      <c r="I85" s="588">
        <f>БМА..!I22</f>
        <v>0</v>
      </c>
      <c r="J85" s="599" t="e">
        <f t="shared" ref="J85:J90" si="5">I85/H85*100</f>
        <v>#DIV/0!</v>
      </c>
      <c r="K85" s="773"/>
      <c r="L85" s="515" t="s">
        <v>30</v>
      </c>
      <c r="M85" s="588" t="s">
        <v>23</v>
      </c>
      <c r="N85" s="755"/>
    </row>
    <row r="86" spans="1:14" s="412" customFormat="1" ht="59.25" hidden="1" customHeight="1" x14ac:dyDescent="0.25">
      <c r="A86" s="767"/>
      <c r="B86" s="767"/>
      <c r="C86" s="768"/>
      <c r="D86" s="777"/>
      <c r="E86" s="542" t="s">
        <v>167</v>
      </c>
      <c r="F86" s="420" t="s">
        <v>360</v>
      </c>
      <c r="G86" s="588" t="s">
        <v>22</v>
      </c>
      <c r="H86" s="588">
        <f>БМА..!H23</f>
        <v>0</v>
      </c>
      <c r="I86" s="588">
        <f>БМА..!I23</f>
        <v>0</v>
      </c>
      <c r="J86" s="599" t="e">
        <f t="shared" si="5"/>
        <v>#DIV/0!</v>
      </c>
      <c r="K86" s="590" t="e">
        <f>J86</f>
        <v>#DIV/0!</v>
      </c>
      <c r="L86" s="515" t="s">
        <v>30</v>
      </c>
      <c r="M86" s="588" t="s">
        <v>23</v>
      </c>
      <c r="N86" s="755"/>
    </row>
    <row r="87" spans="1:14" s="412" customFormat="1" ht="51.75" customHeight="1" x14ac:dyDescent="0.25">
      <c r="A87" s="767"/>
      <c r="B87" s="767"/>
      <c r="C87" s="778" t="s">
        <v>390</v>
      </c>
      <c r="D87" s="766" t="s">
        <v>15</v>
      </c>
      <c r="E87" s="542" t="s">
        <v>168</v>
      </c>
      <c r="F87" s="420" t="s">
        <v>181</v>
      </c>
      <c r="G87" s="588" t="s">
        <v>2</v>
      </c>
      <c r="H87" s="588">
        <f>БМА..!H24</f>
        <v>100</v>
      </c>
      <c r="I87" s="588">
        <f>БМА..!I24</f>
        <v>100</v>
      </c>
      <c r="J87" s="599">
        <f>I87/H87*100</f>
        <v>100</v>
      </c>
      <c r="K87" s="753">
        <f>(J87+J88+J89)/3</f>
        <v>100</v>
      </c>
      <c r="L87" s="515" t="s">
        <v>30</v>
      </c>
      <c r="M87" s="766" t="s">
        <v>23</v>
      </c>
      <c r="N87" s="755">
        <f>(K87+K90)/2</f>
        <v>100</v>
      </c>
    </row>
    <row r="88" spans="1:14" s="412" customFormat="1" ht="53.25" customHeight="1" x14ac:dyDescent="0.25">
      <c r="A88" s="767"/>
      <c r="B88" s="767"/>
      <c r="C88" s="778"/>
      <c r="D88" s="767"/>
      <c r="E88" s="542" t="s">
        <v>168</v>
      </c>
      <c r="F88" s="420" t="s">
        <v>182</v>
      </c>
      <c r="G88" s="588" t="s">
        <v>2</v>
      </c>
      <c r="H88" s="588">
        <f>БМА..!H25</f>
        <v>100</v>
      </c>
      <c r="I88" s="588">
        <f>БМА..!I25</f>
        <v>100</v>
      </c>
      <c r="J88" s="599">
        <f>I88/H88*100</f>
        <v>100</v>
      </c>
      <c r="K88" s="754"/>
      <c r="L88" s="515" t="s">
        <v>30</v>
      </c>
      <c r="M88" s="767"/>
      <c r="N88" s="755"/>
    </row>
    <row r="89" spans="1:14" s="412" customFormat="1" ht="30" customHeight="1" x14ac:dyDescent="0.25">
      <c r="A89" s="767"/>
      <c r="B89" s="767"/>
      <c r="C89" s="778"/>
      <c r="D89" s="767"/>
      <c r="E89" s="542" t="s">
        <v>168</v>
      </c>
      <c r="F89" s="420" t="s">
        <v>183</v>
      </c>
      <c r="G89" s="588" t="s">
        <v>2</v>
      </c>
      <c r="H89" s="588">
        <f>БМА..!H26</f>
        <v>25</v>
      </c>
      <c r="I89" s="588">
        <f>БМА..!I26</f>
        <v>25</v>
      </c>
      <c r="J89" s="599">
        <f t="shared" si="5"/>
        <v>100</v>
      </c>
      <c r="K89" s="773"/>
      <c r="L89" s="515" t="s">
        <v>24</v>
      </c>
      <c r="M89" s="767"/>
      <c r="N89" s="755"/>
    </row>
    <row r="90" spans="1:14" s="412" customFormat="1" ht="30" customHeight="1" x14ac:dyDescent="0.25">
      <c r="A90" s="767"/>
      <c r="B90" s="767"/>
      <c r="C90" s="778"/>
      <c r="D90" s="767"/>
      <c r="E90" s="542" t="s">
        <v>167</v>
      </c>
      <c r="F90" s="420" t="s">
        <v>95</v>
      </c>
      <c r="G90" s="588" t="s">
        <v>22</v>
      </c>
      <c r="H90" s="588">
        <f>БМА..!H27</f>
        <v>750</v>
      </c>
      <c r="I90" s="588">
        <f>БМА..!I27</f>
        <v>750</v>
      </c>
      <c r="J90" s="599">
        <f t="shared" si="5"/>
        <v>100</v>
      </c>
      <c r="K90" s="590">
        <f>J90</f>
        <v>100</v>
      </c>
      <c r="L90" s="515" t="s">
        <v>30</v>
      </c>
      <c r="M90" s="768"/>
      <c r="N90" s="755"/>
    </row>
    <row r="91" spans="1:14" s="412" customFormat="1" ht="72" hidden="1" customHeight="1" x14ac:dyDescent="0.25">
      <c r="A91" s="767"/>
      <c r="B91" s="767"/>
      <c r="C91" s="766" t="s">
        <v>391</v>
      </c>
      <c r="D91" s="777" t="s">
        <v>15</v>
      </c>
      <c r="E91" s="542" t="s">
        <v>168</v>
      </c>
      <c r="F91" s="420" t="s">
        <v>361</v>
      </c>
      <c r="G91" s="542" t="s">
        <v>2</v>
      </c>
      <c r="H91" s="545"/>
      <c r="I91" s="545"/>
      <c r="J91" s="546"/>
      <c r="K91" s="538">
        <f>J91</f>
        <v>0</v>
      </c>
      <c r="L91" s="422" t="s">
        <v>30</v>
      </c>
      <c r="M91" s="542" t="s">
        <v>23</v>
      </c>
      <c r="N91" s="779">
        <f>K92</f>
        <v>0</v>
      </c>
    </row>
    <row r="92" spans="1:14" s="412" customFormat="1" ht="80.25" hidden="1" customHeight="1" x14ac:dyDescent="0.25">
      <c r="A92" s="767"/>
      <c r="B92" s="768"/>
      <c r="C92" s="768"/>
      <c r="D92" s="777"/>
      <c r="E92" s="542" t="s">
        <v>167</v>
      </c>
      <c r="F92" s="420" t="s">
        <v>362</v>
      </c>
      <c r="G92" s="542" t="s">
        <v>22</v>
      </c>
      <c r="H92" s="545"/>
      <c r="I92" s="545"/>
      <c r="J92" s="546"/>
      <c r="K92" s="538">
        <f>J92</f>
        <v>0</v>
      </c>
      <c r="L92" s="422" t="s">
        <v>30</v>
      </c>
      <c r="M92" s="542" t="s">
        <v>23</v>
      </c>
      <c r="N92" s="780"/>
    </row>
    <row r="93" spans="1:14" ht="21.75" customHeight="1" x14ac:dyDescent="0.25">
      <c r="A93" s="526"/>
      <c r="B93" s="526"/>
      <c r="C93" s="526"/>
      <c r="D93" s="526"/>
      <c r="E93" s="441"/>
      <c r="F93" s="441"/>
      <c r="G93" s="441"/>
      <c r="H93" s="441"/>
      <c r="I93" s="441"/>
      <c r="J93" s="441"/>
      <c r="K93" s="441"/>
      <c r="L93" s="441"/>
      <c r="M93" s="441"/>
      <c r="N93" s="441"/>
    </row>
    <row r="94" spans="1:14" ht="27" customHeight="1" x14ac:dyDescent="0.25">
      <c r="A94" s="441"/>
      <c r="B94" s="441"/>
      <c r="C94" s="752" t="s">
        <v>402</v>
      </c>
      <c r="D94" s="752"/>
      <c r="E94" s="527"/>
      <c r="G94" s="441"/>
      <c r="H94" s="441"/>
      <c r="I94" s="441"/>
      <c r="J94" s="441"/>
      <c r="K94" s="441"/>
      <c r="L94" s="441"/>
      <c r="M94" s="441"/>
      <c r="N94" s="441"/>
    </row>
    <row r="95" spans="1:14" ht="27" customHeight="1" x14ac:dyDescent="0.25">
      <c r="A95" s="441"/>
      <c r="B95" s="441"/>
      <c r="C95" s="752"/>
      <c r="D95" s="752"/>
      <c r="E95" s="663" t="s">
        <v>403</v>
      </c>
      <c r="F95" s="663"/>
      <c r="G95" s="441"/>
      <c r="H95" s="441"/>
      <c r="I95" s="441"/>
      <c r="J95" s="441"/>
      <c r="K95" s="441"/>
      <c r="L95" s="441"/>
      <c r="M95" s="441"/>
      <c r="N95" s="441"/>
    </row>
    <row r="96" spans="1:14" ht="27" customHeight="1" x14ac:dyDescent="0.25">
      <c r="A96" s="441"/>
      <c r="B96" s="441"/>
      <c r="C96" s="441"/>
      <c r="D96" s="441"/>
      <c r="E96" s="528"/>
      <c r="F96" s="528"/>
      <c r="G96" s="441"/>
      <c r="H96" s="441"/>
      <c r="I96" s="441"/>
      <c r="J96" s="441"/>
      <c r="K96" s="441"/>
      <c r="L96" s="441"/>
      <c r="M96" s="441"/>
      <c r="N96" s="441"/>
    </row>
    <row r="97" spans="1:14" ht="27" customHeight="1" x14ac:dyDescent="0.25">
      <c r="A97" s="441"/>
      <c r="B97" s="441"/>
      <c r="C97" s="430" t="s">
        <v>379</v>
      </c>
      <c r="E97" s="751" t="s">
        <v>380</v>
      </c>
      <c r="F97" s="751"/>
      <c r="G97" s="441"/>
      <c r="H97" s="441"/>
      <c r="I97" s="441"/>
      <c r="J97" s="441"/>
      <c r="K97" s="441"/>
      <c r="L97" s="441"/>
      <c r="M97" s="441"/>
      <c r="N97" s="441"/>
    </row>
    <row r="98" spans="1:14" ht="27" customHeight="1" x14ac:dyDescent="0.25">
      <c r="A98" s="441"/>
      <c r="B98" s="441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</row>
    <row r="99" spans="1:14" ht="27" customHeight="1" x14ac:dyDescent="0.25">
      <c r="A99" s="441"/>
      <c r="B99" s="441"/>
      <c r="C99" s="441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</row>
    <row r="100" spans="1:14" ht="24" customHeight="1" x14ac:dyDescent="0.25">
      <c r="A100" s="750" t="s">
        <v>366</v>
      </c>
      <c r="B100" s="750"/>
      <c r="C100" s="750"/>
    </row>
  </sheetData>
  <mergeCells count="105">
    <mergeCell ref="N61:N64"/>
    <mergeCell ref="C65:C67"/>
    <mergeCell ref="K65:K66"/>
    <mergeCell ref="N65:N67"/>
    <mergeCell ref="D53:D58"/>
    <mergeCell ref="D59:D60"/>
    <mergeCell ref="M53:M64"/>
    <mergeCell ref="N87:N90"/>
    <mergeCell ref="D87:D90"/>
    <mergeCell ref="K68:K70"/>
    <mergeCell ref="K76:K77"/>
    <mergeCell ref="K78:K79"/>
    <mergeCell ref="K80:K82"/>
    <mergeCell ref="N91:N92"/>
    <mergeCell ref="N80:N83"/>
    <mergeCell ref="C84:C86"/>
    <mergeCell ref="D84:D86"/>
    <mergeCell ref="K84:K85"/>
    <mergeCell ref="N84:N86"/>
    <mergeCell ref="A53:A67"/>
    <mergeCell ref="B68:B92"/>
    <mergeCell ref="K87:K89"/>
    <mergeCell ref="K56:K58"/>
    <mergeCell ref="C59:C60"/>
    <mergeCell ref="C61:C64"/>
    <mergeCell ref="D61:D64"/>
    <mergeCell ref="D65:D67"/>
    <mergeCell ref="B53:B67"/>
    <mergeCell ref="C53:C58"/>
    <mergeCell ref="K53:K55"/>
    <mergeCell ref="M68:M73"/>
    <mergeCell ref="M76:M79"/>
    <mergeCell ref="M80:M83"/>
    <mergeCell ref="M87:M90"/>
    <mergeCell ref="N53:N58"/>
    <mergeCell ref="N59:N60"/>
    <mergeCell ref="K61:K63"/>
    <mergeCell ref="A40:A52"/>
    <mergeCell ref="C49:C52"/>
    <mergeCell ref="C47:C48"/>
    <mergeCell ref="C40:C46"/>
    <mergeCell ref="C91:C92"/>
    <mergeCell ref="D91:D92"/>
    <mergeCell ref="A68:A92"/>
    <mergeCell ref="C68:C73"/>
    <mergeCell ref="D68:D73"/>
    <mergeCell ref="C74:C75"/>
    <mergeCell ref="D74:D75"/>
    <mergeCell ref="C76:C79"/>
    <mergeCell ref="D76:D79"/>
    <mergeCell ref="C80:C83"/>
    <mergeCell ref="D80:D83"/>
    <mergeCell ref="C87:C90"/>
    <mergeCell ref="N40:N46"/>
    <mergeCell ref="N47:N48"/>
    <mergeCell ref="K40:K42"/>
    <mergeCell ref="K43:K46"/>
    <mergeCell ref="D40:D46"/>
    <mergeCell ref="N38:N39"/>
    <mergeCell ref="N49:N52"/>
    <mergeCell ref="D38:D39"/>
    <mergeCell ref="D49:D52"/>
    <mergeCell ref="D47:D48"/>
    <mergeCell ref="B21:B24"/>
    <mergeCell ref="N25:N37"/>
    <mergeCell ref="C38:C39"/>
    <mergeCell ref="A9:A20"/>
    <mergeCell ref="D18:D20"/>
    <mergeCell ref="C9:C13"/>
    <mergeCell ref="C25:C37"/>
    <mergeCell ref="D25:D37"/>
    <mergeCell ref="D23:D24"/>
    <mergeCell ref="N21:N22"/>
    <mergeCell ref="C23:C24"/>
    <mergeCell ref="K9:K11"/>
    <mergeCell ref="K12:K13"/>
    <mergeCell ref="N14:N15"/>
    <mergeCell ref="N16:N17"/>
    <mergeCell ref="C14:C15"/>
    <mergeCell ref="C16:C17"/>
    <mergeCell ref="N23:N24"/>
    <mergeCell ref="A100:C100"/>
    <mergeCell ref="E97:F97"/>
    <mergeCell ref="C94:D95"/>
    <mergeCell ref="E95:F95"/>
    <mergeCell ref="K71:K73"/>
    <mergeCell ref="N68:N73"/>
    <mergeCell ref="N74:N75"/>
    <mergeCell ref="N76:N79"/>
    <mergeCell ref="C2:M5"/>
    <mergeCell ref="C18:C20"/>
    <mergeCell ref="K18:K19"/>
    <mergeCell ref="D9:D13"/>
    <mergeCell ref="M9:M39"/>
    <mergeCell ref="K31:K37"/>
    <mergeCell ref="K25:K30"/>
    <mergeCell ref="D14:D15"/>
    <mergeCell ref="D16:D17"/>
    <mergeCell ref="D21:D22"/>
    <mergeCell ref="K49:K51"/>
    <mergeCell ref="M40:M52"/>
    <mergeCell ref="N9:N13"/>
    <mergeCell ref="N18:N20"/>
    <mergeCell ref="A25:A39"/>
    <mergeCell ref="C21:C22"/>
  </mergeCells>
  <pageMargins left="0.55118110236220474" right="0.15748031496062992" top="0.74803149606299213" bottom="0.51181102362204722" header="0.31496062992125984" footer="0.55118110236220474"/>
  <pageSetup paperSize="9" scale="52" fitToHeight="11" orientation="landscape" r:id="rId1"/>
  <rowBreaks count="3" manualBreakCount="3">
    <brk id="24" max="16383" man="1"/>
    <brk id="46" max="13" man="1"/>
    <brk id="71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N8" sqref="N8:S8"/>
    </sheetView>
  </sheetViews>
  <sheetFormatPr defaultRowHeight="15" x14ac:dyDescent="0.25"/>
  <cols>
    <col min="1" max="1" width="7" style="826" customWidth="1"/>
    <col min="2" max="2" width="11.5703125" style="826" customWidth="1"/>
    <col min="3" max="3" width="6.5703125" style="826" customWidth="1"/>
    <col min="4" max="4" width="8.140625" style="826" customWidth="1"/>
    <col min="5" max="5" width="12.140625" style="826" customWidth="1"/>
    <col min="6" max="6" width="4.28515625" style="826" customWidth="1"/>
    <col min="7" max="7" width="7.85546875" style="826" customWidth="1"/>
    <col min="8" max="8" width="6.42578125" style="826" customWidth="1"/>
    <col min="9" max="10" width="6.7109375" style="826" customWidth="1"/>
    <col min="11" max="11" width="5.28515625" style="826" customWidth="1"/>
    <col min="12" max="12" width="5.5703125" style="826" customWidth="1"/>
    <col min="13" max="13" width="6.28515625" style="826" customWidth="1"/>
    <col min="14" max="16384" width="9.140625" style="826"/>
  </cols>
  <sheetData>
    <row r="1" spans="1:21" ht="15.75" x14ac:dyDescent="0.25">
      <c r="D1" s="827"/>
      <c r="F1" s="827"/>
      <c r="G1" s="828"/>
      <c r="H1" s="828"/>
      <c r="L1" s="829"/>
    </row>
    <row r="2" spans="1:21" s="830" customFormat="1" ht="15" customHeight="1" x14ac:dyDescent="0.2">
      <c r="C2" s="831" t="s">
        <v>175</v>
      </c>
      <c r="D2" s="831"/>
      <c r="E2" s="831"/>
      <c r="F2" s="831"/>
      <c r="G2" s="831"/>
      <c r="H2" s="831"/>
      <c r="I2" s="831"/>
      <c r="J2" s="831"/>
    </row>
    <row r="3" spans="1:21" s="830" customFormat="1" ht="15" customHeight="1" x14ac:dyDescent="0.2">
      <c r="C3" s="831" t="s">
        <v>404</v>
      </c>
      <c r="D3" s="831"/>
      <c r="E3" s="831"/>
      <c r="F3" s="831"/>
      <c r="G3" s="831"/>
      <c r="H3" s="831"/>
      <c r="I3" s="831"/>
      <c r="J3" s="831"/>
    </row>
    <row r="4" spans="1:21" s="830" customFormat="1" ht="15.75" customHeight="1" x14ac:dyDescent="0.25">
      <c r="A4" s="831" t="s">
        <v>405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</row>
    <row r="5" spans="1:21" s="830" customFormat="1" ht="12.75" x14ac:dyDescent="0.2">
      <c r="D5" s="833"/>
      <c r="F5" s="833"/>
      <c r="G5" s="834"/>
      <c r="H5" s="834"/>
    </row>
    <row r="6" spans="1:21" s="830" customFormat="1" ht="240" x14ac:dyDescent="0.2">
      <c r="A6" s="835" t="s">
        <v>7</v>
      </c>
      <c r="B6" s="835" t="s">
        <v>13</v>
      </c>
      <c r="C6" s="835" t="s">
        <v>14</v>
      </c>
      <c r="D6" s="835" t="s">
        <v>8</v>
      </c>
      <c r="E6" s="836" t="s">
        <v>6</v>
      </c>
      <c r="F6" s="836" t="s">
        <v>3</v>
      </c>
      <c r="G6" s="837" t="s">
        <v>16</v>
      </c>
      <c r="H6" s="838" t="s">
        <v>0</v>
      </c>
      <c r="I6" s="836" t="s">
        <v>17</v>
      </c>
      <c r="J6" s="836" t="s">
        <v>18</v>
      </c>
      <c r="K6" s="836" t="s">
        <v>19</v>
      </c>
      <c r="L6" s="836" t="s">
        <v>1</v>
      </c>
      <c r="M6" s="836" t="s">
        <v>4</v>
      </c>
    </row>
    <row r="7" spans="1:21" s="830" customFormat="1" ht="12.75" x14ac:dyDescent="0.2">
      <c r="A7" s="839">
        <v>1</v>
      </c>
      <c r="B7" s="839">
        <v>2</v>
      </c>
      <c r="C7" s="839">
        <v>3</v>
      </c>
      <c r="D7" s="839">
        <v>4</v>
      </c>
      <c r="E7" s="840">
        <v>5</v>
      </c>
      <c r="F7" s="840">
        <v>6</v>
      </c>
      <c r="G7" s="841">
        <v>7</v>
      </c>
      <c r="H7" s="842">
        <v>8</v>
      </c>
      <c r="I7" s="840">
        <v>9</v>
      </c>
      <c r="J7" s="840">
        <v>10</v>
      </c>
      <c r="K7" s="840">
        <v>11</v>
      </c>
      <c r="L7" s="840">
        <v>12</v>
      </c>
      <c r="M7" s="840">
        <v>13</v>
      </c>
    </row>
    <row r="8" spans="1:21" s="830" customFormat="1" ht="156.75" customHeight="1" x14ac:dyDescent="0.25">
      <c r="A8" s="843" t="s">
        <v>264</v>
      </c>
      <c r="B8" s="844" t="s">
        <v>100</v>
      </c>
      <c r="C8" s="838" t="s">
        <v>5</v>
      </c>
      <c r="D8" s="836" t="s">
        <v>202</v>
      </c>
      <c r="E8" s="845" t="s">
        <v>348</v>
      </c>
      <c r="F8" s="836" t="s">
        <v>2</v>
      </c>
      <c r="G8" s="846">
        <v>13.4</v>
      </c>
      <c r="H8" s="847">
        <v>21.1</v>
      </c>
      <c r="I8" s="848">
        <v>100</v>
      </c>
      <c r="J8" s="849">
        <v>100</v>
      </c>
      <c r="K8" s="850" t="s">
        <v>24</v>
      </c>
      <c r="L8" s="851" t="s">
        <v>335</v>
      </c>
      <c r="M8" s="852">
        <v>102.8</v>
      </c>
      <c r="N8" s="853"/>
      <c r="O8" s="854"/>
      <c r="P8" s="854"/>
      <c r="Q8" s="854"/>
      <c r="R8" s="854"/>
      <c r="S8" s="854"/>
    </row>
    <row r="9" spans="1:21" s="830" customFormat="1" ht="122.25" customHeight="1" x14ac:dyDescent="0.2">
      <c r="A9" s="855"/>
      <c r="B9" s="856"/>
      <c r="C9" s="838" t="s">
        <v>5</v>
      </c>
      <c r="D9" s="838" t="s">
        <v>202</v>
      </c>
      <c r="E9" s="845" t="s">
        <v>406</v>
      </c>
      <c r="F9" s="836" t="s">
        <v>2</v>
      </c>
      <c r="G9" s="846">
        <v>0.26</v>
      </c>
      <c r="H9" s="857">
        <v>0.27</v>
      </c>
      <c r="I9" s="848">
        <v>100</v>
      </c>
      <c r="J9" s="858"/>
      <c r="K9" s="850" t="s">
        <v>24</v>
      </c>
      <c r="L9" s="851" t="s">
        <v>335</v>
      </c>
      <c r="M9" s="859"/>
    </row>
    <row r="10" spans="1:21" s="830" customFormat="1" ht="159" customHeight="1" x14ac:dyDescent="0.2">
      <c r="A10" s="855"/>
      <c r="B10" s="856"/>
      <c r="C10" s="860" t="s">
        <v>5</v>
      </c>
      <c r="D10" s="861" t="s">
        <v>202</v>
      </c>
      <c r="E10" s="862" t="s">
        <v>407</v>
      </c>
      <c r="F10" s="863" t="s">
        <v>2</v>
      </c>
      <c r="G10" s="864">
        <v>10.8</v>
      </c>
      <c r="H10" s="865">
        <v>59.9</v>
      </c>
      <c r="I10" s="866">
        <v>100</v>
      </c>
      <c r="J10" s="867"/>
      <c r="K10" s="868" t="s">
        <v>24</v>
      </c>
      <c r="L10" s="869" t="s">
        <v>335</v>
      </c>
      <c r="M10" s="859"/>
    </row>
    <row r="11" spans="1:21" s="830" customFormat="1" ht="75" customHeight="1" x14ac:dyDescent="0.25">
      <c r="A11" s="855"/>
      <c r="B11" s="856"/>
      <c r="C11" s="838" t="s">
        <v>5</v>
      </c>
      <c r="D11" s="838" t="s">
        <v>204</v>
      </c>
      <c r="E11" s="845" t="s">
        <v>408</v>
      </c>
      <c r="F11" s="836" t="s">
        <v>409</v>
      </c>
      <c r="G11" s="846">
        <v>26948</v>
      </c>
      <c r="H11" s="870">
        <v>28823</v>
      </c>
      <c r="I11" s="871">
        <v>106.9</v>
      </c>
      <c r="J11" s="872">
        <v>105.6</v>
      </c>
      <c r="K11" s="850" t="s">
        <v>24</v>
      </c>
      <c r="L11" s="851" t="s">
        <v>335</v>
      </c>
      <c r="M11" s="859"/>
      <c r="N11" s="873"/>
      <c r="O11" s="832"/>
      <c r="P11" s="832"/>
      <c r="Q11" s="832"/>
      <c r="R11" s="832"/>
      <c r="S11" s="832"/>
      <c r="T11" s="832"/>
      <c r="U11" s="832"/>
    </row>
    <row r="12" spans="1:21" s="830" customFormat="1" ht="60.75" customHeight="1" x14ac:dyDescent="0.2">
      <c r="A12" s="855"/>
      <c r="B12" s="856"/>
      <c r="C12" s="838" t="s">
        <v>5</v>
      </c>
      <c r="D12" s="838" t="s">
        <v>204</v>
      </c>
      <c r="E12" s="845" t="s">
        <v>410</v>
      </c>
      <c r="F12" s="836" t="s">
        <v>409</v>
      </c>
      <c r="G12" s="846">
        <v>1875</v>
      </c>
      <c r="H12" s="874">
        <v>1875</v>
      </c>
      <c r="I12" s="871">
        <v>100</v>
      </c>
      <c r="J12" s="859"/>
      <c r="K12" s="850" t="s">
        <v>24</v>
      </c>
      <c r="L12" s="851" t="s">
        <v>335</v>
      </c>
      <c r="M12" s="859"/>
    </row>
    <row r="13" spans="1:21" s="830" customFormat="1" ht="72.75" customHeight="1" x14ac:dyDescent="0.25">
      <c r="A13" s="855"/>
      <c r="B13" s="856"/>
      <c r="C13" s="838" t="s">
        <v>5</v>
      </c>
      <c r="D13" s="861" t="s">
        <v>204</v>
      </c>
      <c r="E13" s="845" t="s">
        <v>351</v>
      </c>
      <c r="F13" s="836" t="s">
        <v>409</v>
      </c>
      <c r="G13" s="846">
        <v>12240</v>
      </c>
      <c r="H13" s="874">
        <v>28939</v>
      </c>
      <c r="I13" s="871">
        <v>110</v>
      </c>
      <c r="J13" s="875"/>
      <c r="K13" s="850" t="s">
        <v>24</v>
      </c>
      <c r="L13" s="851" t="s">
        <v>335</v>
      </c>
      <c r="M13" s="875"/>
      <c r="N13" s="873"/>
      <c r="O13" s="832"/>
      <c r="P13" s="832"/>
      <c r="Q13" s="832"/>
      <c r="R13" s="832"/>
      <c r="S13" s="832"/>
      <c r="T13" s="832"/>
      <c r="U13" s="832"/>
    </row>
    <row r="14" spans="1:21" s="830" customFormat="1" ht="206.25" customHeight="1" x14ac:dyDescent="0.2">
      <c r="A14" s="855"/>
      <c r="B14" s="876" t="s">
        <v>411</v>
      </c>
      <c r="C14" s="877" t="s">
        <v>5</v>
      </c>
      <c r="D14" s="877" t="s">
        <v>202</v>
      </c>
      <c r="E14" s="878" t="s">
        <v>412</v>
      </c>
      <c r="F14" s="877" t="s">
        <v>409</v>
      </c>
      <c r="G14" s="879">
        <v>180</v>
      </c>
      <c r="H14" s="880">
        <v>210</v>
      </c>
      <c r="I14" s="881">
        <v>100</v>
      </c>
      <c r="J14" s="882">
        <v>100</v>
      </c>
      <c r="K14" s="883" t="s">
        <v>24</v>
      </c>
      <c r="L14" s="884" t="s">
        <v>335</v>
      </c>
      <c r="M14" s="885">
        <v>100</v>
      </c>
    </row>
    <row r="15" spans="1:21" s="830" customFormat="1" ht="159.75" customHeight="1" x14ac:dyDescent="0.2">
      <c r="A15" s="855"/>
      <c r="B15" s="886"/>
      <c r="C15" s="877" t="s">
        <v>5</v>
      </c>
      <c r="D15" s="887" t="s">
        <v>202</v>
      </c>
      <c r="E15" s="878" t="s">
        <v>413</v>
      </c>
      <c r="F15" s="877" t="s">
        <v>409</v>
      </c>
      <c r="G15" s="879">
        <v>150</v>
      </c>
      <c r="H15" s="880">
        <v>150</v>
      </c>
      <c r="I15" s="881">
        <v>100</v>
      </c>
      <c r="J15" s="888"/>
      <c r="K15" s="883" t="s">
        <v>24</v>
      </c>
      <c r="L15" s="884" t="s">
        <v>335</v>
      </c>
      <c r="M15" s="889"/>
    </row>
    <row r="16" spans="1:21" s="830" customFormat="1" ht="85.5" customHeight="1" x14ac:dyDescent="0.2">
      <c r="A16" s="855"/>
      <c r="B16" s="886"/>
      <c r="C16" s="877" t="s">
        <v>5</v>
      </c>
      <c r="D16" s="878" t="s">
        <v>204</v>
      </c>
      <c r="E16" s="878" t="s">
        <v>414</v>
      </c>
      <c r="F16" s="877" t="s">
        <v>415</v>
      </c>
      <c r="G16" s="879">
        <v>2006</v>
      </c>
      <c r="H16" s="880">
        <v>2006</v>
      </c>
      <c r="I16" s="881">
        <v>100</v>
      </c>
      <c r="J16" s="890">
        <v>100</v>
      </c>
      <c r="K16" s="883" t="s">
        <v>24</v>
      </c>
      <c r="L16" s="884" t="s">
        <v>335</v>
      </c>
      <c r="M16" s="889"/>
    </row>
    <row r="17" spans="1:23" s="830" customFormat="1" ht="71.25" customHeight="1" x14ac:dyDescent="0.2">
      <c r="A17" s="855"/>
      <c r="B17" s="891"/>
      <c r="C17" s="892" t="s">
        <v>5</v>
      </c>
      <c r="D17" s="887" t="s">
        <v>204</v>
      </c>
      <c r="E17" s="878" t="s">
        <v>416</v>
      </c>
      <c r="F17" s="877" t="s">
        <v>415</v>
      </c>
      <c r="G17" s="879">
        <v>130</v>
      </c>
      <c r="H17" s="880">
        <v>130</v>
      </c>
      <c r="I17" s="881">
        <v>100</v>
      </c>
      <c r="J17" s="893"/>
      <c r="K17" s="883" t="s">
        <v>24</v>
      </c>
      <c r="L17" s="884" t="s">
        <v>335</v>
      </c>
      <c r="M17" s="894"/>
    </row>
    <row r="18" spans="1:23" s="830" customFormat="1" ht="143.25" customHeight="1" x14ac:dyDescent="0.25">
      <c r="A18" s="855"/>
      <c r="B18" s="895" t="s">
        <v>417</v>
      </c>
      <c r="C18" s="838" t="s">
        <v>15</v>
      </c>
      <c r="D18" s="896" t="s">
        <v>202</v>
      </c>
      <c r="E18" s="845" t="s">
        <v>358</v>
      </c>
      <c r="F18" s="896" t="s">
        <v>2</v>
      </c>
      <c r="G18" s="897">
        <v>1.1000000000000001</v>
      </c>
      <c r="H18" s="898">
        <v>1.73</v>
      </c>
      <c r="I18" s="848">
        <v>100</v>
      </c>
      <c r="J18" s="899"/>
      <c r="K18" s="900" t="s">
        <v>24</v>
      </c>
      <c r="L18" s="901" t="s">
        <v>335</v>
      </c>
      <c r="M18" s="902">
        <v>99</v>
      </c>
      <c r="N18" s="853" t="s">
        <v>418</v>
      </c>
      <c r="O18" s="854"/>
      <c r="P18" s="854"/>
      <c r="Q18" s="854"/>
      <c r="R18" s="854"/>
      <c r="S18" s="854"/>
      <c r="T18" s="854"/>
      <c r="U18" s="854"/>
      <c r="V18" s="854"/>
      <c r="W18" s="854"/>
    </row>
    <row r="19" spans="1:23" s="830" customFormat="1" ht="73.5" customHeight="1" x14ac:dyDescent="0.25">
      <c r="A19" s="855"/>
      <c r="B19" s="903"/>
      <c r="C19" s="838" t="s">
        <v>15</v>
      </c>
      <c r="D19" s="836" t="s">
        <v>202</v>
      </c>
      <c r="E19" s="845" t="s">
        <v>419</v>
      </c>
      <c r="F19" s="904" t="s">
        <v>2</v>
      </c>
      <c r="G19" s="897">
        <v>0.02</v>
      </c>
      <c r="H19" s="905">
        <v>0.34</v>
      </c>
      <c r="I19" s="871">
        <v>100</v>
      </c>
      <c r="J19" s="906">
        <v>100</v>
      </c>
      <c r="K19" s="900" t="s">
        <v>30</v>
      </c>
      <c r="L19" s="901" t="s">
        <v>335</v>
      </c>
      <c r="M19" s="907"/>
      <c r="N19" s="853" t="s">
        <v>420</v>
      </c>
      <c r="O19" s="854"/>
      <c r="P19" s="854"/>
      <c r="Q19" s="854"/>
      <c r="R19" s="854"/>
      <c r="S19" s="854"/>
      <c r="T19" s="854"/>
      <c r="U19" s="854"/>
      <c r="V19" s="854"/>
      <c r="W19" s="854"/>
    </row>
    <row r="20" spans="1:23" s="830" customFormat="1" ht="109.5" customHeight="1" x14ac:dyDescent="0.2">
      <c r="A20" s="855"/>
      <c r="B20" s="903"/>
      <c r="C20" s="861" t="s">
        <v>15</v>
      </c>
      <c r="D20" s="908" t="s">
        <v>202</v>
      </c>
      <c r="E20" s="909" t="s">
        <v>312</v>
      </c>
      <c r="F20" s="836" t="s">
        <v>2</v>
      </c>
      <c r="G20" s="846">
        <v>100</v>
      </c>
      <c r="H20" s="857">
        <v>100</v>
      </c>
      <c r="I20" s="848">
        <v>100</v>
      </c>
      <c r="J20" s="910"/>
      <c r="K20" s="900" t="s">
        <v>24</v>
      </c>
      <c r="L20" s="911" t="s">
        <v>335</v>
      </c>
      <c r="M20" s="907"/>
    </row>
    <row r="21" spans="1:23" s="830" customFormat="1" ht="36" customHeight="1" x14ac:dyDescent="0.25">
      <c r="A21" s="855"/>
      <c r="B21" s="912"/>
      <c r="C21" s="838" t="s">
        <v>15</v>
      </c>
      <c r="D21" s="896" t="s">
        <v>204</v>
      </c>
      <c r="E21" s="845" t="s">
        <v>219</v>
      </c>
      <c r="F21" s="896" t="s">
        <v>409</v>
      </c>
      <c r="G21" s="897">
        <v>32220</v>
      </c>
      <c r="H21" s="913">
        <v>31538</v>
      </c>
      <c r="I21" s="848">
        <v>98</v>
      </c>
      <c r="J21" s="914">
        <v>98</v>
      </c>
      <c r="K21" s="900"/>
      <c r="L21" s="901" t="s">
        <v>335</v>
      </c>
      <c r="M21" s="915"/>
      <c r="N21" s="853" t="s">
        <v>421</v>
      </c>
      <c r="O21" s="854"/>
      <c r="P21" s="854"/>
      <c r="Q21" s="854"/>
      <c r="R21" s="854"/>
      <c r="S21" s="854"/>
      <c r="T21" s="854"/>
      <c r="U21" s="854"/>
      <c r="V21" s="854"/>
      <c r="W21" s="854"/>
    </row>
    <row r="22" spans="1:23" s="830" customFormat="1" ht="105" customHeight="1" x14ac:dyDescent="0.2">
      <c r="A22" s="855"/>
      <c r="B22" s="876" t="s">
        <v>94</v>
      </c>
      <c r="C22" s="877" t="s">
        <v>15</v>
      </c>
      <c r="D22" s="877" t="s">
        <v>202</v>
      </c>
      <c r="E22" s="878" t="s">
        <v>422</v>
      </c>
      <c r="F22" s="877" t="s">
        <v>2</v>
      </c>
      <c r="G22" s="916">
        <v>100</v>
      </c>
      <c r="H22" s="917">
        <v>100</v>
      </c>
      <c r="I22" s="918">
        <v>100</v>
      </c>
      <c r="J22" s="919">
        <v>100</v>
      </c>
      <c r="K22" s="883" t="s">
        <v>24</v>
      </c>
      <c r="L22" s="884" t="s">
        <v>335</v>
      </c>
      <c r="M22" s="920">
        <v>100</v>
      </c>
    </row>
    <row r="23" spans="1:23" s="830" customFormat="1" ht="111" customHeight="1" x14ac:dyDescent="0.2">
      <c r="A23" s="855"/>
      <c r="B23" s="886"/>
      <c r="C23" s="877" t="s">
        <v>15</v>
      </c>
      <c r="D23" s="877" t="s">
        <v>202</v>
      </c>
      <c r="E23" s="878" t="s">
        <v>423</v>
      </c>
      <c r="F23" s="877" t="s">
        <v>2</v>
      </c>
      <c r="G23" s="916">
        <v>100</v>
      </c>
      <c r="H23" s="917">
        <v>100</v>
      </c>
      <c r="I23" s="918">
        <v>100</v>
      </c>
      <c r="J23" s="921"/>
      <c r="K23" s="883" t="s">
        <v>24</v>
      </c>
      <c r="L23" s="884" t="s">
        <v>335</v>
      </c>
      <c r="M23" s="922"/>
    </row>
    <row r="24" spans="1:23" s="830" customFormat="1" ht="75" customHeight="1" x14ac:dyDescent="0.2">
      <c r="A24" s="855"/>
      <c r="B24" s="923"/>
      <c r="C24" s="877" t="s">
        <v>15</v>
      </c>
      <c r="D24" s="892" t="s">
        <v>202</v>
      </c>
      <c r="E24" s="878" t="s">
        <v>183</v>
      </c>
      <c r="F24" s="877" t="s">
        <v>2</v>
      </c>
      <c r="G24" s="916">
        <v>25</v>
      </c>
      <c r="H24" s="917">
        <v>25</v>
      </c>
      <c r="I24" s="918">
        <v>100</v>
      </c>
      <c r="J24" s="924"/>
      <c r="K24" s="883" t="s">
        <v>24</v>
      </c>
      <c r="L24" s="884" t="s">
        <v>335</v>
      </c>
      <c r="M24" s="922"/>
    </row>
    <row r="25" spans="1:23" s="830" customFormat="1" ht="31.5" customHeight="1" x14ac:dyDescent="0.2">
      <c r="A25" s="855"/>
      <c r="B25" s="925"/>
      <c r="C25" s="892" t="s">
        <v>15</v>
      </c>
      <c r="D25" s="877" t="s">
        <v>204</v>
      </c>
      <c r="E25" s="878" t="s">
        <v>424</v>
      </c>
      <c r="F25" s="877" t="s">
        <v>409</v>
      </c>
      <c r="G25" s="916">
        <v>750</v>
      </c>
      <c r="H25" s="880">
        <v>750</v>
      </c>
      <c r="I25" s="881">
        <v>100</v>
      </c>
      <c r="J25" s="926">
        <v>100</v>
      </c>
      <c r="K25" s="883" t="s">
        <v>24</v>
      </c>
      <c r="L25" s="884" t="s">
        <v>335</v>
      </c>
      <c r="M25" s="927"/>
      <c r="N25" s="928"/>
      <c r="O25" s="929"/>
      <c r="P25" s="929"/>
      <c r="Q25" s="929"/>
      <c r="R25" s="929"/>
      <c r="S25" s="929"/>
      <c r="T25" s="929"/>
      <c r="U25" s="929"/>
    </row>
    <row r="26" spans="1:23" s="830" customFormat="1" ht="12.75" x14ac:dyDescent="0.2">
      <c r="A26" s="930"/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29"/>
      <c r="O26" s="929"/>
      <c r="P26" s="929"/>
      <c r="Q26" s="929"/>
      <c r="R26" s="929"/>
      <c r="S26" s="929"/>
      <c r="T26" s="929"/>
      <c r="U26" s="929"/>
    </row>
    <row r="27" spans="1:23" s="830" customFormat="1" ht="12.75" x14ac:dyDescent="0.2">
      <c r="A27" s="930"/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29"/>
      <c r="O27" s="929"/>
      <c r="P27" s="929"/>
      <c r="Q27" s="929"/>
      <c r="R27" s="929"/>
      <c r="S27" s="929"/>
      <c r="T27" s="929"/>
      <c r="U27" s="929"/>
    </row>
    <row r="28" spans="1:23" s="830" customFormat="1" ht="12.75" x14ac:dyDescent="0.2">
      <c r="A28" s="930" t="s">
        <v>265</v>
      </c>
      <c r="B28" s="930"/>
      <c r="C28" s="930"/>
      <c r="D28" s="930"/>
      <c r="E28" s="930"/>
      <c r="F28" s="931" t="s">
        <v>266</v>
      </c>
      <c r="G28" s="931"/>
      <c r="H28" s="931"/>
      <c r="I28" s="930"/>
      <c r="J28" s="930"/>
      <c r="K28" s="930"/>
      <c r="L28" s="930"/>
      <c r="M28" s="930"/>
      <c r="N28" s="929"/>
      <c r="O28" s="929"/>
      <c r="P28" s="929"/>
      <c r="Q28" s="929"/>
      <c r="R28" s="929"/>
      <c r="S28" s="929"/>
      <c r="T28" s="929"/>
      <c r="U28" s="929"/>
    </row>
    <row r="29" spans="1:23" s="830" customFormat="1" ht="12.75" x14ac:dyDescent="0.2">
      <c r="A29" s="930"/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29"/>
      <c r="O29" s="929"/>
      <c r="P29" s="929"/>
      <c r="Q29" s="929"/>
      <c r="R29" s="929"/>
      <c r="S29" s="929"/>
      <c r="T29" s="929"/>
      <c r="U29" s="929"/>
    </row>
    <row r="30" spans="1:23" s="830" customFormat="1" ht="12.75" x14ac:dyDescent="0.2">
      <c r="A30" s="930"/>
      <c r="B30" s="930"/>
      <c r="C30" s="930"/>
      <c r="D30" s="930"/>
      <c r="E30" s="930"/>
      <c r="F30" s="930"/>
      <c r="G30" s="930"/>
      <c r="H30" s="930"/>
      <c r="I30" s="930"/>
      <c r="J30" s="930"/>
      <c r="K30" s="930"/>
      <c r="L30" s="930"/>
      <c r="M30" s="930"/>
      <c r="N30" s="929"/>
      <c r="O30" s="929"/>
      <c r="P30" s="929"/>
      <c r="Q30" s="929"/>
      <c r="R30" s="929"/>
      <c r="S30" s="929"/>
      <c r="T30" s="929"/>
      <c r="U30" s="929"/>
    </row>
    <row r="31" spans="1:23" x14ac:dyDescent="0.25">
      <c r="A31" s="930"/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</row>
    <row r="32" spans="1:23" x14ac:dyDescent="0.25">
      <c r="A32" s="930"/>
      <c r="B32" s="930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</row>
    <row r="33" spans="1:13" x14ac:dyDescent="0.25">
      <c r="A33" s="930" t="s">
        <v>267</v>
      </c>
      <c r="B33" s="930"/>
      <c r="C33" s="930"/>
      <c r="D33" s="930"/>
      <c r="E33" s="930"/>
      <c r="F33" s="930"/>
      <c r="G33" s="930"/>
      <c r="H33" s="930"/>
      <c r="I33" s="930"/>
      <c r="J33" s="930"/>
      <c r="K33" s="930"/>
      <c r="L33" s="930"/>
      <c r="M33" s="930"/>
    </row>
  </sheetData>
  <mergeCells count="21">
    <mergeCell ref="J22:J24"/>
    <mergeCell ref="M22:M25"/>
    <mergeCell ref="B24:B25"/>
    <mergeCell ref="N25:U30"/>
    <mergeCell ref="J14:J15"/>
    <mergeCell ref="M14:M17"/>
    <mergeCell ref="J16:J17"/>
    <mergeCell ref="M18:M21"/>
    <mergeCell ref="N18:W18"/>
    <mergeCell ref="J19:J20"/>
    <mergeCell ref="N19:W19"/>
    <mergeCell ref="N21:W21"/>
    <mergeCell ref="C2:J2"/>
    <mergeCell ref="C3:J3"/>
    <mergeCell ref="A4:M4"/>
    <mergeCell ref="J8:J10"/>
    <mergeCell ref="M8:M13"/>
    <mergeCell ref="N8:S8"/>
    <mergeCell ref="J11:J13"/>
    <mergeCell ref="N11:U11"/>
    <mergeCell ref="N13:U13"/>
  </mergeCells>
  <pageMargins left="0.25" right="0.25" top="0.75" bottom="0.75" header="0.3" footer="0.3"/>
  <pageSetup paperSize="9" orientation="portrait" r:id="rId1"/>
  <rowBreaks count="1" manualBreakCount="1">
    <brk id="1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7"/>
  <sheetViews>
    <sheetView topLeftCell="A16" zoomScale="110" zoomScaleNormal="110" workbookViewId="0">
      <selection activeCell="I19" sqref="I19"/>
    </sheetView>
  </sheetViews>
  <sheetFormatPr defaultRowHeight="15" x14ac:dyDescent="0.25"/>
  <cols>
    <col min="1" max="1" width="9.140625" style="495"/>
    <col min="2" max="2" width="14" style="495" customWidth="1"/>
    <col min="3" max="4" width="9.140625" style="495"/>
    <col min="5" max="5" width="23.42578125" style="495" customWidth="1"/>
    <col min="6" max="6" width="9.140625" style="495"/>
    <col min="7" max="7" width="10.42578125" style="510" customWidth="1"/>
    <col min="8" max="8" width="10.42578125" style="511" customWidth="1"/>
    <col min="9" max="9" width="15" style="495" customWidth="1"/>
    <col min="10" max="10" width="18" style="495" customWidth="1"/>
    <col min="11" max="11" width="10.7109375" style="495" customWidth="1"/>
    <col min="12" max="12" width="12.5703125" style="495" customWidth="1"/>
    <col min="13" max="13" width="11.7109375" style="495" customWidth="1"/>
    <col min="14" max="16384" width="9.140625" style="495"/>
  </cols>
  <sheetData>
    <row r="1" spans="1:14" ht="15.75" x14ac:dyDescent="0.25">
      <c r="D1" s="496"/>
      <c r="F1" s="496"/>
      <c r="G1" s="495"/>
      <c r="H1" s="495"/>
      <c r="L1" s="497"/>
    </row>
    <row r="2" spans="1:14" ht="15" customHeight="1" x14ac:dyDescent="0.25">
      <c r="C2" s="667" t="s">
        <v>175</v>
      </c>
      <c r="D2" s="667"/>
      <c r="E2" s="667"/>
      <c r="F2" s="667"/>
      <c r="G2" s="667"/>
      <c r="H2" s="667"/>
      <c r="I2" s="667"/>
      <c r="J2" s="667"/>
    </row>
    <row r="3" spans="1:14" ht="15" customHeight="1" x14ac:dyDescent="0.25">
      <c r="C3" s="667" t="s">
        <v>399</v>
      </c>
      <c r="D3" s="667"/>
      <c r="E3" s="667"/>
      <c r="F3" s="667"/>
      <c r="G3" s="667"/>
      <c r="H3" s="667"/>
      <c r="I3" s="667"/>
      <c r="J3" s="667"/>
    </row>
    <row r="4" spans="1:14" ht="15" customHeight="1" x14ac:dyDescent="0.25">
      <c r="C4" s="667" t="s">
        <v>193</v>
      </c>
      <c r="D4" s="667"/>
      <c r="E4" s="667"/>
      <c r="F4" s="667"/>
      <c r="G4" s="667"/>
      <c r="H4" s="667"/>
      <c r="I4" s="667"/>
      <c r="J4" s="667"/>
    </row>
    <row r="5" spans="1:14" x14ac:dyDescent="0.25">
      <c r="D5" s="496"/>
      <c r="F5" s="496"/>
      <c r="G5" s="495"/>
      <c r="H5" s="495"/>
    </row>
    <row r="6" spans="1:14" ht="174" customHeight="1" x14ac:dyDescent="0.25">
      <c r="A6" s="2" t="s">
        <v>7</v>
      </c>
      <c r="B6" s="498" t="s">
        <v>13</v>
      </c>
      <c r="C6" s="2" t="s">
        <v>14</v>
      </c>
      <c r="D6" s="2" t="s">
        <v>8</v>
      </c>
      <c r="E6" s="2" t="s">
        <v>6</v>
      </c>
      <c r="F6" s="2" t="s">
        <v>3</v>
      </c>
      <c r="G6" s="499" t="s">
        <v>16</v>
      </c>
      <c r="H6" s="499" t="s">
        <v>0</v>
      </c>
      <c r="I6" s="2" t="s">
        <v>17</v>
      </c>
      <c r="J6" s="2" t="s">
        <v>369</v>
      </c>
      <c r="K6" s="2" t="s">
        <v>19</v>
      </c>
      <c r="L6" s="2" t="s">
        <v>1</v>
      </c>
      <c r="M6" s="2" t="s">
        <v>195</v>
      </c>
    </row>
    <row r="7" spans="1:14" x14ac:dyDescent="0.25">
      <c r="A7" s="492">
        <v>1</v>
      </c>
      <c r="B7" s="492">
        <v>2</v>
      </c>
      <c r="C7" s="492">
        <v>3</v>
      </c>
      <c r="D7" s="492">
        <v>4</v>
      </c>
      <c r="E7" s="492">
        <v>5</v>
      </c>
      <c r="F7" s="492">
        <v>6</v>
      </c>
      <c r="G7" s="11">
        <v>7</v>
      </c>
      <c r="H7" s="11">
        <v>8</v>
      </c>
      <c r="I7" s="492">
        <v>9</v>
      </c>
      <c r="J7" s="492">
        <v>10</v>
      </c>
      <c r="K7" s="492">
        <v>11</v>
      </c>
      <c r="L7" s="492">
        <v>12</v>
      </c>
      <c r="M7" s="492">
        <v>13</v>
      </c>
    </row>
    <row r="8" spans="1:14" ht="90.75" customHeight="1" x14ac:dyDescent="0.25">
      <c r="A8" s="722"/>
      <c r="B8" s="722" t="s">
        <v>38</v>
      </c>
      <c r="C8" s="664" t="s">
        <v>5</v>
      </c>
      <c r="D8" s="492" t="s">
        <v>197</v>
      </c>
      <c r="E8" s="11" t="s">
        <v>286</v>
      </c>
      <c r="F8" s="491" t="s">
        <v>199</v>
      </c>
      <c r="G8" s="11">
        <v>44.6</v>
      </c>
      <c r="H8" s="11">
        <v>44.6</v>
      </c>
      <c r="I8" s="493">
        <f t="shared" ref="I8:I15" si="0">H8/G8*100</f>
        <v>100</v>
      </c>
      <c r="J8" s="790">
        <f>(I8+I9)/2</f>
        <v>100</v>
      </c>
      <c r="K8" s="491" t="s">
        <v>24</v>
      </c>
      <c r="L8" s="11" t="s">
        <v>23</v>
      </c>
      <c r="M8" s="724">
        <f>(J8+J10)/2</f>
        <v>100.50234894646263</v>
      </c>
    </row>
    <row r="9" spans="1:14" ht="60" customHeight="1" x14ac:dyDescent="0.25">
      <c r="A9" s="668"/>
      <c r="B9" s="668"/>
      <c r="C9" s="787"/>
      <c r="D9" s="492" t="s">
        <v>197</v>
      </c>
      <c r="E9" s="26" t="s">
        <v>39</v>
      </c>
      <c r="F9" s="491" t="s">
        <v>22</v>
      </c>
      <c r="G9" s="11">
        <v>74</v>
      </c>
      <c r="H9" s="11">
        <v>74</v>
      </c>
      <c r="I9" s="493">
        <f t="shared" si="0"/>
        <v>100</v>
      </c>
      <c r="J9" s="792"/>
      <c r="K9" s="491" t="s">
        <v>24</v>
      </c>
      <c r="L9" s="11" t="s">
        <v>23</v>
      </c>
      <c r="M9" s="793"/>
    </row>
    <row r="10" spans="1:14" ht="61.5" customHeight="1" x14ac:dyDescent="0.25">
      <c r="A10" s="668"/>
      <c r="B10" s="668"/>
      <c r="C10" s="787"/>
      <c r="D10" s="492" t="s">
        <v>204</v>
      </c>
      <c r="E10" s="26" t="s">
        <v>287</v>
      </c>
      <c r="F10" s="491" t="s">
        <v>20</v>
      </c>
      <c r="G10" s="11">
        <v>64497</v>
      </c>
      <c r="H10" s="11">
        <v>65145</v>
      </c>
      <c r="I10" s="493">
        <f t="shared" si="0"/>
        <v>101.00469789292525</v>
      </c>
      <c r="J10" s="500">
        <f>I10</f>
        <v>101.00469789292525</v>
      </c>
      <c r="K10" s="491" t="s">
        <v>24</v>
      </c>
      <c r="L10" s="11" t="s">
        <v>23</v>
      </c>
      <c r="M10" s="725"/>
    </row>
    <row r="11" spans="1:14" ht="61.5" customHeight="1" x14ac:dyDescent="0.25">
      <c r="A11" s="668"/>
      <c r="B11" s="722" t="s">
        <v>32</v>
      </c>
      <c r="C11" s="722" t="s">
        <v>370</v>
      </c>
      <c r="D11" s="492" t="s">
        <v>202</v>
      </c>
      <c r="E11" s="501" t="s">
        <v>371</v>
      </c>
      <c r="F11" s="502" t="s">
        <v>199</v>
      </c>
      <c r="G11" s="11">
        <v>40</v>
      </c>
      <c r="H11" s="11">
        <v>30.1</v>
      </c>
      <c r="I11" s="529">
        <f t="shared" si="0"/>
        <v>75.25</v>
      </c>
      <c r="J11" s="531">
        <f>I11</f>
        <v>75.25</v>
      </c>
      <c r="K11" s="491" t="s">
        <v>24</v>
      </c>
      <c r="L11" s="11" t="s">
        <v>23</v>
      </c>
      <c r="M11" s="724">
        <f>(I11+I12)/2</f>
        <v>92.625</v>
      </c>
    </row>
    <row r="12" spans="1:14" ht="59.25" customHeight="1" x14ac:dyDescent="0.25">
      <c r="A12" s="723"/>
      <c r="B12" s="668"/>
      <c r="C12" s="723"/>
      <c r="D12" s="492" t="s">
        <v>204</v>
      </c>
      <c r="E12" s="76" t="s">
        <v>285</v>
      </c>
      <c r="F12" s="491" t="s">
        <v>20</v>
      </c>
      <c r="G12" s="11">
        <v>2020</v>
      </c>
      <c r="H12" s="11">
        <v>3258</v>
      </c>
      <c r="I12" s="493">
        <v>110</v>
      </c>
      <c r="J12" s="531">
        <f>I12</f>
        <v>110</v>
      </c>
      <c r="K12" s="491" t="s">
        <v>24</v>
      </c>
      <c r="L12" s="11" t="s">
        <v>23</v>
      </c>
      <c r="M12" s="725"/>
    </row>
    <row r="13" spans="1:14" ht="59.25" customHeight="1" x14ac:dyDescent="0.25">
      <c r="A13" s="494"/>
      <c r="B13" s="785"/>
      <c r="C13" s="722" t="s">
        <v>372</v>
      </c>
      <c r="D13" s="492" t="s">
        <v>202</v>
      </c>
      <c r="E13" s="76" t="s">
        <v>371</v>
      </c>
      <c r="F13" s="491" t="s">
        <v>199</v>
      </c>
      <c r="G13" s="11">
        <v>23.2</v>
      </c>
      <c r="H13" s="11">
        <v>20.170000000000002</v>
      </c>
      <c r="I13" s="493">
        <f t="shared" si="0"/>
        <v>86.939655172413794</v>
      </c>
      <c r="J13" s="531">
        <f t="shared" ref="J13:J14" si="1">I13</f>
        <v>86.939655172413794</v>
      </c>
      <c r="K13" s="491" t="s">
        <v>24</v>
      </c>
      <c r="L13" s="11" t="s">
        <v>23</v>
      </c>
      <c r="M13" s="724">
        <f>(J13+J14)/2</f>
        <v>93.518661864719817</v>
      </c>
    </row>
    <row r="14" spans="1:14" ht="59.25" customHeight="1" x14ac:dyDescent="0.25">
      <c r="A14" s="494"/>
      <c r="B14" s="786"/>
      <c r="C14" s="723"/>
      <c r="D14" s="492" t="s">
        <v>204</v>
      </c>
      <c r="E14" s="76" t="s">
        <v>285</v>
      </c>
      <c r="F14" s="491" t="s">
        <v>20</v>
      </c>
      <c r="G14" s="11">
        <v>31740</v>
      </c>
      <c r="H14" s="11">
        <v>31771</v>
      </c>
      <c r="I14" s="550">
        <f t="shared" si="0"/>
        <v>100.09766855702584</v>
      </c>
      <c r="J14" s="531">
        <f t="shared" si="1"/>
        <v>100.09766855702584</v>
      </c>
      <c r="K14" s="491" t="s">
        <v>24</v>
      </c>
      <c r="L14" s="11" t="s">
        <v>23</v>
      </c>
      <c r="M14" s="725"/>
    </row>
    <row r="15" spans="1:14" ht="87" customHeight="1" x14ac:dyDescent="0.25">
      <c r="A15" s="722"/>
      <c r="B15" s="722" t="s">
        <v>373</v>
      </c>
      <c r="C15" s="664" t="s">
        <v>15</v>
      </c>
      <c r="D15" s="492" t="s">
        <v>197</v>
      </c>
      <c r="E15" s="26" t="s">
        <v>376</v>
      </c>
      <c r="F15" s="491" t="s">
        <v>199</v>
      </c>
      <c r="G15" s="11">
        <v>0.03</v>
      </c>
      <c r="H15" s="11">
        <v>0.03</v>
      </c>
      <c r="I15" s="550">
        <f t="shared" si="0"/>
        <v>100</v>
      </c>
      <c r="J15" s="790">
        <f>(I16+I17)/2</f>
        <v>100</v>
      </c>
      <c r="K15" s="491" t="s">
        <v>24</v>
      </c>
      <c r="L15" s="11" t="s">
        <v>23</v>
      </c>
      <c r="M15" s="724">
        <f>(J15+J18)/2</f>
        <v>105</v>
      </c>
    </row>
    <row r="16" spans="1:14" ht="108.75" customHeight="1" x14ac:dyDescent="0.25">
      <c r="A16" s="668"/>
      <c r="B16" s="668"/>
      <c r="C16" s="787"/>
      <c r="D16" s="492" t="s">
        <v>202</v>
      </c>
      <c r="E16" s="26" t="s">
        <v>374</v>
      </c>
      <c r="F16" s="502" t="s">
        <v>22</v>
      </c>
      <c r="G16" s="11">
        <v>14.5</v>
      </c>
      <c r="H16" s="11">
        <v>14.5</v>
      </c>
      <c r="I16" s="493">
        <v>100</v>
      </c>
      <c r="J16" s="791"/>
      <c r="K16" s="491" t="s">
        <v>24</v>
      </c>
      <c r="L16" s="11" t="s">
        <v>23</v>
      </c>
      <c r="M16" s="793"/>
      <c r="N16" s="503"/>
    </row>
    <row r="17" spans="1:13" ht="60" x14ac:dyDescent="0.25">
      <c r="A17" s="668"/>
      <c r="B17" s="785"/>
      <c r="C17" s="788"/>
      <c r="D17" s="492" t="s">
        <v>202</v>
      </c>
      <c r="E17" s="501" t="s">
        <v>375</v>
      </c>
      <c r="F17" s="491" t="s">
        <v>199</v>
      </c>
      <c r="G17" s="11">
        <v>100</v>
      </c>
      <c r="H17" s="11">
        <v>100</v>
      </c>
      <c r="I17" s="493">
        <f t="shared" ref="I17" si="2">H17/G17*100</f>
        <v>100</v>
      </c>
      <c r="J17" s="792"/>
      <c r="K17" s="491" t="s">
        <v>24</v>
      </c>
      <c r="L17" s="11" t="s">
        <v>23</v>
      </c>
      <c r="M17" s="793"/>
    </row>
    <row r="18" spans="1:13" ht="60" x14ac:dyDescent="0.25">
      <c r="A18" s="785"/>
      <c r="B18" s="785"/>
      <c r="C18" s="788"/>
      <c r="D18" s="492" t="s">
        <v>204</v>
      </c>
      <c r="E18" s="501" t="s">
        <v>273</v>
      </c>
      <c r="F18" s="491" t="s">
        <v>20</v>
      </c>
      <c r="G18" s="11">
        <v>75430</v>
      </c>
      <c r="H18" s="11">
        <v>96055</v>
      </c>
      <c r="I18" s="550">
        <v>110</v>
      </c>
      <c r="J18" s="794">
        <f>(I18+I19)/2</f>
        <v>110</v>
      </c>
      <c r="K18" s="491" t="s">
        <v>24</v>
      </c>
      <c r="L18" s="11" t="s">
        <v>23</v>
      </c>
      <c r="M18" s="793"/>
    </row>
    <row r="19" spans="1:13" ht="60" x14ac:dyDescent="0.25">
      <c r="A19" s="786"/>
      <c r="B19" s="786"/>
      <c r="C19" s="789"/>
      <c r="D19" s="492" t="s">
        <v>204</v>
      </c>
      <c r="E19" s="501" t="s">
        <v>283</v>
      </c>
      <c r="F19" s="491" t="s">
        <v>22</v>
      </c>
      <c r="G19" s="11">
        <v>458</v>
      </c>
      <c r="H19" s="11">
        <v>727</v>
      </c>
      <c r="I19" s="550">
        <v>110</v>
      </c>
      <c r="J19" s="794"/>
      <c r="K19" s="491" t="s">
        <v>24</v>
      </c>
      <c r="L19" s="11" t="s">
        <v>23</v>
      </c>
      <c r="M19" s="725"/>
    </row>
    <row r="20" spans="1:13" x14ac:dyDescent="0.25">
      <c r="A20" s="782" t="s">
        <v>26</v>
      </c>
      <c r="B20" s="783"/>
      <c r="C20" s="783"/>
      <c r="D20" s="783"/>
      <c r="E20" s="783"/>
      <c r="F20" s="783"/>
      <c r="G20" s="783"/>
      <c r="H20" s="783"/>
      <c r="I20" s="784"/>
      <c r="J20" s="504">
        <f>(J8+J10+J11+J12+J15+J18+J13+J14)/8</f>
        <v>97.911502702795616</v>
      </c>
      <c r="K20" s="505"/>
      <c r="L20" s="505"/>
      <c r="M20" s="504">
        <f>(M8+M11+M15+M13)/4</f>
        <v>97.911502702795616</v>
      </c>
    </row>
    <row r="21" spans="1:13" x14ac:dyDescent="0.25">
      <c r="A21" s="506"/>
      <c r="B21" s="506"/>
      <c r="C21" s="506"/>
      <c r="D21" s="506"/>
      <c r="E21" s="506"/>
      <c r="F21" s="506"/>
      <c r="G21" s="506"/>
      <c r="H21" s="506"/>
      <c r="I21" s="506"/>
      <c r="J21" s="507"/>
      <c r="K21" s="508"/>
      <c r="L21" s="508"/>
      <c r="M21" s="507"/>
    </row>
    <row r="22" spans="1:13" x14ac:dyDescent="0.25">
      <c r="A22" s="506"/>
      <c r="B22" s="506"/>
      <c r="C22" s="506"/>
      <c r="D22" s="506"/>
      <c r="E22" s="506"/>
      <c r="F22" s="506"/>
      <c r="G22" s="506"/>
      <c r="H22" s="506"/>
      <c r="I22" s="506"/>
      <c r="J22" s="507"/>
      <c r="K22" s="508"/>
      <c r="L22" s="508"/>
      <c r="M22" s="507"/>
    </row>
    <row r="23" spans="1:13" x14ac:dyDescent="0.25">
      <c r="A23" s="495" t="s">
        <v>212</v>
      </c>
      <c r="G23" s="495"/>
      <c r="H23" s="495" t="s">
        <v>154</v>
      </c>
    </row>
    <row r="24" spans="1:13" x14ac:dyDescent="0.25">
      <c r="G24" s="495"/>
      <c r="H24" s="495"/>
    </row>
    <row r="25" spans="1:13" x14ac:dyDescent="0.25">
      <c r="G25" s="495"/>
      <c r="H25" s="495"/>
    </row>
    <row r="26" spans="1:13" x14ac:dyDescent="0.25">
      <c r="G26" s="495"/>
      <c r="H26" s="495"/>
    </row>
    <row r="27" spans="1:13" x14ac:dyDescent="0.25">
      <c r="G27" s="495"/>
      <c r="H27" s="495"/>
    </row>
    <row r="28" spans="1:13" x14ac:dyDescent="0.25">
      <c r="A28" s="509"/>
      <c r="G28" s="495"/>
      <c r="H28" s="495"/>
    </row>
    <row r="29" spans="1:13" x14ac:dyDescent="0.25">
      <c r="A29" s="509"/>
      <c r="G29" s="495"/>
      <c r="H29" s="495"/>
    </row>
    <row r="30" spans="1:13" x14ac:dyDescent="0.25">
      <c r="G30" s="495"/>
      <c r="H30" s="495"/>
    </row>
    <row r="31" spans="1:13" x14ac:dyDescent="0.25">
      <c r="G31" s="495"/>
      <c r="H31" s="495"/>
    </row>
    <row r="32" spans="1:13" x14ac:dyDescent="0.25">
      <c r="G32" s="495"/>
      <c r="H32" s="495"/>
    </row>
    <row r="33" s="495" customFormat="1" x14ac:dyDescent="0.25"/>
    <row r="34" s="495" customFormat="1" x14ac:dyDescent="0.25"/>
    <row r="35" s="495" customFormat="1" x14ac:dyDescent="0.25"/>
    <row r="36" s="495" customFormat="1" x14ac:dyDescent="0.25"/>
    <row r="37" s="495" customFormat="1" x14ac:dyDescent="0.25"/>
    <row r="38" s="495" customFormat="1" x14ac:dyDescent="0.25"/>
    <row r="39" s="495" customFormat="1" x14ac:dyDescent="0.25"/>
    <row r="40" s="495" customFormat="1" x14ac:dyDescent="0.25"/>
    <row r="41" s="495" customFormat="1" x14ac:dyDescent="0.25"/>
    <row r="42" s="495" customFormat="1" x14ac:dyDescent="0.25"/>
    <row r="43" s="495" customFormat="1" x14ac:dyDescent="0.25"/>
    <row r="44" s="495" customFormat="1" x14ac:dyDescent="0.25"/>
    <row r="45" s="495" customFormat="1" x14ac:dyDescent="0.25"/>
    <row r="46" s="495" customFormat="1" x14ac:dyDescent="0.25"/>
    <row r="47" s="495" customFormat="1" x14ac:dyDescent="0.25"/>
    <row r="48" s="495" customFormat="1" x14ac:dyDescent="0.25"/>
    <row r="49" s="495" customFormat="1" x14ac:dyDescent="0.25"/>
    <row r="50" s="495" customFormat="1" x14ac:dyDescent="0.25"/>
    <row r="51" s="495" customFormat="1" x14ac:dyDescent="0.25"/>
    <row r="52" s="495" customFormat="1" x14ac:dyDescent="0.25"/>
    <row r="53" s="495" customFormat="1" x14ac:dyDescent="0.25"/>
    <row r="54" s="495" customFormat="1" x14ac:dyDescent="0.25"/>
    <row r="55" s="495" customFormat="1" x14ac:dyDescent="0.25"/>
    <row r="56" s="495" customFormat="1" x14ac:dyDescent="0.25"/>
    <row r="57" s="495" customFormat="1" x14ac:dyDescent="0.25"/>
    <row r="58" s="495" customFormat="1" x14ac:dyDescent="0.25"/>
    <row r="59" s="495" customFormat="1" x14ac:dyDescent="0.25"/>
    <row r="60" s="495" customFormat="1" x14ac:dyDescent="0.25"/>
    <row r="61" s="495" customFormat="1" x14ac:dyDescent="0.25"/>
    <row r="62" s="495" customFormat="1" x14ac:dyDescent="0.25"/>
    <row r="63" s="495" customFormat="1" x14ac:dyDescent="0.25"/>
    <row r="64" s="495" customFormat="1" x14ac:dyDescent="0.25"/>
    <row r="65" s="495" customFormat="1" x14ac:dyDescent="0.25"/>
    <row r="66" s="495" customFormat="1" x14ac:dyDescent="0.25"/>
    <row r="67" s="495" customFormat="1" x14ac:dyDescent="0.25"/>
    <row r="68" s="495" customFormat="1" x14ac:dyDescent="0.25"/>
    <row r="69" s="495" customFormat="1" x14ac:dyDescent="0.25"/>
    <row r="70" s="495" customFormat="1" x14ac:dyDescent="0.25"/>
    <row r="71" s="495" customFormat="1" x14ac:dyDescent="0.25"/>
    <row r="72" s="495" customFormat="1" x14ac:dyDescent="0.25"/>
    <row r="73" s="495" customFormat="1" x14ac:dyDescent="0.25"/>
    <row r="74" s="495" customFormat="1" x14ac:dyDescent="0.25"/>
    <row r="75" s="495" customFormat="1" x14ac:dyDescent="0.25"/>
    <row r="76" s="495" customFormat="1" x14ac:dyDescent="0.25"/>
    <row r="77" s="495" customFormat="1" x14ac:dyDescent="0.25"/>
    <row r="78" s="495" customFormat="1" x14ac:dyDescent="0.25"/>
    <row r="79" s="495" customFormat="1" x14ac:dyDescent="0.25"/>
    <row r="80" s="495" customFormat="1" x14ac:dyDescent="0.25"/>
    <row r="81" s="495" customFormat="1" x14ac:dyDescent="0.25"/>
    <row r="82" s="495" customFormat="1" x14ac:dyDescent="0.25"/>
    <row r="83" s="495" customFormat="1" x14ac:dyDescent="0.25"/>
    <row r="84" s="495" customFormat="1" x14ac:dyDescent="0.25"/>
    <row r="85" s="495" customFormat="1" x14ac:dyDescent="0.25"/>
    <row r="86" s="495" customFormat="1" x14ac:dyDescent="0.25"/>
    <row r="87" s="495" customFormat="1" x14ac:dyDescent="0.25"/>
    <row r="88" s="495" customFormat="1" x14ac:dyDescent="0.25"/>
    <row r="89" s="495" customFormat="1" x14ac:dyDescent="0.25"/>
    <row r="90" s="495" customFormat="1" x14ac:dyDescent="0.25"/>
    <row r="91" s="495" customFormat="1" x14ac:dyDescent="0.25"/>
    <row r="92" s="495" customFormat="1" x14ac:dyDescent="0.25"/>
    <row r="93" s="495" customFormat="1" x14ac:dyDescent="0.25"/>
    <row r="94" s="495" customFormat="1" x14ac:dyDescent="0.25"/>
    <row r="95" s="495" customFormat="1" x14ac:dyDescent="0.25"/>
    <row r="96" s="495" customFormat="1" x14ac:dyDescent="0.25"/>
    <row r="97" s="495" customFormat="1" x14ac:dyDescent="0.25"/>
    <row r="98" s="495" customFormat="1" x14ac:dyDescent="0.25"/>
    <row r="99" s="495" customFormat="1" x14ac:dyDescent="0.25"/>
    <row r="100" s="495" customFormat="1" x14ac:dyDescent="0.25"/>
    <row r="101" s="495" customFormat="1" x14ac:dyDescent="0.25"/>
    <row r="102" s="495" customFormat="1" x14ac:dyDescent="0.25"/>
    <row r="103" s="495" customFormat="1" x14ac:dyDescent="0.25"/>
    <row r="104" s="495" customFormat="1" x14ac:dyDescent="0.25"/>
    <row r="105" s="495" customFormat="1" x14ac:dyDescent="0.25"/>
    <row r="106" s="495" customFormat="1" x14ac:dyDescent="0.25"/>
    <row r="107" s="495" customFormat="1" x14ac:dyDescent="0.25"/>
    <row r="108" s="495" customFormat="1" x14ac:dyDescent="0.25"/>
    <row r="109" s="495" customFormat="1" x14ac:dyDescent="0.25"/>
    <row r="110" s="495" customFormat="1" x14ac:dyDescent="0.25"/>
    <row r="111" s="495" customFormat="1" x14ac:dyDescent="0.25"/>
    <row r="112" s="495" customFormat="1" x14ac:dyDescent="0.25"/>
    <row r="113" s="495" customFormat="1" x14ac:dyDescent="0.25"/>
    <row r="114" s="495" customFormat="1" x14ac:dyDescent="0.25"/>
    <row r="115" s="495" customFormat="1" x14ac:dyDescent="0.25"/>
    <row r="116" s="495" customFormat="1" x14ac:dyDescent="0.25"/>
    <row r="117" s="495" customFormat="1" x14ac:dyDescent="0.25"/>
    <row r="118" s="495" customFormat="1" x14ac:dyDescent="0.25"/>
    <row r="119" s="495" customFormat="1" x14ac:dyDescent="0.25"/>
    <row r="120" s="495" customFormat="1" x14ac:dyDescent="0.25"/>
    <row r="121" s="495" customFormat="1" x14ac:dyDescent="0.25"/>
    <row r="122" s="495" customFormat="1" x14ac:dyDescent="0.25"/>
    <row r="123" s="495" customFormat="1" x14ac:dyDescent="0.25"/>
    <row r="124" s="495" customFormat="1" x14ac:dyDescent="0.25"/>
    <row r="125" s="495" customFormat="1" x14ac:dyDescent="0.25"/>
    <row r="126" s="495" customFormat="1" x14ac:dyDescent="0.25"/>
    <row r="127" s="495" customFormat="1" x14ac:dyDescent="0.25"/>
    <row r="128" s="495" customFormat="1" x14ac:dyDescent="0.25"/>
    <row r="129" s="495" customFormat="1" x14ac:dyDescent="0.25"/>
    <row r="130" s="495" customFormat="1" x14ac:dyDescent="0.25"/>
    <row r="131" s="495" customFormat="1" x14ac:dyDescent="0.25"/>
    <row r="132" s="495" customFormat="1" x14ac:dyDescent="0.25"/>
    <row r="133" s="495" customFormat="1" x14ac:dyDescent="0.25"/>
    <row r="134" s="495" customFormat="1" x14ac:dyDescent="0.25"/>
    <row r="135" s="495" customFormat="1" x14ac:dyDescent="0.25"/>
    <row r="136" s="495" customFormat="1" x14ac:dyDescent="0.25"/>
    <row r="137" s="495" customFormat="1" x14ac:dyDescent="0.25"/>
    <row r="138" s="495" customFormat="1" x14ac:dyDescent="0.25"/>
    <row r="139" s="495" customFormat="1" x14ac:dyDescent="0.25"/>
    <row r="140" s="495" customFormat="1" x14ac:dyDescent="0.25"/>
    <row r="141" s="495" customFormat="1" x14ac:dyDescent="0.25"/>
    <row r="142" s="495" customFormat="1" x14ac:dyDescent="0.25"/>
    <row r="143" s="495" customFormat="1" x14ac:dyDescent="0.25"/>
    <row r="144" s="495" customFormat="1" x14ac:dyDescent="0.25"/>
    <row r="145" s="495" customFormat="1" x14ac:dyDescent="0.25"/>
    <row r="146" s="495" customFormat="1" x14ac:dyDescent="0.25"/>
    <row r="147" s="495" customFormat="1" x14ac:dyDescent="0.25"/>
    <row r="148" s="495" customFormat="1" x14ac:dyDescent="0.25"/>
    <row r="149" s="495" customFormat="1" x14ac:dyDescent="0.25"/>
    <row r="150" s="495" customFormat="1" x14ac:dyDescent="0.25"/>
    <row r="151" s="495" customFormat="1" x14ac:dyDescent="0.25"/>
    <row r="152" s="495" customFormat="1" x14ac:dyDescent="0.25"/>
    <row r="153" s="495" customFormat="1" x14ac:dyDescent="0.25"/>
    <row r="154" s="495" customFormat="1" x14ac:dyDescent="0.25"/>
    <row r="155" s="495" customFormat="1" x14ac:dyDescent="0.25"/>
    <row r="156" s="495" customFormat="1" x14ac:dyDescent="0.25"/>
    <row r="157" s="495" customFormat="1" x14ac:dyDescent="0.25"/>
    <row r="158" s="495" customFormat="1" x14ac:dyDescent="0.25"/>
    <row r="159" s="495" customFormat="1" x14ac:dyDescent="0.25"/>
    <row r="160" s="495" customFormat="1" x14ac:dyDescent="0.25"/>
    <row r="161" s="495" customFormat="1" x14ac:dyDescent="0.25"/>
    <row r="162" s="495" customFormat="1" x14ac:dyDescent="0.25"/>
    <row r="163" s="495" customFormat="1" x14ac:dyDescent="0.25"/>
    <row r="164" s="495" customFormat="1" x14ac:dyDescent="0.25"/>
    <row r="165" s="495" customFormat="1" x14ac:dyDescent="0.25"/>
    <row r="166" s="495" customFormat="1" x14ac:dyDescent="0.25"/>
    <row r="167" s="495" customFormat="1" x14ac:dyDescent="0.25"/>
    <row r="168" s="495" customFormat="1" x14ac:dyDescent="0.25"/>
    <row r="169" s="495" customFormat="1" x14ac:dyDescent="0.25"/>
    <row r="170" s="495" customFormat="1" x14ac:dyDescent="0.25"/>
    <row r="171" s="495" customFormat="1" x14ac:dyDescent="0.25"/>
    <row r="172" s="495" customFormat="1" x14ac:dyDescent="0.25"/>
    <row r="173" s="495" customFormat="1" x14ac:dyDescent="0.25"/>
    <row r="174" s="495" customFormat="1" x14ac:dyDescent="0.25"/>
    <row r="175" s="495" customFormat="1" x14ac:dyDescent="0.25"/>
    <row r="176" s="495" customFormat="1" x14ac:dyDescent="0.25"/>
    <row r="177" s="495" customFormat="1" x14ac:dyDescent="0.25"/>
    <row r="178" s="495" customFormat="1" x14ac:dyDescent="0.25"/>
    <row r="179" s="495" customFormat="1" x14ac:dyDescent="0.25"/>
    <row r="180" s="495" customFormat="1" x14ac:dyDescent="0.25"/>
    <row r="181" s="495" customFormat="1" x14ac:dyDescent="0.25"/>
    <row r="182" s="495" customFormat="1" x14ac:dyDescent="0.25"/>
    <row r="183" s="495" customFormat="1" x14ac:dyDescent="0.25"/>
    <row r="184" s="495" customFormat="1" x14ac:dyDescent="0.25"/>
    <row r="185" s="495" customFormat="1" x14ac:dyDescent="0.25"/>
    <row r="186" s="495" customFormat="1" x14ac:dyDescent="0.25"/>
    <row r="187" s="495" customFormat="1" x14ac:dyDescent="0.25"/>
    <row r="188" s="495" customFormat="1" x14ac:dyDescent="0.25"/>
    <row r="189" s="495" customFormat="1" x14ac:dyDescent="0.25"/>
    <row r="190" s="495" customFormat="1" x14ac:dyDescent="0.25"/>
    <row r="191" s="495" customFormat="1" x14ac:dyDescent="0.25"/>
    <row r="192" s="495" customFormat="1" x14ac:dyDescent="0.25"/>
    <row r="193" s="495" customFormat="1" x14ac:dyDescent="0.25"/>
    <row r="194" s="495" customFormat="1" x14ac:dyDescent="0.25"/>
    <row r="195" s="495" customFormat="1" x14ac:dyDescent="0.25"/>
    <row r="196" s="495" customFormat="1" x14ac:dyDescent="0.25"/>
    <row r="197" s="495" customFormat="1" x14ac:dyDescent="0.25"/>
    <row r="198" s="495" customFormat="1" x14ac:dyDescent="0.25"/>
    <row r="199" s="495" customFormat="1" x14ac:dyDescent="0.25"/>
    <row r="200" s="495" customFormat="1" x14ac:dyDescent="0.25"/>
    <row r="201" s="495" customFormat="1" x14ac:dyDescent="0.25"/>
    <row r="202" s="495" customFormat="1" x14ac:dyDescent="0.25"/>
    <row r="203" s="495" customFormat="1" x14ac:dyDescent="0.25"/>
    <row r="204" s="495" customFormat="1" x14ac:dyDescent="0.25"/>
    <row r="205" s="495" customFormat="1" x14ac:dyDescent="0.25"/>
    <row r="206" s="495" customFormat="1" x14ac:dyDescent="0.25"/>
    <row r="207" s="495" customFormat="1" x14ac:dyDescent="0.25"/>
    <row r="208" s="495" customFormat="1" x14ac:dyDescent="0.25"/>
    <row r="209" s="495" customFormat="1" x14ac:dyDescent="0.25"/>
    <row r="210" s="495" customFormat="1" x14ac:dyDescent="0.25"/>
    <row r="211" s="495" customFormat="1" x14ac:dyDescent="0.25"/>
    <row r="212" s="495" customFormat="1" x14ac:dyDescent="0.25"/>
    <row r="213" s="495" customFormat="1" x14ac:dyDescent="0.25"/>
    <row r="214" s="495" customFormat="1" x14ac:dyDescent="0.25"/>
    <row r="215" s="495" customFormat="1" x14ac:dyDescent="0.25"/>
    <row r="216" s="495" customFormat="1" x14ac:dyDescent="0.25"/>
    <row r="217" s="495" customFormat="1" x14ac:dyDescent="0.25"/>
    <row r="218" s="495" customFormat="1" x14ac:dyDescent="0.25"/>
    <row r="219" s="495" customFormat="1" x14ac:dyDescent="0.25"/>
    <row r="220" s="495" customFormat="1" x14ac:dyDescent="0.25"/>
    <row r="221" s="495" customFormat="1" x14ac:dyDescent="0.25"/>
    <row r="222" s="495" customFormat="1" x14ac:dyDescent="0.25"/>
    <row r="223" s="495" customFormat="1" x14ac:dyDescent="0.25"/>
    <row r="224" s="495" customFormat="1" x14ac:dyDescent="0.25"/>
    <row r="225" s="495" customFormat="1" x14ac:dyDescent="0.25"/>
    <row r="226" s="495" customFormat="1" x14ac:dyDescent="0.25"/>
    <row r="227" s="495" customFormat="1" x14ac:dyDescent="0.25"/>
    <row r="228" s="495" customFormat="1" x14ac:dyDescent="0.25"/>
    <row r="229" s="495" customFormat="1" x14ac:dyDescent="0.25"/>
    <row r="230" s="495" customFormat="1" x14ac:dyDescent="0.25"/>
    <row r="231" s="495" customFormat="1" x14ac:dyDescent="0.25"/>
    <row r="232" s="495" customFormat="1" x14ac:dyDescent="0.25"/>
    <row r="233" s="495" customFormat="1" x14ac:dyDescent="0.25"/>
    <row r="234" s="495" customFormat="1" x14ac:dyDescent="0.25"/>
    <row r="235" s="495" customFormat="1" x14ac:dyDescent="0.25"/>
    <row r="236" s="495" customFormat="1" x14ac:dyDescent="0.25"/>
    <row r="237" s="495" customFormat="1" x14ac:dyDescent="0.25"/>
    <row r="238" s="495" customFormat="1" x14ac:dyDescent="0.25"/>
    <row r="239" s="495" customFormat="1" x14ac:dyDescent="0.25"/>
    <row r="240" s="495" customFormat="1" x14ac:dyDescent="0.25"/>
    <row r="241" s="495" customFormat="1" x14ac:dyDescent="0.25"/>
    <row r="242" s="495" customFormat="1" x14ac:dyDescent="0.25"/>
    <row r="243" s="495" customFormat="1" x14ac:dyDescent="0.25"/>
    <row r="244" s="495" customFormat="1" x14ac:dyDescent="0.25"/>
    <row r="245" s="495" customFormat="1" x14ac:dyDescent="0.25"/>
    <row r="246" s="495" customFormat="1" x14ac:dyDescent="0.25"/>
    <row r="247" s="495" customFormat="1" x14ac:dyDescent="0.25"/>
    <row r="248" s="495" customFormat="1" x14ac:dyDescent="0.25"/>
    <row r="249" s="495" customFormat="1" x14ac:dyDescent="0.25"/>
    <row r="250" s="495" customFormat="1" x14ac:dyDescent="0.25"/>
    <row r="251" s="495" customFormat="1" x14ac:dyDescent="0.25"/>
    <row r="252" s="495" customFormat="1" x14ac:dyDescent="0.25"/>
    <row r="253" s="495" customFormat="1" x14ac:dyDescent="0.25"/>
    <row r="254" s="495" customFormat="1" x14ac:dyDescent="0.25"/>
    <row r="255" s="495" customFormat="1" x14ac:dyDescent="0.25"/>
    <row r="256" s="495" customFormat="1" x14ac:dyDescent="0.25"/>
    <row r="257" s="495" customFormat="1" x14ac:dyDescent="0.25"/>
    <row r="258" s="495" customFormat="1" x14ac:dyDescent="0.25"/>
    <row r="259" s="495" customFormat="1" x14ac:dyDescent="0.25"/>
    <row r="260" s="495" customFormat="1" x14ac:dyDescent="0.25"/>
    <row r="261" s="495" customFormat="1" x14ac:dyDescent="0.25"/>
    <row r="262" s="495" customFormat="1" x14ac:dyDescent="0.25"/>
    <row r="263" s="495" customFormat="1" x14ac:dyDescent="0.25"/>
    <row r="264" s="495" customFormat="1" x14ac:dyDescent="0.25"/>
    <row r="265" s="495" customFormat="1" x14ac:dyDescent="0.25"/>
    <row r="266" s="495" customFormat="1" x14ac:dyDescent="0.25"/>
    <row r="267" s="495" customFormat="1" x14ac:dyDescent="0.25"/>
    <row r="268" s="495" customFormat="1" x14ac:dyDescent="0.25"/>
    <row r="269" s="495" customFormat="1" x14ac:dyDescent="0.25"/>
    <row r="270" s="495" customFormat="1" x14ac:dyDescent="0.25"/>
    <row r="271" s="495" customFormat="1" x14ac:dyDescent="0.25"/>
    <row r="272" s="495" customFormat="1" x14ac:dyDescent="0.25"/>
    <row r="273" s="495" customFormat="1" x14ac:dyDescent="0.25"/>
    <row r="274" s="495" customFormat="1" x14ac:dyDescent="0.25"/>
    <row r="275" s="495" customFormat="1" x14ac:dyDescent="0.25"/>
    <row r="276" s="495" customFormat="1" x14ac:dyDescent="0.25"/>
    <row r="277" s="495" customFormat="1" x14ac:dyDescent="0.25"/>
    <row r="278" s="495" customFormat="1" x14ac:dyDescent="0.25"/>
    <row r="279" s="495" customFormat="1" x14ac:dyDescent="0.25"/>
    <row r="280" s="495" customFormat="1" x14ac:dyDescent="0.25"/>
    <row r="281" s="495" customFormat="1" x14ac:dyDescent="0.25"/>
    <row r="282" s="495" customFormat="1" x14ac:dyDescent="0.25"/>
    <row r="283" s="495" customFormat="1" x14ac:dyDescent="0.25"/>
    <row r="284" s="495" customFormat="1" x14ac:dyDescent="0.25"/>
    <row r="285" s="495" customFormat="1" x14ac:dyDescent="0.25"/>
    <row r="286" s="495" customFormat="1" x14ac:dyDescent="0.25"/>
    <row r="287" s="495" customFormat="1" x14ac:dyDescent="0.25"/>
    <row r="288" s="495" customFormat="1" x14ac:dyDescent="0.25"/>
    <row r="289" s="495" customFormat="1" x14ac:dyDescent="0.25"/>
    <row r="290" s="495" customFormat="1" x14ac:dyDescent="0.25"/>
    <row r="291" s="495" customFormat="1" x14ac:dyDescent="0.25"/>
    <row r="292" s="495" customFormat="1" x14ac:dyDescent="0.25"/>
    <row r="293" s="495" customFormat="1" x14ac:dyDescent="0.25"/>
    <row r="294" s="495" customFormat="1" x14ac:dyDescent="0.25"/>
    <row r="295" s="495" customFormat="1" x14ac:dyDescent="0.25"/>
    <row r="296" s="495" customFormat="1" x14ac:dyDescent="0.25"/>
    <row r="297" s="495" customFormat="1" x14ac:dyDescent="0.25"/>
    <row r="298" s="495" customFormat="1" x14ac:dyDescent="0.25"/>
    <row r="299" s="495" customFormat="1" x14ac:dyDescent="0.25"/>
    <row r="300" s="495" customFormat="1" x14ac:dyDescent="0.25"/>
    <row r="301" s="495" customFormat="1" x14ac:dyDescent="0.25"/>
    <row r="302" s="495" customFormat="1" x14ac:dyDescent="0.25"/>
    <row r="303" s="495" customFormat="1" x14ac:dyDescent="0.25"/>
    <row r="304" s="495" customFormat="1" x14ac:dyDescent="0.25"/>
    <row r="305" s="495" customFormat="1" x14ac:dyDescent="0.25"/>
    <row r="306" s="495" customFormat="1" x14ac:dyDescent="0.25"/>
    <row r="307" s="495" customFormat="1" x14ac:dyDescent="0.25"/>
    <row r="308" s="495" customFormat="1" x14ac:dyDescent="0.25"/>
    <row r="309" s="495" customFormat="1" x14ac:dyDescent="0.25"/>
    <row r="310" s="495" customFormat="1" x14ac:dyDescent="0.25"/>
    <row r="311" s="495" customFormat="1" x14ac:dyDescent="0.25"/>
    <row r="312" s="495" customFormat="1" x14ac:dyDescent="0.25"/>
    <row r="313" s="495" customFormat="1" x14ac:dyDescent="0.25"/>
    <row r="314" s="495" customFormat="1" x14ac:dyDescent="0.25"/>
    <row r="315" s="495" customFormat="1" x14ac:dyDescent="0.25"/>
    <row r="316" s="495" customFormat="1" x14ac:dyDescent="0.25"/>
    <row r="317" s="495" customFormat="1" x14ac:dyDescent="0.25"/>
    <row r="318" s="495" customFormat="1" x14ac:dyDescent="0.25"/>
    <row r="319" s="495" customFormat="1" x14ac:dyDescent="0.25"/>
    <row r="320" s="495" customFormat="1" x14ac:dyDescent="0.25"/>
    <row r="321" s="495" customFormat="1" x14ac:dyDescent="0.25"/>
    <row r="322" s="495" customFormat="1" x14ac:dyDescent="0.25"/>
    <row r="323" s="495" customFormat="1" x14ac:dyDescent="0.25"/>
    <row r="324" s="495" customFormat="1" x14ac:dyDescent="0.25"/>
    <row r="325" s="495" customFormat="1" x14ac:dyDescent="0.25"/>
    <row r="326" s="495" customFormat="1" x14ac:dyDescent="0.25"/>
    <row r="327" s="495" customFormat="1" x14ac:dyDescent="0.25"/>
    <row r="328" s="495" customFormat="1" x14ac:dyDescent="0.25"/>
    <row r="329" s="495" customFormat="1" x14ac:dyDescent="0.25"/>
    <row r="330" s="495" customFormat="1" x14ac:dyDescent="0.25"/>
    <row r="331" s="495" customFormat="1" x14ac:dyDescent="0.25"/>
    <row r="332" s="495" customFormat="1" x14ac:dyDescent="0.25"/>
    <row r="333" s="495" customFormat="1" x14ac:dyDescent="0.25"/>
    <row r="334" s="495" customFormat="1" x14ac:dyDescent="0.25"/>
    <row r="335" s="495" customFormat="1" x14ac:dyDescent="0.25"/>
    <row r="336" s="495" customFormat="1" x14ac:dyDescent="0.25"/>
    <row r="337" s="495" customFormat="1" x14ac:dyDescent="0.25"/>
    <row r="338" s="495" customFormat="1" x14ac:dyDescent="0.25"/>
    <row r="339" s="495" customFormat="1" x14ac:dyDescent="0.25"/>
    <row r="340" s="495" customFormat="1" x14ac:dyDescent="0.25"/>
    <row r="341" s="495" customFormat="1" x14ac:dyDescent="0.25"/>
    <row r="342" s="495" customFormat="1" x14ac:dyDescent="0.25"/>
    <row r="343" s="495" customFormat="1" x14ac:dyDescent="0.25"/>
    <row r="344" s="495" customFormat="1" x14ac:dyDescent="0.25"/>
    <row r="345" s="495" customFormat="1" x14ac:dyDescent="0.25"/>
    <row r="346" s="495" customFormat="1" x14ac:dyDescent="0.25"/>
    <row r="347" s="495" customFormat="1" x14ac:dyDescent="0.25"/>
    <row r="348" s="495" customFormat="1" x14ac:dyDescent="0.25"/>
    <row r="349" s="495" customFormat="1" x14ac:dyDescent="0.25"/>
    <row r="350" s="495" customFormat="1" x14ac:dyDescent="0.25"/>
    <row r="351" s="495" customFormat="1" x14ac:dyDescent="0.25"/>
    <row r="352" s="495" customFormat="1" x14ac:dyDescent="0.25"/>
    <row r="353" s="495" customFormat="1" x14ac:dyDescent="0.25"/>
    <row r="354" s="495" customFormat="1" x14ac:dyDescent="0.25"/>
    <row r="355" s="495" customFormat="1" x14ac:dyDescent="0.25"/>
    <row r="356" s="495" customFormat="1" x14ac:dyDescent="0.25"/>
    <row r="357" s="495" customFormat="1" x14ac:dyDescent="0.25"/>
  </sheetData>
  <mergeCells count="20">
    <mergeCell ref="A8:A12"/>
    <mergeCell ref="B8:B10"/>
    <mergeCell ref="C8:C10"/>
    <mergeCell ref="J8:J9"/>
    <mergeCell ref="B11:B14"/>
    <mergeCell ref="C11:C12"/>
    <mergeCell ref="J15:J17"/>
    <mergeCell ref="M15:M19"/>
    <mergeCell ref="J18:J19"/>
    <mergeCell ref="C2:J2"/>
    <mergeCell ref="C3:J3"/>
    <mergeCell ref="C4:J4"/>
    <mergeCell ref="M8:M10"/>
    <mergeCell ref="M11:M12"/>
    <mergeCell ref="M13:M14"/>
    <mergeCell ref="A20:I20"/>
    <mergeCell ref="C13:C14"/>
    <mergeCell ref="A15:A19"/>
    <mergeCell ref="B15:B19"/>
    <mergeCell ref="C15:C19"/>
  </mergeCells>
  <pageMargins left="0.15748031496062992" right="0.15748031496062992" top="0.94488188976377963" bottom="0.15748031496062992" header="0.31496062992125984" footer="0.23622047244094491"/>
  <pageSetup paperSize="9" scale="62" fitToHeight="1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7"/>
  <sheetViews>
    <sheetView topLeftCell="C1" zoomScale="75" zoomScaleNormal="75" workbookViewId="0">
      <selection activeCell="I28" sqref="I28"/>
    </sheetView>
  </sheetViews>
  <sheetFormatPr defaultRowHeight="15.75" x14ac:dyDescent="0.25"/>
  <cols>
    <col min="1" max="1" width="16.5703125" style="412" customWidth="1"/>
    <col min="2" max="2" width="23.7109375" style="412" customWidth="1"/>
    <col min="3" max="3" width="13.28515625" style="412" customWidth="1"/>
    <col min="4" max="4" width="16.5703125" style="412" customWidth="1"/>
    <col min="5" max="5" width="59.140625" style="412" customWidth="1"/>
    <col min="6" max="6" width="12.42578125" style="412" customWidth="1"/>
    <col min="7" max="7" width="16.42578125" style="412" customWidth="1"/>
    <col min="8" max="8" width="16.42578125" style="430" customWidth="1"/>
    <col min="9" max="10" width="16.42578125" style="412" customWidth="1"/>
    <col min="11" max="11" width="9.140625" style="412" customWidth="1"/>
    <col min="12" max="12" width="20.140625" style="416" customWidth="1"/>
    <col min="13" max="13" width="17" style="415" customWidth="1"/>
    <col min="14" max="14" width="4.42578125" style="412" customWidth="1"/>
    <col min="15" max="23" width="9.140625" style="412" customWidth="1"/>
    <col min="24" max="16384" width="9.140625" style="412"/>
  </cols>
  <sheetData>
    <row r="1" spans="1:13" x14ac:dyDescent="0.25">
      <c r="E1" s="412" t="s">
        <v>400</v>
      </c>
    </row>
    <row r="2" spans="1:13" s="416" customFormat="1" ht="111" customHeight="1" x14ac:dyDescent="0.25">
      <c r="A2" s="84" t="s">
        <v>7</v>
      </c>
      <c r="B2" s="84" t="s">
        <v>13</v>
      </c>
      <c r="C2" s="560" t="s">
        <v>14</v>
      </c>
      <c r="D2" s="560" t="s">
        <v>8</v>
      </c>
      <c r="E2" s="560" t="s">
        <v>6</v>
      </c>
      <c r="F2" s="560" t="s">
        <v>3</v>
      </c>
      <c r="G2" s="560" t="s">
        <v>16</v>
      </c>
      <c r="H2" s="560" t="s">
        <v>0</v>
      </c>
      <c r="I2" s="560" t="s">
        <v>17</v>
      </c>
      <c r="J2" s="560" t="s">
        <v>18</v>
      </c>
      <c r="K2" s="560" t="s">
        <v>19</v>
      </c>
      <c r="L2" s="560" t="s">
        <v>1</v>
      </c>
      <c r="M2" s="560" t="s">
        <v>4</v>
      </c>
    </row>
    <row r="3" spans="1:13" ht="26.25" x14ac:dyDescent="0.25">
      <c r="A3" s="84">
        <v>1</v>
      </c>
      <c r="B3" s="84">
        <v>2</v>
      </c>
      <c r="C3" s="560">
        <v>3</v>
      </c>
      <c r="D3" s="560">
        <v>4</v>
      </c>
      <c r="E3" s="560">
        <v>5</v>
      </c>
      <c r="F3" s="560">
        <v>6</v>
      </c>
      <c r="G3" s="560">
        <v>7</v>
      </c>
      <c r="H3" s="560">
        <v>8</v>
      </c>
      <c r="I3" s="560">
        <v>9</v>
      </c>
      <c r="J3" s="560">
        <v>10</v>
      </c>
      <c r="K3" s="560">
        <v>11</v>
      </c>
      <c r="L3" s="560">
        <v>12</v>
      </c>
      <c r="M3" s="560">
        <v>13</v>
      </c>
    </row>
    <row r="4" spans="1:13" ht="92.25" hidden="1" customHeight="1" x14ac:dyDescent="0.25">
      <c r="A4" s="85" t="s">
        <v>268</v>
      </c>
      <c r="B4" s="766" t="s">
        <v>275</v>
      </c>
      <c r="C4" s="561" t="s">
        <v>5</v>
      </c>
      <c r="D4" s="560" t="s">
        <v>197</v>
      </c>
      <c r="E4" s="562" t="s">
        <v>274</v>
      </c>
      <c r="F4" s="563" t="s">
        <v>199</v>
      </c>
      <c r="G4" s="562" t="e">
        <f>#REF!</f>
        <v>#REF!</v>
      </c>
      <c r="H4" s="562">
        <v>80</v>
      </c>
      <c r="I4" s="564" t="e">
        <f>H4/G4*100</f>
        <v>#REF!</v>
      </c>
      <c r="J4" s="798" t="e">
        <f>(I4+I5)/2</f>
        <v>#REF!</v>
      </c>
      <c r="K4" s="563" t="s">
        <v>24</v>
      </c>
      <c r="L4" s="560" t="s">
        <v>23</v>
      </c>
      <c r="M4" s="560"/>
    </row>
    <row r="5" spans="1:13" ht="88.5" hidden="1" customHeight="1" x14ac:dyDescent="0.25">
      <c r="A5" s="766" t="s">
        <v>268</v>
      </c>
      <c r="B5" s="768"/>
      <c r="C5" s="565" t="s">
        <v>5</v>
      </c>
      <c r="D5" s="560" t="s">
        <v>204</v>
      </c>
      <c r="E5" s="566" t="s">
        <v>273</v>
      </c>
      <c r="F5" s="563" t="s">
        <v>20</v>
      </c>
      <c r="G5" s="562" t="e">
        <f>#REF!</f>
        <v>#REF!</v>
      </c>
      <c r="H5" s="562" t="e">
        <f>#REF!</f>
        <v>#REF!</v>
      </c>
      <c r="I5" s="564" t="e">
        <f>H5/G5*100</f>
        <v>#REF!</v>
      </c>
      <c r="J5" s="800"/>
      <c r="K5" s="567" t="s">
        <v>24</v>
      </c>
      <c r="L5" s="560" t="s">
        <v>23</v>
      </c>
      <c r="M5" s="560"/>
    </row>
    <row r="6" spans="1:13" ht="76.5" hidden="1" customHeight="1" x14ac:dyDescent="0.25">
      <c r="A6" s="767"/>
      <c r="B6" s="777" t="s">
        <v>32</v>
      </c>
      <c r="C6" s="807" t="s">
        <v>5</v>
      </c>
      <c r="D6" s="560" t="s">
        <v>202</v>
      </c>
      <c r="E6" s="566" t="s">
        <v>203</v>
      </c>
      <c r="F6" s="563" t="s">
        <v>22</v>
      </c>
      <c r="G6" s="562" t="e">
        <f>#REF!</f>
        <v>#REF!</v>
      </c>
      <c r="H6" s="562" t="e">
        <f>#REF!</f>
        <v>#REF!</v>
      </c>
      <c r="I6" s="564" t="e">
        <f>H6/G6*100</f>
        <v>#REF!</v>
      </c>
      <c r="J6" s="808" t="e">
        <f>(I6+I7)/2</f>
        <v>#REF!</v>
      </c>
      <c r="K6" s="563" t="s">
        <v>24</v>
      </c>
      <c r="L6" s="560" t="s">
        <v>23</v>
      </c>
      <c r="M6" s="809"/>
    </row>
    <row r="7" spans="1:13" ht="76.5" hidden="1" customHeight="1" x14ac:dyDescent="0.25">
      <c r="A7" s="767"/>
      <c r="B7" s="777"/>
      <c r="C7" s="807"/>
      <c r="D7" s="560" t="s">
        <v>204</v>
      </c>
      <c r="E7" s="562" t="s">
        <v>205</v>
      </c>
      <c r="F7" s="563" t="s">
        <v>20</v>
      </c>
      <c r="G7" s="562" t="e">
        <f>#REF!</f>
        <v>#REF!</v>
      </c>
      <c r="H7" s="562" t="e">
        <f>#REF!</f>
        <v>#REF!</v>
      </c>
      <c r="I7" s="564">
        <v>110</v>
      </c>
      <c r="J7" s="808"/>
      <c r="K7" s="563" t="s">
        <v>24</v>
      </c>
      <c r="L7" s="560" t="s">
        <v>23</v>
      </c>
      <c r="M7" s="810"/>
    </row>
    <row r="8" spans="1:13" ht="99" hidden="1" customHeight="1" x14ac:dyDescent="0.25">
      <c r="A8" s="768"/>
      <c r="B8" s="84" t="s">
        <v>38</v>
      </c>
      <c r="C8" s="561" t="s">
        <v>15</v>
      </c>
      <c r="D8" s="560" t="s">
        <v>197</v>
      </c>
      <c r="E8" s="566" t="s">
        <v>206</v>
      </c>
      <c r="F8" s="563" t="s">
        <v>22</v>
      </c>
      <c r="G8" s="562" t="e">
        <f>#REF!</f>
        <v>#REF!</v>
      </c>
      <c r="H8" s="562" t="e">
        <f>#REF!</f>
        <v>#REF!</v>
      </c>
      <c r="I8" s="564" t="e">
        <f>H8/G8*100</f>
        <v>#REF!</v>
      </c>
      <c r="J8" s="798" t="e">
        <f>(I8+I9+I10)/3</f>
        <v>#REF!</v>
      </c>
      <c r="K8" s="563" t="s">
        <v>24</v>
      </c>
      <c r="L8" s="560" t="s">
        <v>23</v>
      </c>
      <c r="M8" s="560"/>
    </row>
    <row r="9" spans="1:13" ht="99" hidden="1" customHeight="1" x14ac:dyDescent="0.25">
      <c r="A9" s="766" t="s">
        <v>268</v>
      </c>
      <c r="B9" s="766" t="s">
        <v>38</v>
      </c>
      <c r="C9" s="568" t="s">
        <v>15</v>
      </c>
      <c r="D9" s="560" t="s">
        <v>202</v>
      </c>
      <c r="E9" s="566" t="s">
        <v>207</v>
      </c>
      <c r="F9" s="569" t="s">
        <v>199</v>
      </c>
      <c r="G9" s="562" t="e">
        <f>#REF!</f>
        <v>#REF!</v>
      </c>
      <c r="H9" s="562" t="e">
        <f>#REF!</f>
        <v>#REF!</v>
      </c>
      <c r="I9" s="564" t="e">
        <f t="shared" ref="I9:I10" si="0">H9/G9*100</f>
        <v>#REF!</v>
      </c>
      <c r="J9" s="799"/>
      <c r="K9" s="570" t="s">
        <v>24</v>
      </c>
      <c r="L9" s="571" t="s">
        <v>23</v>
      </c>
      <c r="M9" s="560"/>
    </row>
    <row r="10" spans="1:13" ht="99" hidden="1" customHeight="1" x14ac:dyDescent="0.25">
      <c r="A10" s="811"/>
      <c r="B10" s="767"/>
      <c r="C10" s="572" t="s">
        <v>15</v>
      </c>
      <c r="D10" s="560" t="s">
        <v>204</v>
      </c>
      <c r="E10" s="566" t="s">
        <v>269</v>
      </c>
      <c r="F10" s="563" t="s">
        <v>20</v>
      </c>
      <c r="G10" s="562" t="e">
        <f>#REF!</f>
        <v>#REF!</v>
      </c>
      <c r="H10" s="562" t="e">
        <f>#REF!</f>
        <v>#REF!</v>
      </c>
      <c r="I10" s="564" t="e">
        <f t="shared" si="0"/>
        <v>#REF!</v>
      </c>
      <c r="J10" s="800"/>
      <c r="K10" s="563" t="s">
        <v>24</v>
      </c>
      <c r="L10" s="560" t="s">
        <v>23</v>
      </c>
      <c r="M10" s="573"/>
    </row>
    <row r="11" spans="1:13" ht="52.5" customHeight="1" x14ac:dyDescent="0.25">
      <c r="A11" s="767" t="s">
        <v>282</v>
      </c>
      <c r="B11" s="803" t="s">
        <v>377</v>
      </c>
      <c r="C11" s="804" t="s">
        <v>5</v>
      </c>
      <c r="D11" s="560" t="s">
        <v>168</v>
      </c>
      <c r="E11" s="574" t="s">
        <v>305</v>
      </c>
      <c r="F11" s="575" t="s">
        <v>2</v>
      </c>
      <c r="G11" s="576">
        <v>70</v>
      </c>
      <c r="H11" s="576">
        <v>100</v>
      </c>
      <c r="I11" s="564">
        <v>100</v>
      </c>
      <c r="J11" s="795">
        <f>(I11+I12+I13+I14+I16+I15)/6</f>
        <v>100</v>
      </c>
      <c r="K11" s="563" t="s">
        <v>24</v>
      </c>
      <c r="L11" s="560" t="s">
        <v>23</v>
      </c>
      <c r="M11" s="798">
        <f>(J17+J11)/2</f>
        <v>98.393147458072121</v>
      </c>
    </row>
    <row r="12" spans="1:13" ht="51" customHeight="1" x14ac:dyDescent="0.25">
      <c r="A12" s="767"/>
      <c r="B12" s="803"/>
      <c r="C12" s="805"/>
      <c r="D12" s="560" t="s">
        <v>168</v>
      </c>
      <c r="E12" s="574" t="s">
        <v>306</v>
      </c>
      <c r="F12" s="577" t="s">
        <v>2</v>
      </c>
      <c r="G12" s="576">
        <v>70</v>
      </c>
      <c r="H12" s="576">
        <v>96.7</v>
      </c>
      <c r="I12" s="564">
        <v>100</v>
      </c>
      <c r="J12" s="796"/>
      <c r="K12" s="563" t="s">
        <v>24</v>
      </c>
      <c r="L12" s="560" t="s">
        <v>23</v>
      </c>
      <c r="M12" s="799"/>
    </row>
    <row r="13" spans="1:13" ht="51.75" customHeight="1" x14ac:dyDescent="0.25">
      <c r="A13" s="767"/>
      <c r="B13" s="803"/>
      <c r="C13" s="805"/>
      <c r="D13" s="560" t="s">
        <v>168</v>
      </c>
      <c r="E13" s="574" t="s">
        <v>318</v>
      </c>
      <c r="F13" s="577" t="s">
        <v>2</v>
      </c>
      <c r="G13" s="576">
        <v>70</v>
      </c>
      <c r="H13" s="576">
        <v>85.7</v>
      </c>
      <c r="I13" s="564">
        <v>100</v>
      </c>
      <c r="J13" s="796"/>
      <c r="K13" s="563" t="s">
        <v>24</v>
      </c>
      <c r="L13" s="560" t="s">
        <v>23</v>
      </c>
      <c r="M13" s="799"/>
    </row>
    <row r="14" spans="1:13" ht="52.5" customHeight="1" x14ac:dyDescent="0.25">
      <c r="A14" s="767"/>
      <c r="B14" s="803"/>
      <c r="C14" s="805"/>
      <c r="D14" s="560" t="s">
        <v>168</v>
      </c>
      <c r="E14" s="574" t="s">
        <v>308</v>
      </c>
      <c r="F14" s="577" t="s">
        <v>2</v>
      </c>
      <c r="G14" s="576">
        <v>70</v>
      </c>
      <c r="H14" s="576">
        <v>100</v>
      </c>
      <c r="I14" s="564">
        <v>100</v>
      </c>
      <c r="J14" s="796"/>
      <c r="K14" s="563" t="s">
        <v>24</v>
      </c>
      <c r="L14" s="560" t="s">
        <v>23</v>
      </c>
      <c r="M14" s="799"/>
    </row>
    <row r="15" spans="1:13" ht="52.5" customHeight="1" x14ac:dyDescent="0.25">
      <c r="A15" s="767"/>
      <c r="B15" s="803"/>
      <c r="C15" s="805"/>
      <c r="D15" s="560" t="s">
        <v>168</v>
      </c>
      <c r="E15" s="576" t="s">
        <v>365</v>
      </c>
      <c r="F15" s="575" t="s">
        <v>2</v>
      </c>
      <c r="G15" s="576">
        <v>70</v>
      </c>
      <c r="H15" s="576">
        <v>83.3</v>
      </c>
      <c r="I15" s="564">
        <v>100</v>
      </c>
      <c r="J15" s="796"/>
      <c r="K15" s="563" t="s">
        <v>24</v>
      </c>
      <c r="L15" s="560" t="s">
        <v>23</v>
      </c>
      <c r="M15" s="799"/>
    </row>
    <row r="16" spans="1:13" ht="51" customHeight="1" x14ac:dyDescent="0.25">
      <c r="A16" s="767"/>
      <c r="B16" s="803"/>
      <c r="C16" s="805"/>
      <c r="D16" s="560" t="s">
        <v>168</v>
      </c>
      <c r="E16" s="574" t="s">
        <v>309</v>
      </c>
      <c r="F16" s="577" t="s">
        <v>2</v>
      </c>
      <c r="G16" s="576">
        <v>70</v>
      </c>
      <c r="H16" s="578">
        <v>100</v>
      </c>
      <c r="I16" s="564">
        <v>100</v>
      </c>
      <c r="J16" s="797"/>
      <c r="K16" s="563" t="s">
        <v>24</v>
      </c>
      <c r="L16" s="560" t="s">
        <v>23</v>
      </c>
      <c r="M16" s="799"/>
    </row>
    <row r="17" spans="1:13" ht="52.5" customHeight="1" x14ac:dyDescent="0.25">
      <c r="A17" s="767"/>
      <c r="B17" s="803"/>
      <c r="C17" s="805"/>
      <c r="D17" s="560" t="s">
        <v>167</v>
      </c>
      <c r="E17" s="579" t="s">
        <v>300</v>
      </c>
      <c r="F17" s="575" t="s">
        <v>161</v>
      </c>
      <c r="G17" s="576">
        <v>10781</v>
      </c>
      <c r="H17" s="574">
        <v>10781</v>
      </c>
      <c r="I17" s="564">
        <f t="shared" ref="I17:I22" si="1">H17/G17*100</f>
        <v>100</v>
      </c>
      <c r="J17" s="795">
        <f>(I17+I18+I20+I21+I22+I19)/6</f>
        <v>96.786294916144257</v>
      </c>
      <c r="K17" s="563" t="s">
        <v>24</v>
      </c>
      <c r="L17" s="560" t="s">
        <v>23</v>
      </c>
      <c r="M17" s="799"/>
    </row>
    <row r="18" spans="1:13" ht="55.5" customHeight="1" x14ac:dyDescent="0.25">
      <c r="A18" s="767"/>
      <c r="B18" s="803"/>
      <c r="C18" s="805"/>
      <c r="D18" s="560" t="s">
        <v>167</v>
      </c>
      <c r="E18" s="579" t="s">
        <v>316</v>
      </c>
      <c r="F18" s="575" t="s">
        <v>161</v>
      </c>
      <c r="G18" s="576">
        <v>13763</v>
      </c>
      <c r="H18" s="574">
        <v>13250</v>
      </c>
      <c r="I18" s="564">
        <f t="shared" si="1"/>
        <v>96.272614982198647</v>
      </c>
      <c r="J18" s="796"/>
      <c r="K18" s="563" t="s">
        <v>24</v>
      </c>
      <c r="L18" s="560" t="s">
        <v>23</v>
      </c>
      <c r="M18" s="799"/>
    </row>
    <row r="19" spans="1:13" ht="55.5" customHeight="1" x14ac:dyDescent="0.25">
      <c r="A19" s="767"/>
      <c r="B19" s="803"/>
      <c r="C19" s="805"/>
      <c r="D19" s="560" t="s">
        <v>167</v>
      </c>
      <c r="E19" s="579" t="s">
        <v>367</v>
      </c>
      <c r="F19" s="575" t="s">
        <v>161</v>
      </c>
      <c r="G19" s="576">
        <v>5476.5</v>
      </c>
      <c r="H19" s="574">
        <v>5212.5</v>
      </c>
      <c r="I19" s="564">
        <f t="shared" si="1"/>
        <v>95.179402903314156</v>
      </c>
      <c r="J19" s="796"/>
      <c r="K19" s="563" t="s">
        <v>24</v>
      </c>
      <c r="L19" s="560" t="s">
        <v>23</v>
      </c>
      <c r="M19" s="799"/>
    </row>
    <row r="20" spans="1:13" ht="52.5" customHeight="1" x14ac:dyDescent="0.25">
      <c r="A20" s="767"/>
      <c r="B20" s="803"/>
      <c r="C20" s="805"/>
      <c r="D20" s="560" t="s">
        <v>167</v>
      </c>
      <c r="E20" s="574" t="s">
        <v>315</v>
      </c>
      <c r="F20" s="575" t="s">
        <v>161</v>
      </c>
      <c r="G20" s="576">
        <v>6209.5</v>
      </c>
      <c r="H20" s="574">
        <v>5624.5</v>
      </c>
      <c r="I20" s="564">
        <f t="shared" si="1"/>
        <v>90.578951606409532</v>
      </c>
      <c r="J20" s="796"/>
      <c r="K20" s="563" t="s">
        <v>24</v>
      </c>
      <c r="L20" s="560" t="s">
        <v>23</v>
      </c>
      <c r="M20" s="799"/>
    </row>
    <row r="21" spans="1:13" ht="54" customHeight="1" x14ac:dyDescent="0.25">
      <c r="A21" s="767"/>
      <c r="B21" s="803"/>
      <c r="C21" s="805"/>
      <c r="D21" s="560" t="s">
        <v>167</v>
      </c>
      <c r="E21" s="579" t="s">
        <v>314</v>
      </c>
      <c r="F21" s="575" t="s">
        <v>161</v>
      </c>
      <c r="G21" s="576">
        <v>11538.5</v>
      </c>
      <c r="H21" s="574">
        <v>11455</v>
      </c>
      <c r="I21" s="564">
        <f t="shared" si="1"/>
        <v>99.276335745547513</v>
      </c>
      <c r="J21" s="796"/>
      <c r="K21" s="563" t="s">
        <v>24</v>
      </c>
      <c r="L21" s="560" t="s">
        <v>23</v>
      </c>
      <c r="M21" s="799"/>
    </row>
    <row r="22" spans="1:13" ht="46.5" customHeight="1" x14ac:dyDescent="0.25">
      <c r="A22" s="767"/>
      <c r="B22" s="803"/>
      <c r="C22" s="805"/>
      <c r="D22" s="560" t="s">
        <v>167</v>
      </c>
      <c r="E22" s="579" t="s">
        <v>317</v>
      </c>
      <c r="F22" s="575" t="s">
        <v>162</v>
      </c>
      <c r="G22" s="576">
        <v>4749.5</v>
      </c>
      <c r="H22" s="562">
        <v>4721.5</v>
      </c>
      <c r="I22" s="564">
        <f t="shared" si="1"/>
        <v>99.410464259395724</v>
      </c>
      <c r="J22" s="797"/>
      <c r="K22" s="563" t="s">
        <v>24</v>
      </c>
      <c r="L22" s="560" t="s">
        <v>23</v>
      </c>
      <c r="M22" s="800"/>
    </row>
    <row r="23" spans="1:13" ht="2.25" hidden="1" customHeight="1" x14ac:dyDescent="0.25">
      <c r="A23" s="767"/>
      <c r="B23" s="802"/>
      <c r="C23" s="806"/>
      <c r="D23" s="560" t="s">
        <v>168</v>
      </c>
      <c r="E23" s="576" t="s">
        <v>365</v>
      </c>
      <c r="F23" s="575" t="s">
        <v>2</v>
      </c>
      <c r="G23" s="576"/>
      <c r="H23" s="576"/>
      <c r="I23" s="564"/>
      <c r="J23" s="580"/>
      <c r="K23" s="563"/>
      <c r="L23" s="560"/>
      <c r="M23" s="581"/>
    </row>
    <row r="24" spans="1:13" ht="53.25" customHeight="1" x14ac:dyDescent="0.25">
      <c r="A24" s="767"/>
      <c r="B24" s="801" t="s">
        <v>378</v>
      </c>
      <c r="C24" s="766" t="s">
        <v>5</v>
      </c>
      <c r="D24" s="84" t="s">
        <v>168</v>
      </c>
      <c r="E24" s="452" t="s">
        <v>319</v>
      </c>
      <c r="F24" s="84" t="s">
        <v>2</v>
      </c>
      <c r="G24" s="11">
        <v>70</v>
      </c>
      <c r="H24" s="28">
        <v>100</v>
      </c>
      <c r="I24" s="512">
        <v>100</v>
      </c>
      <c r="J24" s="409">
        <f>I24</f>
        <v>100</v>
      </c>
      <c r="K24" s="414" t="s">
        <v>24</v>
      </c>
      <c r="L24" s="84" t="s">
        <v>23</v>
      </c>
      <c r="M24" s="756">
        <f>(J24+J25)/2</f>
        <v>98.918086198958818</v>
      </c>
    </row>
    <row r="25" spans="1:13" ht="51.75" customHeight="1" x14ac:dyDescent="0.25">
      <c r="A25" s="768"/>
      <c r="B25" s="802"/>
      <c r="C25" s="768"/>
      <c r="D25" s="84" t="s">
        <v>167</v>
      </c>
      <c r="E25" s="452" t="s">
        <v>320</v>
      </c>
      <c r="F25" s="84" t="s">
        <v>321</v>
      </c>
      <c r="G25" s="11">
        <v>28237</v>
      </c>
      <c r="H25" s="28">
        <v>27626</v>
      </c>
      <c r="I25" s="512">
        <f>H25/G25*100</f>
        <v>97.836172397917636</v>
      </c>
      <c r="J25" s="409">
        <f>I25</f>
        <v>97.836172397917636</v>
      </c>
      <c r="K25" s="414" t="s">
        <v>24</v>
      </c>
      <c r="L25" s="84" t="s">
        <v>23</v>
      </c>
      <c r="M25" s="757"/>
    </row>
    <row r="26" spans="1:13" x14ac:dyDescent="0.25">
      <c r="A26" s="401"/>
      <c r="B26" s="401" t="s">
        <v>26</v>
      </c>
      <c r="C26" s="426"/>
      <c r="D26" s="401"/>
      <c r="E26" s="401"/>
      <c r="F26" s="426"/>
      <c r="G26" s="401"/>
      <c r="H26" s="401"/>
      <c r="I26" s="410"/>
      <c r="J26" s="410">
        <f>(J11+J17+J24+J25)/4</f>
        <v>98.655616828515463</v>
      </c>
      <c r="K26" s="426"/>
      <c r="L26" s="401"/>
      <c r="M26" s="410">
        <f>(M11+M24)/2</f>
        <v>98.655616828515463</v>
      </c>
    </row>
    <row r="27" spans="1:13" ht="19.5" customHeight="1" x14ac:dyDescent="0.25">
      <c r="A27" s="402"/>
      <c r="B27" s="402"/>
      <c r="C27" s="427"/>
      <c r="D27" s="402"/>
      <c r="E27" s="402"/>
      <c r="F27" s="427"/>
      <c r="G27" s="428"/>
      <c r="H27" s="429"/>
      <c r="I27" s="411"/>
      <c r="J27" s="411"/>
      <c r="K27" s="427"/>
      <c r="L27" s="402"/>
      <c r="M27" s="411"/>
    </row>
  </sheetData>
  <mergeCells count="19">
    <mergeCell ref="A5:A8"/>
    <mergeCell ref="B6:B7"/>
    <mergeCell ref="C6:C7"/>
    <mergeCell ref="J6:J7"/>
    <mergeCell ref="M6:M7"/>
    <mergeCell ref="J8:J10"/>
    <mergeCell ref="A9:A10"/>
    <mergeCell ref="B9:B10"/>
    <mergeCell ref="B4:B5"/>
    <mergeCell ref="J4:J5"/>
    <mergeCell ref="A11:A25"/>
    <mergeCell ref="J17:J22"/>
    <mergeCell ref="J11:J16"/>
    <mergeCell ref="M11:M22"/>
    <mergeCell ref="M24:M25"/>
    <mergeCell ref="B24:B25"/>
    <mergeCell ref="C24:C25"/>
    <mergeCell ref="B11:B23"/>
    <mergeCell ref="C11:C23"/>
  </mergeCells>
  <pageMargins left="0.15748031496062992" right="0.15748031496062992" top="0.74803149606299213" bottom="0.51181102362204722" header="0.31496062992125984" footer="0.55118110236220474"/>
  <pageSetup paperSize="9" scale="39" fitToHeight="1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N65"/>
  <sheetViews>
    <sheetView view="pageBreakPreview" topLeftCell="B1" zoomScale="75" zoomScaleNormal="75" zoomScaleSheetLayoutView="75" workbookViewId="0">
      <selection activeCell="J6" sqref="J6"/>
    </sheetView>
  </sheetViews>
  <sheetFormatPr defaultRowHeight="18.75" x14ac:dyDescent="0.25"/>
  <cols>
    <col min="1" max="1" width="16.7109375" style="109" customWidth="1"/>
    <col min="2" max="3" width="23.85546875" style="109" customWidth="1"/>
    <col min="4" max="4" width="13.85546875" style="109" customWidth="1"/>
    <col min="5" max="5" width="16.5703125" style="113" customWidth="1"/>
    <col min="6" max="6" width="43.7109375" style="113" customWidth="1"/>
    <col min="7" max="7" width="12.42578125" style="403" customWidth="1"/>
    <col min="8" max="8" width="17.85546875" style="109" customWidth="1"/>
    <col min="9" max="9" width="16.42578125" style="109" customWidth="1"/>
    <col min="10" max="10" width="17.28515625" style="113" customWidth="1"/>
    <col min="11" max="11" width="19.5703125" style="109" customWidth="1"/>
    <col min="12" max="12" width="15.85546875" style="109" customWidth="1"/>
    <col min="13" max="13" width="20.140625" style="111" customWidth="1"/>
    <col min="14" max="14" width="17" style="83" customWidth="1"/>
    <col min="15" max="16384" width="9.140625" style="109"/>
  </cols>
  <sheetData>
    <row r="3" spans="1:14" s="399" customFormat="1" ht="143.25" customHeight="1" x14ac:dyDescent="0.25">
      <c r="A3" s="84" t="s">
        <v>7</v>
      </c>
      <c r="B3" s="84" t="s">
        <v>13</v>
      </c>
      <c r="C3" s="545"/>
      <c r="D3" s="84" t="s">
        <v>14</v>
      </c>
      <c r="E3" s="84" t="s">
        <v>8</v>
      </c>
      <c r="F3" s="84" t="s">
        <v>6</v>
      </c>
      <c r="G3" s="84" t="s">
        <v>3</v>
      </c>
      <c r="H3" s="513" t="s">
        <v>16</v>
      </c>
      <c r="I3" s="513" t="s">
        <v>0</v>
      </c>
      <c r="J3" s="513" t="s">
        <v>17</v>
      </c>
      <c r="K3" s="84" t="s">
        <v>18</v>
      </c>
      <c r="L3" s="132" t="s">
        <v>19</v>
      </c>
      <c r="M3" s="132" t="s">
        <v>1</v>
      </c>
      <c r="N3" s="132" t="s">
        <v>4</v>
      </c>
    </row>
    <row r="4" spans="1:14" ht="15.75" x14ac:dyDescent="0.25">
      <c r="A4" s="84">
        <v>1</v>
      </c>
      <c r="B4" s="84">
        <v>2</v>
      </c>
      <c r="C4" s="545"/>
      <c r="D4" s="84">
        <v>3</v>
      </c>
      <c r="E4" s="84">
        <v>4</v>
      </c>
      <c r="F4" s="84">
        <v>5</v>
      </c>
      <c r="G4" s="84">
        <v>6</v>
      </c>
      <c r="H4" s="513">
        <v>7</v>
      </c>
      <c r="I4" s="513">
        <v>8</v>
      </c>
      <c r="J4" s="513">
        <v>9</v>
      </c>
      <c r="K4" s="84">
        <v>10</v>
      </c>
      <c r="L4" s="408">
        <v>11</v>
      </c>
      <c r="M4" s="408">
        <v>12</v>
      </c>
      <c r="N4" s="408">
        <v>13</v>
      </c>
    </row>
    <row r="5" spans="1:14" ht="53.25" customHeight="1" x14ac:dyDescent="0.25">
      <c r="A5" s="812" t="s">
        <v>237</v>
      </c>
      <c r="B5" s="759" t="s">
        <v>45</v>
      </c>
      <c r="C5" s="539"/>
      <c r="D5" s="771" t="s">
        <v>5</v>
      </c>
      <c r="E5" s="477" t="s">
        <v>168</v>
      </c>
      <c r="F5" s="481" t="s">
        <v>304</v>
      </c>
      <c r="G5" s="432" t="s">
        <v>2</v>
      </c>
      <c r="H5" s="463">
        <v>96.4</v>
      </c>
      <c r="I5" s="463">
        <v>96.4</v>
      </c>
      <c r="J5" s="512">
        <f>I5/H5*100</f>
        <v>100</v>
      </c>
      <c r="K5" s="479">
        <f>J5</f>
        <v>100</v>
      </c>
      <c r="L5" s="470" t="s">
        <v>24</v>
      </c>
      <c r="M5" s="469" t="s">
        <v>23</v>
      </c>
      <c r="N5" s="642">
        <f>(K5+K6)/2</f>
        <v>100</v>
      </c>
    </row>
    <row r="6" spans="1:14" ht="65.25" customHeight="1" x14ac:dyDescent="0.25">
      <c r="A6" s="813"/>
      <c r="B6" s="761"/>
      <c r="C6" s="541"/>
      <c r="D6" s="772"/>
      <c r="E6" s="477" t="s">
        <v>323</v>
      </c>
      <c r="F6" s="481" t="s">
        <v>322</v>
      </c>
      <c r="G6" s="432" t="s">
        <v>321</v>
      </c>
      <c r="H6" s="453">
        <v>59182</v>
      </c>
      <c r="I6" s="453">
        <v>59182</v>
      </c>
      <c r="J6" s="512">
        <f>I6/H6*100</f>
        <v>100</v>
      </c>
      <c r="K6" s="479">
        <f>J6</f>
        <v>100</v>
      </c>
      <c r="L6" s="469" t="s">
        <v>24</v>
      </c>
      <c r="M6" s="469" t="s">
        <v>23</v>
      </c>
      <c r="N6" s="644"/>
    </row>
    <row r="7" spans="1:14" ht="57" customHeight="1" x14ac:dyDescent="0.25">
      <c r="A7" s="813"/>
      <c r="B7" s="759" t="s">
        <v>70</v>
      </c>
      <c r="C7" s="539"/>
      <c r="D7" s="771" t="s">
        <v>5</v>
      </c>
      <c r="E7" s="477" t="s">
        <v>168</v>
      </c>
      <c r="F7" s="481" t="s">
        <v>364</v>
      </c>
      <c r="G7" s="432" t="s">
        <v>2</v>
      </c>
      <c r="H7" s="463">
        <v>93.7</v>
      </c>
      <c r="I7" s="454">
        <v>93.7</v>
      </c>
      <c r="J7" s="512">
        <f t="shared" ref="J7:J40" si="0">I7/H7*100</f>
        <v>100</v>
      </c>
      <c r="K7" s="479">
        <f>J7</f>
        <v>100</v>
      </c>
      <c r="L7" s="470" t="s">
        <v>24</v>
      </c>
      <c r="M7" s="469" t="s">
        <v>23</v>
      </c>
      <c r="N7" s="642">
        <f>(K7+K8)/2</f>
        <v>100</v>
      </c>
    </row>
    <row r="8" spans="1:14" ht="63" customHeight="1" x14ac:dyDescent="0.25">
      <c r="A8" s="813"/>
      <c r="B8" s="761"/>
      <c r="C8" s="541"/>
      <c r="D8" s="772"/>
      <c r="E8" s="477" t="s">
        <v>167</v>
      </c>
      <c r="F8" s="481" t="s">
        <v>324</v>
      </c>
      <c r="G8" s="424" t="s">
        <v>321</v>
      </c>
      <c r="H8" s="453">
        <v>9180</v>
      </c>
      <c r="I8" s="454">
        <v>9180</v>
      </c>
      <c r="J8" s="512">
        <f>I8/H8*100</f>
        <v>100</v>
      </c>
      <c r="K8" s="479">
        <f>J8</f>
        <v>100</v>
      </c>
      <c r="L8" s="469" t="s">
        <v>24</v>
      </c>
      <c r="M8" s="469" t="s">
        <v>23</v>
      </c>
      <c r="N8" s="644"/>
    </row>
    <row r="9" spans="1:14" ht="65.25" hidden="1" customHeight="1" x14ac:dyDescent="0.25">
      <c r="A9" s="813"/>
      <c r="B9" s="101" t="s">
        <v>78</v>
      </c>
      <c r="C9" s="101"/>
      <c r="D9" s="101" t="s">
        <v>5</v>
      </c>
      <c r="E9" s="477" t="s">
        <v>167</v>
      </c>
      <c r="F9" s="400" t="s">
        <v>79</v>
      </c>
      <c r="G9" s="317" t="s">
        <v>22</v>
      </c>
      <c r="H9" s="345" t="e">
        <f>#REF!</f>
        <v>#REF!</v>
      </c>
      <c r="I9" s="345" t="e">
        <f>#REF!</f>
        <v>#REF!</v>
      </c>
      <c r="J9" s="479" t="e">
        <f t="shared" si="0"/>
        <v>#REF!</v>
      </c>
      <c r="K9" s="482" t="e">
        <f>(J9+J10+J12+J11)/4</f>
        <v>#REF!</v>
      </c>
      <c r="L9" s="470" t="s">
        <v>24</v>
      </c>
      <c r="M9" s="469" t="s">
        <v>23</v>
      </c>
      <c r="N9" s="483"/>
    </row>
    <row r="10" spans="1:14" ht="77.25" hidden="1" customHeight="1" x14ac:dyDescent="0.25">
      <c r="A10" s="813"/>
      <c r="B10" s="89"/>
      <c r="C10" s="89"/>
      <c r="D10" s="89"/>
      <c r="E10" s="477" t="s">
        <v>167</v>
      </c>
      <c r="F10" s="85" t="s">
        <v>80</v>
      </c>
      <c r="G10" s="317" t="s">
        <v>22</v>
      </c>
      <c r="H10" s="345" t="e">
        <f>#REF!</f>
        <v>#REF!</v>
      </c>
      <c r="I10" s="345" t="e">
        <f>#REF!</f>
        <v>#REF!</v>
      </c>
      <c r="J10" s="479" t="e">
        <f>I10/H10*100</f>
        <v>#REF!</v>
      </c>
      <c r="K10" s="484"/>
      <c r="L10" s="470" t="s">
        <v>24</v>
      </c>
      <c r="M10" s="469" t="s">
        <v>23</v>
      </c>
      <c r="N10" s="485"/>
    </row>
    <row r="11" spans="1:14" ht="96.75" hidden="1" customHeight="1" x14ac:dyDescent="0.25">
      <c r="A11" s="813"/>
      <c r="B11" s="79"/>
      <c r="C11" s="79"/>
      <c r="D11" s="79"/>
      <c r="E11" s="477" t="s">
        <v>168</v>
      </c>
      <c r="F11" s="85" t="s">
        <v>179</v>
      </c>
      <c r="G11" s="317" t="s">
        <v>2</v>
      </c>
      <c r="H11" s="345" t="e">
        <f>#REF!</f>
        <v>#REF!</v>
      </c>
      <c r="I11" s="345" t="e">
        <f>#REF!</f>
        <v>#REF!</v>
      </c>
      <c r="J11" s="479">
        <v>100</v>
      </c>
      <c r="K11" s="484"/>
      <c r="L11" s="470" t="s">
        <v>24</v>
      </c>
      <c r="M11" s="469" t="s">
        <v>23</v>
      </c>
      <c r="N11" s="486"/>
    </row>
    <row r="12" spans="1:14" ht="94.5" hidden="1" customHeight="1" x14ac:dyDescent="0.25">
      <c r="A12" s="813"/>
      <c r="B12" s="465" t="s">
        <v>78</v>
      </c>
      <c r="C12" s="535"/>
      <c r="D12" s="465" t="s">
        <v>5</v>
      </c>
      <c r="E12" s="477" t="s">
        <v>168</v>
      </c>
      <c r="F12" s="85" t="s">
        <v>180</v>
      </c>
      <c r="G12" s="317" t="s">
        <v>2</v>
      </c>
      <c r="H12" s="345" t="e">
        <f>#REF!</f>
        <v>#REF!</v>
      </c>
      <c r="I12" s="345" t="e">
        <f>#REF!</f>
        <v>#REF!</v>
      </c>
      <c r="J12" s="479">
        <v>100</v>
      </c>
      <c r="K12" s="487"/>
      <c r="L12" s="470" t="s">
        <v>24</v>
      </c>
      <c r="M12" s="469" t="s">
        <v>23</v>
      </c>
      <c r="N12" s="474"/>
    </row>
    <row r="13" spans="1:14" ht="117" hidden="1" customHeight="1" x14ac:dyDescent="0.25">
      <c r="A13" s="813"/>
      <c r="B13" s="76" t="s">
        <v>85</v>
      </c>
      <c r="C13" s="76"/>
      <c r="D13" s="76" t="s">
        <v>5</v>
      </c>
      <c r="E13" s="477" t="s">
        <v>167</v>
      </c>
      <c r="F13" s="85" t="s">
        <v>86</v>
      </c>
      <c r="G13" s="317" t="s">
        <v>20</v>
      </c>
      <c r="H13" s="345" t="e">
        <f>#REF!</f>
        <v>#REF!</v>
      </c>
      <c r="I13" s="345" t="e">
        <f>#REF!</f>
        <v>#REF!</v>
      </c>
      <c r="J13" s="479" t="e">
        <f>I13/H13*100</f>
        <v>#REF!</v>
      </c>
      <c r="K13" s="476" t="e">
        <f>(J13+J14+J15+J16+J17+J18+J19+J20+J21)/9</f>
        <v>#REF!</v>
      </c>
      <c r="L13" s="470" t="s">
        <v>24</v>
      </c>
      <c r="M13" s="469" t="s">
        <v>23</v>
      </c>
      <c r="N13" s="100"/>
    </row>
    <row r="14" spans="1:14" ht="90" hidden="1" customHeight="1" x14ac:dyDescent="0.25">
      <c r="A14" s="813"/>
      <c r="B14" s="101" t="s">
        <v>85</v>
      </c>
      <c r="C14" s="101"/>
      <c r="D14" s="101" t="s">
        <v>5</v>
      </c>
      <c r="E14" s="477" t="s">
        <v>167</v>
      </c>
      <c r="F14" s="400" t="s">
        <v>87</v>
      </c>
      <c r="G14" s="317" t="s">
        <v>20</v>
      </c>
      <c r="H14" s="345" t="e">
        <f>#REF!</f>
        <v>#REF!</v>
      </c>
      <c r="I14" s="345" t="e">
        <f>#REF!</f>
        <v>#REF!</v>
      </c>
      <c r="J14" s="479" t="e">
        <f>I14/H14*100</f>
        <v>#REF!</v>
      </c>
      <c r="K14" s="482" t="e">
        <f>K13</f>
        <v>#REF!</v>
      </c>
      <c r="L14" s="470" t="s">
        <v>24</v>
      </c>
      <c r="M14" s="469" t="s">
        <v>23</v>
      </c>
      <c r="N14" s="483"/>
    </row>
    <row r="15" spans="1:14" ht="107.25" hidden="1" customHeight="1" x14ac:dyDescent="0.25">
      <c r="A15" s="813"/>
      <c r="B15" s="89"/>
      <c r="C15" s="89"/>
      <c r="D15" s="89"/>
      <c r="E15" s="477" t="s">
        <v>167</v>
      </c>
      <c r="F15" s="85" t="s">
        <v>88</v>
      </c>
      <c r="G15" s="317" t="s">
        <v>20</v>
      </c>
      <c r="H15" s="345" t="e">
        <f>#REF!</f>
        <v>#REF!</v>
      </c>
      <c r="I15" s="345" t="e">
        <f>#REF!</f>
        <v>#REF!</v>
      </c>
      <c r="J15" s="479" t="e">
        <f>I15/H15*100</f>
        <v>#REF!</v>
      </c>
      <c r="K15" s="484"/>
      <c r="L15" s="470" t="s">
        <v>24</v>
      </c>
      <c r="M15" s="469" t="s">
        <v>23</v>
      </c>
      <c r="N15" s="485"/>
    </row>
    <row r="16" spans="1:14" ht="109.5" hidden="1" customHeight="1" x14ac:dyDescent="0.25">
      <c r="A16" s="813"/>
      <c r="B16" s="89"/>
      <c r="C16" s="89"/>
      <c r="D16" s="89"/>
      <c r="E16" s="477" t="s">
        <v>168</v>
      </c>
      <c r="F16" s="85" t="s">
        <v>89</v>
      </c>
      <c r="G16" s="317" t="s">
        <v>2</v>
      </c>
      <c r="H16" s="345" t="e">
        <f>#REF!</f>
        <v>#REF!</v>
      </c>
      <c r="I16" s="345" t="e">
        <f>#REF!</f>
        <v>#REF!</v>
      </c>
      <c r="J16" s="479" t="e">
        <f t="shared" si="0"/>
        <v>#REF!</v>
      </c>
      <c r="K16" s="484"/>
      <c r="L16" s="470" t="s">
        <v>24</v>
      </c>
      <c r="M16" s="469" t="s">
        <v>23</v>
      </c>
      <c r="N16" s="485"/>
    </row>
    <row r="17" spans="1:14" ht="102.75" hidden="1" customHeight="1" x14ac:dyDescent="0.25">
      <c r="A17" s="813"/>
      <c r="B17" s="79"/>
      <c r="C17" s="79"/>
      <c r="D17" s="79"/>
      <c r="E17" s="477" t="s">
        <v>168</v>
      </c>
      <c r="F17" s="85" t="s">
        <v>90</v>
      </c>
      <c r="G17" s="317" t="s">
        <v>22</v>
      </c>
      <c r="H17" s="345" t="e">
        <f>#REF!</f>
        <v>#REF!</v>
      </c>
      <c r="I17" s="345" t="e">
        <f>#REF!</f>
        <v>#REF!</v>
      </c>
      <c r="J17" s="479" t="e">
        <f t="shared" si="0"/>
        <v>#REF!</v>
      </c>
      <c r="K17" s="487"/>
      <c r="L17" s="470" t="s">
        <v>24</v>
      </c>
      <c r="M17" s="469" t="s">
        <v>23</v>
      </c>
      <c r="N17" s="486"/>
    </row>
    <row r="18" spans="1:14" ht="109.5" hidden="1" customHeight="1" x14ac:dyDescent="0.25">
      <c r="A18" s="813"/>
      <c r="B18" s="101" t="s">
        <v>85</v>
      </c>
      <c r="C18" s="101"/>
      <c r="D18" s="101" t="s">
        <v>5</v>
      </c>
      <c r="E18" s="477" t="s">
        <v>168</v>
      </c>
      <c r="F18" s="85" t="s">
        <v>91</v>
      </c>
      <c r="G18" s="317" t="s">
        <v>2</v>
      </c>
      <c r="H18" s="345" t="e">
        <f>#REF!</f>
        <v>#REF!</v>
      </c>
      <c r="I18" s="345" t="e">
        <f>#REF!</f>
        <v>#REF!</v>
      </c>
      <c r="J18" s="479" t="e">
        <f t="shared" si="0"/>
        <v>#REF!</v>
      </c>
      <c r="K18" s="482" t="e">
        <f>K14</f>
        <v>#REF!</v>
      </c>
      <c r="L18" s="469"/>
      <c r="M18" s="469" t="s">
        <v>23</v>
      </c>
      <c r="N18" s="483"/>
    </row>
    <row r="19" spans="1:14" ht="109.5" hidden="1" customHeight="1" x14ac:dyDescent="0.25">
      <c r="A19" s="813"/>
      <c r="B19" s="89"/>
      <c r="C19" s="89"/>
      <c r="D19" s="89"/>
      <c r="E19" s="477" t="s">
        <v>168</v>
      </c>
      <c r="F19" s="85" t="s">
        <v>82</v>
      </c>
      <c r="G19" s="317" t="s">
        <v>22</v>
      </c>
      <c r="H19" s="345" t="e">
        <f>#REF!</f>
        <v>#REF!</v>
      </c>
      <c r="I19" s="345" t="e">
        <f>#REF!</f>
        <v>#REF!</v>
      </c>
      <c r="J19" s="479" t="e">
        <f t="shared" si="0"/>
        <v>#REF!</v>
      </c>
      <c r="K19" s="484"/>
      <c r="L19" s="470" t="s">
        <v>24</v>
      </c>
      <c r="M19" s="469" t="s">
        <v>23</v>
      </c>
      <c r="N19" s="485"/>
    </row>
    <row r="20" spans="1:14" ht="105" hidden="1" customHeight="1" x14ac:dyDescent="0.25">
      <c r="A20" s="813"/>
      <c r="B20" s="79"/>
      <c r="C20" s="79"/>
      <c r="D20" s="79"/>
      <c r="E20" s="477" t="s">
        <v>168</v>
      </c>
      <c r="F20" s="400" t="s">
        <v>92</v>
      </c>
      <c r="G20" s="317" t="s">
        <v>2</v>
      </c>
      <c r="H20" s="345" t="e">
        <f>#REF!</f>
        <v>#REF!</v>
      </c>
      <c r="I20" s="345" t="e">
        <f>#REF!</f>
        <v>#REF!</v>
      </c>
      <c r="J20" s="479" t="e">
        <f>I20/H20*100</f>
        <v>#REF!</v>
      </c>
      <c r="K20" s="487"/>
      <c r="L20" s="470" t="s">
        <v>24</v>
      </c>
      <c r="M20" s="469" t="s">
        <v>23</v>
      </c>
      <c r="N20" s="486"/>
    </row>
    <row r="21" spans="1:14" ht="78.75" hidden="1" customHeight="1" x14ac:dyDescent="0.25">
      <c r="A21" s="813"/>
      <c r="B21" s="79" t="s">
        <v>85</v>
      </c>
      <c r="C21" s="79"/>
      <c r="D21" s="79" t="s">
        <v>5</v>
      </c>
      <c r="E21" s="477" t="s">
        <v>168</v>
      </c>
      <c r="F21" s="85" t="s">
        <v>93</v>
      </c>
      <c r="G21" s="317" t="s">
        <v>22</v>
      </c>
      <c r="H21" s="345" t="e">
        <f>#REF!</f>
        <v>#REF!</v>
      </c>
      <c r="I21" s="345" t="e">
        <f>#REF!</f>
        <v>#REF!</v>
      </c>
      <c r="J21" s="479" t="e">
        <f>I21/H21*100</f>
        <v>#REF!</v>
      </c>
      <c r="K21" s="468" t="e">
        <f>K18</f>
        <v>#REF!</v>
      </c>
      <c r="L21" s="470" t="s">
        <v>24</v>
      </c>
      <c r="M21" s="469" t="s">
        <v>23</v>
      </c>
      <c r="N21" s="475"/>
    </row>
    <row r="22" spans="1:14" ht="67.5" hidden="1" customHeight="1" x14ac:dyDescent="0.25">
      <c r="A22" s="813"/>
      <c r="B22" s="101" t="s">
        <v>94</v>
      </c>
      <c r="C22" s="101"/>
      <c r="D22" s="101" t="s">
        <v>15</v>
      </c>
      <c r="E22" s="478" t="s">
        <v>167</v>
      </c>
      <c r="F22" s="85" t="s">
        <v>95</v>
      </c>
      <c r="G22" s="317" t="s">
        <v>22</v>
      </c>
      <c r="H22" s="345" t="e">
        <f>#REF!</f>
        <v>#REF!</v>
      </c>
      <c r="I22" s="345" t="e">
        <f>#REF!</f>
        <v>#REF!</v>
      </c>
      <c r="J22" s="479" t="e">
        <f>I22/H22*100</f>
        <v>#REF!</v>
      </c>
      <c r="K22" s="482" t="e">
        <f>(J22+J25+J23+J24)/4</f>
        <v>#REF!</v>
      </c>
      <c r="L22" s="473" t="s">
        <v>24</v>
      </c>
      <c r="M22" s="466" t="s">
        <v>23</v>
      </c>
      <c r="N22" s="488"/>
    </row>
    <row r="23" spans="1:14" ht="81.75" hidden="1" customHeight="1" x14ac:dyDescent="0.25">
      <c r="A23" s="813"/>
      <c r="B23" s="89"/>
      <c r="C23" s="89"/>
      <c r="D23" s="89"/>
      <c r="E23" s="477" t="s">
        <v>168</v>
      </c>
      <c r="F23" s="85" t="s">
        <v>281</v>
      </c>
      <c r="G23" s="317" t="s">
        <v>2</v>
      </c>
      <c r="H23" s="345" t="e">
        <f>#REF!</f>
        <v>#REF!</v>
      </c>
      <c r="I23" s="345" t="e">
        <f>#REF!</f>
        <v>#REF!</v>
      </c>
      <c r="J23" s="479" t="e">
        <f>I23/H23*100</f>
        <v>#REF!</v>
      </c>
      <c r="K23" s="484"/>
      <c r="L23" s="473"/>
      <c r="M23" s="466"/>
      <c r="N23" s="489"/>
    </row>
    <row r="24" spans="1:14" ht="81.75" hidden="1" customHeight="1" x14ac:dyDescent="0.25">
      <c r="A24" s="813"/>
      <c r="B24" s="89"/>
      <c r="C24" s="89"/>
      <c r="D24" s="89"/>
      <c r="E24" s="477" t="s">
        <v>168</v>
      </c>
      <c r="F24" s="85" t="s">
        <v>182</v>
      </c>
      <c r="G24" s="317" t="s">
        <v>2</v>
      </c>
      <c r="H24" s="345" t="e">
        <f>#REF!</f>
        <v>#REF!</v>
      </c>
      <c r="I24" s="345" t="e">
        <f>#REF!</f>
        <v>#REF!</v>
      </c>
      <c r="J24" s="479" t="e">
        <f t="shared" ref="J24" si="1">I24/H24*100</f>
        <v>#REF!</v>
      </c>
      <c r="K24" s="484"/>
      <c r="L24" s="473"/>
      <c r="M24" s="466"/>
      <c r="N24" s="489"/>
    </row>
    <row r="25" spans="1:14" ht="81.75" hidden="1" customHeight="1" x14ac:dyDescent="0.25">
      <c r="A25" s="813"/>
      <c r="B25" s="79"/>
      <c r="C25" s="79"/>
      <c r="D25" s="79"/>
      <c r="E25" s="477" t="s">
        <v>168</v>
      </c>
      <c r="F25" s="85" t="s">
        <v>183</v>
      </c>
      <c r="G25" s="317" t="s">
        <v>2</v>
      </c>
      <c r="H25" s="345" t="e">
        <f>#REF!</f>
        <v>#REF!</v>
      </c>
      <c r="I25" s="345" t="e">
        <f>#REF!</f>
        <v>#REF!</v>
      </c>
      <c r="J25" s="479">
        <v>100</v>
      </c>
      <c r="K25" s="487"/>
      <c r="L25" s="470" t="s">
        <v>24</v>
      </c>
      <c r="M25" s="469" t="s">
        <v>23</v>
      </c>
      <c r="N25" s="490"/>
    </row>
    <row r="26" spans="1:14" ht="71.25" hidden="1" customHeight="1" x14ac:dyDescent="0.25">
      <c r="A26" s="813"/>
      <c r="B26" s="101" t="s">
        <v>96</v>
      </c>
      <c r="C26" s="101"/>
      <c r="D26" s="101" t="s">
        <v>15</v>
      </c>
      <c r="E26" s="477" t="s">
        <v>167</v>
      </c>
      <c r="F26" s="85" t="s">
        <v>97</v>
      </c>
      <c r="G26" s="317" t="s">
        <v>20</v>
      </c>
      <c r="H26" s="345" t="e">
        <f>#REF!</f>
        <v>#REF!</v>
      </c>
      <c r="I26" s="345" t="e">
        <f>#REF!</f>
        <v>#REF!</v>
      </c>
      <c r="J26" s="479" t="e">
        <f t="shared" si="0"/>
        <v>#REF!</v>
      </c>
      <c r="K26" s="482" t="e">
        <f>(J26+J29+J27+J28)/4</f>
        <v>#REF!</v>
      </c>
      <c r="L26" s="470" t="s">
        <v>24</v>
      </c>
      <c r="M26" s="469" t="s">
        <v>23</v>
      </c>
      <c r="N26" s="488"/>
    </row>
    <row r="27" spans="1:14" ht="71.25" hidden="1" customHeight="1" x14ac:dyDescent="0.25">
      <c r="A27" s="813"/>
      <c r="B27" s="89"/>
      <c r="C27" s="89"/>
      <c r="D27" s="89"/>
      <c r="E27" s="477" t="s">
        <v>167</v>
      </c>
      <c r="F27" s="319" t="s">
        <v>184</v>
      </c>
      <c r="G27" s="413" t="s">
        <v>22</v>
      </c>
      <c r="H27" s="345" t="e">
        <f>#REF!</f>
        <v>#REF!</v>
      </c>
      <c r="I27" s="345" t="e">
        <f>#REF!</f>
        <v>#REF!</v>
      </c>
      <c r="J27" s="479" t="e">
        <f t="shared" si="0"/>
        <v>#REF!</v>
      </c>
      <c r="K27" s="484"/>
      <c r="L27" s="470"/>
      <c r="M27" s="469"/>
      <c r="N27" s="489"/>
    </row>
    <row r="28" spans="1:14" ht="71.25" hidden="1" customHeight="1" x14ac:dyDescent="0.25">
      <c r="A28" s="813"/>
      <c r="B28" s="89"/>
      <c r="C28" s="89"/>
      <c r="D28" s="89"/>
      <c r="E28" s="477" t="s">
        <v>168</v>
      </c>
      <c r="F28" s="85" t="s">
        <v>185</v>
      </c>
      <c r="G28" s="317" t="s">
        <v>2</v>
      </c>
      <c r="H28" s="345" t="e">
        <f>#REF!</f>
        <v>#REF!</v>
      </c>
      <c r="I28" s="345" t="e">
        <f>#REF!</f>
        <v>#REF!</v>
      </c>
      <c r="J28" s="479" t="e">
        <f t="shared" si="0"/>
        <v>#REF!</v>
      </c>
      <c r="K28" s="484"/>
      <c r="L28" s="470"/>
      <c r="M28" s="469"/>
      <c r="N28" s="489"/>
    </row>
    <row r="29" spans="1:14" ht="71.25" hidden="1" customHeight="1" x14ac:dyDescent="0.25">
      <c r="A29" s="813"/>
      <c r="B29" s="79"/>
      <c r="C29" s="79"/>
      <c r="D29" s="79"/>
      <c r="E29" s="477" t="s">
        <v>168</v>
      </c>
      <c r="F29" s="320" t="s">
        <v>280</v>
      </c>
      <c r="G29" s="405" t="s">
        <v>2</v>
      </c>
      <c r="H29" s="345" t="e">
        <f>#REF!</f>
        <v>#REF!</v>
      </c>
      <c r="I29" s="345" t="e">
        <f>#REF!</f>
        <v>#REF!</v>
      </c>
      <c r="J29" s="479" t="e">
        <f>I29/H29*100</f>
        <v>#REF!</v>
      </c>
      <c r="K29" s="487"/>
      <c r="L29" s="469" t="s">
        <v>30</v>
      </c>
      <c r="M29" s="469" t="s">
        <v>23</v>
      </c>
      <c r="N29" s="490"/>
    </row>
    <row r="30" spans="1:14" ht="84" hidden="1" customHeight="1" x14ac:dyDescent="0.25">
      <c r="A30" s="813"/>
      <c r="B30" s="101" t="s">
        <v>278</v>
      </c>
      <c r="C30" s="101"/>
      <c r="D30" s="101" t="s">
        <v>15</v>
      </c>
      <c r="E30" s="477" t="s">
        <v>167</v>
      </c>
      <c r="F30" s="85" t="s">
        <v>277</v>
      </c>
      <c r="G30" s="317" t="s">
        <v>22</v>
      </c>
      <c r="H30" s="345" t="e">
        <f>#REF!</f>
        <v>#REF!</v>
      </c>
      <c r="I30" s="345" t="e">
        <f>#REF!</f>
        <v>#REF!</v>
      </c>
      <c r="J30" s="479" t="e">
        <f>I30/H30*100</f>
        <v>#REF!</v>
      </c>
      <c r="K30" s="482" t="e">
        <f>(J30+J31+J32)/3</f>
        <v>#REF!</v>
      </c>
      <c r="L30" s="469"/>
      <c r="M30" s="469"/>
      <c r="N30" s="480"/>
    </row>
    <row r="31" spans="1:14" ht="84" hidden="1" customHeight="1" x14ac:dyDescent="0.25">
      <c r="A31" s="813"/>
      <c r="B31" s="89"/>
      <c r="C31" s="89"/>
      <c r="D31" s="89"/>
      <c r="E31" s="477" t="s">
        <v>168</v>
      </c>
      <c r="F31" s="85" t="s">
        <v>276</v>
      </c>
      <c r="G31" s="405" t="s">
        <v>2</v>
      </c>
      <c r="H31" s="345" t="e">
        <f>#REF!</f>
        <v>#REF!</v>
      </c>
      <c r="I31" s="345" t="e">
        <f>#REF!</f>
        <v>#REF!</v>
      </c>
      <c r="J31" s="479" t="e">
        <f>I31/H31*100</f>
        <v>#REF!</v>
      </c>
      <c r="K31" s="484"/>
      <c r="L31" s="469"/>
      <c r="M31" s="469"/>
      <c r="N31" s="480"/>
    </row>
    <row r="32" spans="1:14" ht="84" hidden="1" customHeight="1" x14ac:dyDescent="0.25">
      <c r="A32" s="813"/>
      <c r="B32" s="79"/>
      <c r="C32" s="79"/>
      <c r="D32" s="79"/>
      <c r="E32" s="477" t="s">
        <v>168</v>
      </c>
      <c r="F32" s="85" t="s">
        <v>279</v>
      </c>
      <c r="G32" s="405" t="s">
        <v>2</v>
      </c>
      <c r="H32" s="345" t="e">
        <f>#REF!</f>
        <v>#REF!</v>
      </c>
      <c r="I32" s="345" t="e">
        <f>#REF!</f>
        <v>#REF!</v>
      </c>
      <c r="J32" s="479" t="e">
        <f>I32/H32*100</f>
        <v>#REF!</v>
      </c>
      <c r="K32" s="487"/>
      <c r="L32" s="469"/>
      <c r="M32" s="469"/>
      <c r="N32" s="480"/>
    </row>
    <row r="33" spans="1:14" ht="36.75" hidden="1" customHeight="1" x14ac:dyDescent="0.25">
      <c r="A33" s="813"/>
      <c r="B33" s="101" t="s">
        <v>100</v>
      </c>
      <c r="C33" s="101"/>
      <c r="D33" s="101" t="s">
        <v>5</v>
      </c>
      <c r="E33" s="477" t="s">
        <v>167</v>
      </c>
      <c r="F33" s="85" t="s">
        <v>101</v>
      </c>
      <c r="G33" s="317" t="s">
        <v>22</v>
      </c>
      <c r="H33" s="345" t="e">
        <f>#REF!</f>
        <v>#REF!</v>
      </c>
      <c r="I33" s="345" t="e">
        <f>#REF!</f>
        <v>#REF!</v>
      </c>
      <c r="J33" s="479" t="e">
        <f>I33/H33*100</f>
        <v>#REF!</v>
      </c>
      <c r="K33" s="482" t="e">
        <f>(J33+J34+J35+J36+J37+J38+J39+J40+J41+J42+J43)/11</f>
        <v>#REF!</v>
      </c>
      <c r="L33" s="470" t="s">
        <v>24</v>
      </c>
      <c r="M33" s="469" t="s">
        <v>23</v>
      </c>
      <c r="N33" s="101"/>
    </row>
    <row r="34" spans="1:14" ht="36.75" hidden="1" customHeight="1" x14ac:dyDescent="0.25">
      <c r="A34" s="813"/>
      <c r="B34" s="89"/>
      <c r="C34" s="89"/>
      <c r="D34" s="89"/>
      <c r="E34" s="477" t="s">
        <v>167</v>
      </c>
      <c r="F34" s="85" t="s">
        <v>102</v>
      </c>
      <c r="G34" s="317" t="s">
        <v>22</v>
      </c>
      <c r="H34" s="345" t="e">
        <f>#REF!</f>
        <v>#REF!</v>
      </c>
      <c r="I34" s="345" t="e">
        <f>#REF!</f>
        <v>#REF!</v>
      </c>
      <c r="J34" s="479" t="e">
        <f t="shared" si="0"/>
        <v>#REF!</v>
      </c>
      <c r="K34" s="484"/>
      <c r="L34" s="470" t="s">
        <v>24</v>
      </c>
      <c r="M34" s="469" t="s">
        <v>23</v>
      </c>
      <c r="N34" s="89"/>
    </row>
    <row r="35" spans="1:14" ht="36.75" hidden="1" customHeight="1" x14ac:dyDescent="0.25">
      <c r="A35" s="813"/>
      <c r="B35" s="89"/>
      <c r="C35" s="89"/>
      <c r="D35" s="89"/>
      <c r="E35" s="477" t="s">
        <v>167</v>
      </c>
      <c r="F35" s="85" t="s">
        <v>103</v>
      </c>
      <c r="G35" s="317" t="s">
        <v>22</v>
      </c>
      <c r="H35" s="345" t="e">
        <f>#REF!</f>
        <v>#REF!</v>
      </c>
      <c r="I35" s="345" t="e">
        <f>#REF!</f>
        <v>#REF!</v>
      </c>
      <c r="J35" s="479" t="e">
        <f t="shared" si="0"/>
        <v>#REF!</v>
      </c>
      <c r="K35" s="484"/>
      <c r="L35" s="470" t="s">
        <v>24</v>
      </c>
      <c r="M35" s="469" t="s">
        <v>23</v>
      </c>
      <c r="N35" s="89"/>
    </row>
    <row r="36" spans="1:14" ht="36.75" hidden="1" customHeight="1" x14ac:dyDescent="0.25">
      <c r="A36" s="813"/>
      <c r="B36" s="79"/>
      <c r="C36" s="79"/>
      <c r="D36" s="79"/>
      <c r="E36" s="477" t="s">
        <v>168</v>
      </c>
      <c r="F36" s="85" t="s">
        <v>104</v>
      </c>
      <c r="G36" s="317" t="s">
        <v>22</v>
      </c>
      <c r="H36" s="345" t="e">
        <f>#REF!</f>
        <v>#REF!</v>
      </c>
      <c r="I36" s="345" t="e">
        <f>#REF!</f>
        <v>#REF!</v>
      </c>
      <c r="J36" s="479" t="e">
        <f t="shared" si="0"/>
        <v>#REF!</v>
      </c>
      <c r="K36" s="487"/>
      <c r="L36" s="470" t="s">
        <v>24</v>
      </c>
      <c r="M36" s="469" t="s">
        <v>23</v>
      </c>
      <c r="N36" s="79"/>
    </row>
    <row r="37" spans="1:14" ht="40.5" hidden="1" customHeight="1" x14ac:dyDescent="0.25">
      <c r="A37" s="813"/>
      <c r="B37" s="101" t="s">
        <v>100</v>
      </c>
      <c r="C37" s="101"/>
      <c r="D37" s="101" t="s">
        <v>5</v>
      </c>
      <c r="E37" s="477" t="s">
        <v>168</v>
      </c>
      <c r="F37" s="85" t="s">
        <v>105</v>
      </c>
      <c r="G37" s="317" t="s">
        <v>22</v>
      </c>
      <c r="H37" s="345" t="e">
        <f>#REF!</f>
        <v>#REF!</v>
      </c>
      <c r="I37" s="345" t="e">
        <f>#REF!</f>
        <v>#REF!</v>
      </c>
      <c r="J37" s="479" t="e">
        <f t="shared" si="0"/>
        <v>#REF!</v>
      </c>
      <c r="K37" s="482" t="e">
        <f>K33</f>
        <v>#REF!</v>
      </c>
      <c r="L37" s="470" t="s">
        <v>24</v>
      </c>
      <c r="M37" s="469" t="s">
        <v>23</v>
      </c>
      <c r="N37" s="101"/>
    </row>
    <row r="38" spans="1:14" ht="40.5" hidden="1" customHeight="1" x14ac:dyDescent="0.25">
      <c r="A38" s="813"/>
      <c r="B38" s="89"/>
      <c r="C38" s="89"/>
      <c r="D38" s="89"/>
      <c r="E38" s="477" t="s">
        <v>168</v>
      </c>
      <c r="F38" s="85" t="s">
        <v>106</v>
      </c>
      <c r="G38" s="317" t="s">
        <v>22</v>
      </c>
      <c r="H38" s="345" t="e">
        <f>#REF!</f>
        <v>#REF!</v>
      </c>
      <c r="I38" s="345" t="e">
        <f>#REF!</f>
        <v>#REF!</v>
      </c>
      <c r="J38" s="479" t="e">
        <f t="shared" si="0"/>
        <v>#REF!</v>
      </c>
      <c r="K38" s="484"/>
      <c r="L38" s="470" t="s">
        <v>24</v>
      </c>
      <c r="M38" s="469" t="s">
        <v>23</v>
      </c>
      <c r="N38" s="89"/>
    </row>
    <row r="39" spans="1:14" ht="40.5" hidden="1" customHeight="1" x14ac:dyDescent="0.25">
      <c r="A39" s="813"/>
      <c r="B39" s="89"/>
      <c r="C39" s="89"/>
      <c r="D39" s="89"/>
      <c r="E39" s="477" t="s">
        <v>168</v>
      </c>
      <c r="F39" s="85" t="s">
        <v>107</v>
      </c>
      <c r="G39" s="317" t="s">
        <v>22</v>
      </c>
      <c r="H39" s="345" t="e">
        <f>#REF!</f>
        <v>#REF!</v>
      </c>
      <c r="I39" s="345" t="e">
        <f>#REF!</f>
        <v>#REF!</v>
      </c>
      <c r="J39" s="479" t="e">
        <f t="shared" si="0"/>
        <v>#REF!</v>
      </c>
      <c r="K39" s="484"/>
      <c r="L39" s="470" t="s">
        <v>24</v>
      </c>
      <c r="M39" s="469" t="s">
        <v>23</v>
      </c>
      <c r="N39" s="89"/>
    </row>
    <row r="40" spans="1:14" ht="40.5" hidden="1" customHeight="1" x14ac:dyDescent="0.25">
      <c r="A40" s="813"/>
      <c r="B40" s="89"/>
      <c r="C40" s="89"/>
      <c r="D40" s="89"/>
      <c r="E40" s="477" t="s">
        <v>168</v>
      </c>
      <c r="F40" s="85" t="s">
        <v>108</v>
      </c>
      <c r="G40" s="317" t="s">
        <v>22</v>
      </c>
      <c r="H40" s="345" t="e">
        <f>#REF!</f>
        <v>#REF!</v>
      </c>
      <c r="I40" s="345" t="e">
        <f>#REF!</f>
        <v>#REF!</v>
      </c>
      <c r="J40" s="479" t="e">
        <f t="shared" si="0"/>
        <v>#REF!</v>
      </c>
      <c r="K40" s="484"/>
      <c r="L40" s="470" t="s">
        <v>24</v>
      </c>
      <c r="M40" s="469" t="s">
        <v>23</v>
      </c>
      <c r="N40" s="89"/>
    </row>
    <row r="41" spans="1:14" ht="40.5" hidden="1" customHeight="1" x14ac:dyDescent="0.25">
      <c r="A41" s="813"/>
      <c r="B41" s="89"/>
      <c r="C41" s="89"/>
      <c r="D41" s="89"/>
      <c r="E41" s="477" t="s">
        <v>168</v>
      </c>
      <c r="F41" s="320" t="s">
        <v>109</v>
      </c>
      <c r="G41" s="317" t="s">
        <v>22</v>
      </c>
      <c r="H41" s="345" t="e">
        <f>#REF!</f>
        <v>#REF!</v>
      </c>
      <c r="I41" s="345" t="e">
        <f>#REF!</f>
        <v>#REF!</v>
      </c>
      <c r="J41" s="479" t="e">
        <f t="shared" ref="J41:J51" si="2">I41/H41*100</f>
        <v>#REF!</v>
      </c>
      <c r="K41" s="484"/>
      <c r="L41" s="466"/>
      <c r="M41" s="466" t="s">
        <v>23</v>
      </c>
      <c r="N41" s="89"/>
    </row>
    <row r="42" spans="1:14" ht="40.5" hidden="1" customHeight="1" x14ac:dyDescent="0.25">
      <c r="A42" s="813"/>
      <c r="B42" s="79"/>
      <c r="C42" s="79"/>
      <c r="D42" s="79"/>
      <c r="E42" s="477" t="s">
        <v>168</v>
      </c>
      <c r="F42" s="85" t="s">
        <v>110</v>
      </c>
      <c r="G42" s="317" t="s">
        <v>22</v>
      </c>
      <c r="H42" s="345" t="e">
        <f>#REF!</f>
        <v>#REF!</v>
      </c>
      <c r="I42" s="345" t="e">
        <f>#REF!</f>
        <v>#REF!</v>
      </c>
      <c r="J42" s="479" t="e">
        <f t="shared" si="2"/>
        <v>#REF!</v>
      </c>
      <c r="K42" s="487"/>
      <c r="L42" s="470" t="s">
        <v>24</v>
      </c>
      <c r="M42" s="469" t="s">
        <v>23</v>
      </c>
      <c r="N42" s="79"/>
    </row>
    <row r="43" spans="1:14" ht="40.5" hidden="1" customHeight="1" x14ac:dyDescent="0.25">
      <c r="A43" s="813"/>
      <c r="B43" s="466" t="s">
        <v>100</v>
      </c>
      <c r="C43" s="536"/>
      <c r="D43" s="466" t="s">
        <v>5</v>
      </c>
      <c r="E43" s="477" t="s">
        <v>168</v>
      </c>
      <c r="F43" s="85" t="s">
        <v>111</v>
      </c>
      <c r="G43" s="317" t="s">
        <v>22</v>
      </c>
      <c r="H43" s="345" t="e">
        <f>#REF!</f>
        <v>#REF!</v>
      </c>
      <c r="I43" s="345" t="e">
        <f>#REF!</f>
        <v>#REF!</v>
      </c>
      <c r="J43" s="479" t="e">
        <f t="shared" si="2"/>
        <v>#REF!</v>
      </c>
      <c r="K43" s="468" t="e">
        <f>K37</f>
        <v>#REF!</v>
      </c>
      <c r="L43" s="470" t="s">
        <v>24</v>
      </c>
      <c r="M43" s="469" t="s">
        <v>23</v>
      </c>
      <c r="N43" s="472"/>
    </row>
    <row r="44" spans="1:14" ht="57.75" hidden="1" customHeight="1" x14ac:dyDescent="0.25">
      <c r="A44" s="813"/>
      <c r="B44" s="101" t="s">
        <v>112</v>
      </c>
      <c r="C44" s="101"/>
      <c r="D44" s="465" t="s">
        <v>5</v>
      </c>
      <c r="E44" s="477" t="s">
        <v>167</v>
      </c>
      <c r="F44" s="85" t="s">
        <v>113</v>
      </c>
      <c r="G44" s="317" t="s">
        <v>22</v>
      </c>
      <c r="H44" s="345" t="e">
        <f>#REF!</f>
        <v>#REF!</v>
      </c>
      <c r="I44" s="345" t="e">
        <f>#REF!</f>
        <v>#REF!</v>
      </c>
      <c r="J44" s="479" t="e">
        <f t="shared" si="2"/>
        <v>#REF!</v>
      </c>
      <c r="K44" s="467" t="e">
        <f>(J44+J45+J46+J47)/4</f>
        <v>#REF!</v>
      </c>
      <c r="L44" s="470" t="s">
        <v>24</v>
      </c>
      <c r="M44" s="469" t="s">
        <v>23</v>
      </c>
      <c r="N44" s="472"/>
    </row>
    <row r="45" spans="1:14" ht="57.75" hidden="1" customHeight="1" x14ac:dyDescent="0.25">
      <c r="A45" s="813"/>
      <c r="B45" s="89"/>
      <c r="C45" s="89"/>
      <c r="D45" s="101" t="s">
        <v>5</v>
      </c>
      <c r="E45" s="477" t="s">
        <v>168</v>
      </c>
      <c r="F45" s="85" t="s">
        <v>110</v>
      </c>
      <c r="G45" s="317" t="s">
        <v>22</v>
      </c>
      <c r="H45" s="345" t="e">
        <f>#REF!</f>
        <v>#REF!</v>
      </c>
      <c r="I45" s="345" t="e">
        <f>#REF!</f>
        <v>#REF!</v>
      </c>
      <c r="J45" s="479" t="e">
        <f t="shared" si="2"/>
        <v>#REF!</v>
      </c>
      <c r="K45" s="482" t="e">
        <f>K44</f>
        <v>#REF!</v>
      </c>
      <c r="L45" s="470" t="s">
        <v>24</v>
      </c>
      <c r="M45" s="469" t="s">
        <v>23</v>
      </c>
      <c r="N45" s="101"/>
    </row>
    <row r="46" spans="1:14" ht="57.75" hidden="1" customHeight="1" x14ac:dyDescent="0.25">
      <c r="A46" s="813"/>
      <c r="B46" s="89"/>
      <c r="C46" s="89"/>
      <c r="D46" s="89"/>
      <c r="E46" s="477" t="s">
        <v>168</v>
      </c>
      <c r="F46" s="85" t="s">
        <v>103</v>
      </c>
      <c r="G46" s="317" t="s">
        <v>22</v>
      </c>
      <c r="H46" s="345" t="e">
        <f>#REF!</f>
        <v>#REF!</v>
      </c>
      <c r="I46" s="345" t="e">
        <f>#REF!</f>
        <v>#REF!</v>
      </c>
      <c r="J46" s="479" t="e">
        <f t="shared" si="2"/>
        <v>#REF!</v>
      </c>
      <c r="K46" s="484"/>
      <c r="L46" s="470" t="s">
        <v>24</v>
      </c>
      <c r="M46" s="469" t="s">
        <v>23</v>
      </c>
      <c r="N46" s="89"/>
    </row>
    <row r="47" spans="1:14" ht="57.75" hidden="1" customHeight="1" x14ac:dyDescent="0.25">
      <c r="A47" s="813"/>
      <c r="B47" s="79"/>
      <c r="C47" s="79"/>
      <c r="D47" s="79"/>
      <c r="E47" s="477" t="s">
        <v>168</v>
      </c>
      <c r="F47" s="85" t="s">
        <v>114</v>
      </c>
      <c r="G47" s="317" t="s">
        <v>22</v>
      </c>
      <c r="H47" s="345" t="e">
        <f>#REF!</f>
        <v>#REF!</v>
      </c>
      <c r="I47" s="345" t="e">
        <f>#REF!</f>
        <v>#REF!</v>
      </c>
      <c r="J47" s="479" t="e">
        <f t="shared" si="2"/>
        <v>#REF!</v>
      </c>
      <c r="K47" s="487"/>
      <c r="L47" s="470" t="s">
        <v>24</v>
      </c>
      <c r="M47" s="469" t="s">
        <v>23</v>
      </c>
      <c r="N47" s="79"/>
    </row>
    <row r="48" spans="1:14" ht="47.25" hidden="1" customHeight="1" x14ac:dyDescent="0.25">
      <c r="A48" s="813"/>
      <c r="B48" s="101" t="s">
        <v>115</v>
      </c>
      <c r="C48" s="101"/>
      <c r="D48" s="101" t="s">
        <v>15</v>
      </c>
      <c r="E48" s="477" t="s">
        <v>167</v>
      </c>
      <c r="F48" s="481" t="s">
        <v>121</v>
      </c>
      <c r="G48" s="317" t="s">
        <v>22</v>
      </c>
      <c r="H48" s="345" t="e">
        <f>#REF!</f>
        <v>#REF!</v>
      </c>
      <c r="I48" s="345" t="e">
        <f>#REF!</f>
        <v>#REF!</v>
      </c>
      <c r="J48" s="479" t="e">
        <f>I48/H48*100</f>
        <v>#REF!</v>
      </c>
      <c r="K48" s="482" t="e">
        <f>(J48+J49+J50)/3</f>
        <v>#REF!</v>
      </c>
      <c r="L48" s="470" t="s">
        <v>24</v>
      </c>
      <c r="M48" s="469" t="s">
        <v>23</v>
      </c>
      <c r="N48" s="101"/>
    </row>
    <row r="49" spans="1:14" ht="47.25" hidden="1" customHeight="1" x14ac:dyDescent="0.25">
      <c r="A49" s="813"/>
      <c r="B49" s="89"/>
      <c r="C49" s="89"/>
      <c r="D49" s="89"/>
      <c r="E49" s="477" t="s">
        <v>168</v>
      </c>
      <c r="F49" s="481" t="s">
        <v>117</v>
      </c>
      <c r="G49" s="317" t="s">
        <v>22</v>
      </c>
      <c r="H49" s="345" t="e">
        <f>#REF!</f>
        <v>#REF!</v>
      </c>
      <c r="I49" s="345" t="e">
        <f>#REF!</f>
        <v>#REF!</v>
      </c>
      <c r="J49" s="479" t="e">
        <f>I49/H49*100</f>
        <v>#REF!</v>
      </c>
      <c r="K49" s="484"/>
      <c r="L49" s="470" t="s">
        <v>30</v>
      </c>
      <c r="M49" s="469" t="s">
        <v>23</v>
      </c>
      <c r="N49" s="89"/>
    </row>
    <row r="50" spans="1:14" ht="47.25" hidden="1" customHeight="1" x14ac:dyDescent="0.25">
      <c r="A50" s="813"/>
      <c r="B50" s="79"/>
      <c r="C50" s="79"/>
      <c r="D50" s="79"/>
      <c r="E50" s="477" t="s">
        <v>168</v>
      </c>
      <c r="F50" s="481" t="s">
        <v>118</v>
      </c>
      <c r="G50" s="317" t="s">
        <v>22</v>
      </c>
      <c r="H50" s="345" t="e">
        <f>#REF!</f>
        <v>#REF!</v>
      </c>
      <c r="I50" s="345" t="e">
        <f>#REF!</f>
        <v>#REF!</v>
      </c>
      <c r="J50" s="479" t="e">
        <f t="shared" si="2"/>
        <v>#REF!</v>
      </c>
      <c r="K50" s="487"/>
      <c r="L50" s="470" t="s">
        <v>24</v>
      </c>
      <c r="M50" s="469" t="s">
        <v>23</v>
      </c>
      <c r="N50" s="79"/>
    </row>
    <row r="51" spans="1:14" ht="55.5" hidden="1" customHeight="1" x14ac:dyDescent="0.25">
      <c r="A51" s="813"/>
      <c r="B51" s="101" t="s">
        <v>119</v>
      </c>
      <c r="C51" s="101"/>
      <c r="D51" s="101" t="s">
        <v>15</v>
      </c>
      <c r="E51" s="477" t="s">
        <v>167</v>
      </c>
      <c r="F51" s="481" t="s">
        <v>121</v>
      </c>
      <c r="G51" s="317" t="s">
        <v>22</v>
      </c>
      <c r="H51" s="345" t="e">
        <f>#REF!</f>
        <v>#REF!</v>
      </c>
      <c r="I51" s="345" t="e">
        <f>#REF!</f>
        <v>#REF!</v>
      </c>
      <c r="J51" s="479" t="e">
        <f t="shared" si="2"/>
        <v>#REF!</v>
      </c>
      <c r="K51" s="482" t="e">
        <f>(J51+J52)/2</f>
        <v>#REF!</v>
      </c>
      <c r="L51" s="470" t="s">
        <v>24</v>
      </c>
      <c r="M51" s="469" t="s">
        <v>23</v>
      </c>
      <c r="N51" s="101"/>
    </row>
    <row r="52" spans="1:14" ht="55.5" hidden="1" customHeight="1" x14ac:dyDescent="0.25">
      <c r="A52" s="813"/>
      <c r="B52" s="79"/>
      <c r="C52" s="79"/>
      <c r="D52" s="79"/>
      <c r="E52" s="477" t="s">
        <v>168</v>
      </c>
      <c r="F52" s="85" t="s">
        <v>120</v>
      </c>
      <c r="G52" s="317" t="s">
        <v>22</v>
      </c>
      <c r="H52" s="345" t="e">
        <f>#REF!</f>
        <v>#REF!</v>
      </c>
      <c r="I52" s="345" t="e">
        <f>#REF!</f>
        <v>#REF!</v>
      </c>
      <c r="J52" s="479" t="e">
        <f>I52/H52*100</f>
        <v>#REF!</v>
      </c>
      <c r="K52" s="487"/>
      <c r="L52" s="470" t="s">
        <v>30</v>
      </c>
      <c r="M52" s="469" t="s">
        <v>23</v>
      </c>
      <c r="N52" s="79"/>
    </row>
    <row r="53" spans="1:14" ht="18.75" hidden="1" customHeight="1" x14ac:dyDescent="0.25">
      <c r="A53" s="813"/>
      <c r="B53" s="96" t="s">
        <v>26</v>
      </c>
      <c r="C53" s="96"/>
      <c r="D53" s="104"/>
      <c r="E53" s="401"/>
      <c r="F53" s="401"/>
      <c r="G53" s="406"/>
      <c r="H53" s="96"/>
      <c r="I53" s="96"/>
      <c r="J53" s="410"/>
      <c r="K53" s="100"/>
      <c r="L53" s="104"/>
      <c r="M53" s="96"/>
      <c r="N53" s="100" t="e">
        <f>(K53+#REF!+#REF!+#REF!)/4</f>
        <v>#REF!</v>
      </c>
    </row>
    <row r="54" spans="1:14" ht="87.75" hidden="1" customHeight="1" x14ac:dyDescent="0.25">
      <c r="A54" s="813"/>
      <c r="B54" s="105"/>
      <c r="C54" s="105"/>
      <c r="D54" s="106"/>
      <c r="E54" s="402"/>
      <c r="F54" s="402"/>
      <c r="G54" s="407"/>
      <c r="H54" s="107"/>
      <c r="I54" s="107"/>
      <c r="J54" s="411"/>
      <c r="K54" s="108"/>
      <c r="L54" s="106"/>
      <c r="M54" s="105"/>
      <c r="N54" s="108"/>
    </row>
    <row r="55" spans="1:14" ht="15.75" hidden="1" customHeight="1" x14ac:dyDescent="0.25">
      <c r="A55" s="813"/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</row>
    <row r="56" spans="1:14" ht="6" hidden="1" customHeight="1" x14ac:dyDescent="0.25">
      <c r="A56" s="813"/>
    </row>
    <row r="57" spans="1:14" ht="32.25" hidden="1" customHeight="1" x14ac:dyDescent="0.25">
      <c r="A57" s="813"/>
      <c r="B57" s="442"/>
      <c r="C57" s="442"/>
      <c r="D57" s="442"/>
      <c r="E57" s="442"/>
      <c r="F57" s="112"/>
      <c r="G57" s="412" t="s">
        <v>154</v>
      </c>
      <c r="H57" s="412"/>
      <c r="I57" s="412"/>
    </row>
    <row r="58" spans="1:14" ht="8.25" hidden="1" customHeight="1" x14ac:dyDescent="0.25">
      <c r="A58" s="813"/>
      <c r="B58" s="113"/>
      <c r="C58" s="113"/>
      <c r="D58" s="113"/>
      <c r="E58" s="114"/>
      <c r="G58" s="404"/>
      <c r="H58" s="113"/>
      <c r="I58" s="113"/>
    </row>
    <row r="59" spans="1:14" ht="19.5" hidden="1" customHeight="1" x14ac:dyDescent="0.25">
      <c r="A59" s="813"/>
      <c r="B59" s="442"/>
      <c r="C59" s="442"/>
      <c r="D59" s="442"/>
      <c r="E59" s="442"/>
      <c r="F59" s="112"/>
      <c r="G59" s="412" t="s">
        <v>28</v>
      </c>
      <c r="H59" s="412"/>
      <c r="I59" s="412"/>
    </row>
    <row r="60" spans="1:14" ht="33.75" hidden="1" customHeight="1" x14ac:dyDescent="0.25">
      <c r="A60" s="813"/>
      <c r="E60" s="114"/>
      <c r="G60" s="404"/>
    </row>
    <row r="61" spans="1:14" ht="18.75" hidden="1" customHeight="1" x14ac:dyDescent="0.25">
      <c r="A61" s="813"/>
    </row>
    <row r="62" spans="1:14" ht="18.75" hidden="1" customHeight="1" x14ac:dyDescent="0.25">
      <c r="A62" s="813"/>
    </row>
    <row r="63" spans="1:14" ht="18.75" hidden="1" customHeight="1" x14ac:dyDescent="0.25">
      <c r="A63" s="813"/>
    </row>
    <row r="64" spans="1:14" hidden="1" x14ac:dyDescent="0.25"/>
    <row r="65" spans="2:14" x14ac:dyDescent="0.25">
      <c r="B65" s="361"/>
      <c r="C65" s="361"/>
      <c r="D65" s="361"/>
      <c r="E65" s="447"/>
      <c r="F65" s="447"/>
      <c r="G65" s="448"/>
      <c r="H65" s="361"/>
      <c r="I65" s="361"/>
      <c r="J65" s="447"/>
      <c r="K65" s="450">
        <f>(K5+K6+K7+K8)/4</f>
        <v>100</v>
      </c>
      <c r="L65" s="361"/>
      <c r="M65" s="449"/>
      <c r="N65" s="451">
        <f>(N5+N7)/2</f>
        <v>100</v>
      </c>
    </row>
  </sheetData>
  <mergeCells count="7">
    <mergeCell ref="A5:A63"/>
    <mergeCell ref="N5:N6"/>
    <mergeCell ref="N7:N8"/>
    <mergeCell ref="D5:D6"/>
    <mergeCell ref="D7:D8"/>
    <mergeCell ref="B7:B8"/>
    <mergeCell ref="B5:B6"/>
  </mergeCells>
  <pageMargins left="0.15748031496062992" right="0.15748031496062992" top="0.74803149606299213" bottom="0.51181102362204722" header="0.31496062992125984" footer="0.55118110236220474"/>
  <pageSetup paperSize="9" scale="36" fitToHeight="1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30"/>
  <sheetViews>
    <sheetView view="pageBreakPreview" topLeftCell="A13" zoomScaleNormal="50" zoomScaleSheetLayoutView="100" workbookViewId="0">
      <selection activeCell="H16" sqref="H16"/>
    </sheetView>
  </sheetViews>
  <sheetFormatPr defaultRowHeight="18.75" x14ac:dyDescent="0.25"/>
  <cols>
    <col min="1" max="1" width="15.5703125" style="109" customWidth="1"/>
    <col min="2" max="2" width="18.42578125" style="109" customWidth="1"/>
    <col min="3" max="3" width="10.28515625" style="109" customWidth="1"/>
    <col min="4" max="4" width="16.5703125" style="113" customWidth="1"/>
    <col min="5" max="5" width="40.140625" style="113" customWidth="1"/>
    <col min="6" max="6" width="12.42578125" style="403" customWidth="1"/>
    <col min="7" max="8" width="16.42578125" style="109" customWidth="1"/>
    <col min="9" max="9" width="16.42578125" style="113" customWidth="1"/>
    <col min="10" max="10" width="18.85546875" style="109" customWidth="1"/>
    <col min="11" max="11" width="25.7109375" style="412" customWidth="1"/>
    <col min="12" max="12" width="17.140625" style="412" customWidth="1"/>
    <col min="13" max="13" width="16.42578125" style="412" customWidth="1"/>
    <col min="14" max="14" width="9.140625" style="412" customWidth="1"/>
    <col min="15" max="15" width="9.140625" style="109" customWidth="1"/>
    <col min="16" max="16384" width="9.140625" style="109"/>
  </cols>
  <sheetData>
    <row r="3" spans="1:14" s="399" customFormat="1" ht="132" customHeight="1" x14ac:dyDescent="0.25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513" t="s">
        <v>16</v>
      </c>
      <c r="H3" s="513" t="s">
        <v>0</v>
      </c>
      <c r="I3" s="513" t="s">
        <v>17</v>
      </c>
      <c r="J3" s="513" t="s">
        <v>18</v>
      </c>
      <c r="K3" s="513" t="s">
        <v>19</v>
      </c>
      <c r="L3" s="513" t="s">
        <v>334</v>
      </c>
      <c r="M3" s="513" t="s">
        <v>195</v>
      </c>
      <c r="N3" s="416"/>
    </row>
    <row r="4" spans="1:14" ht="15.75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513">
        <v>7</v>
      </c>
      <c r="H4" s="513">
        <v>8</v>
      </c>
      <c r="I4" s="513">
        <v>9</v>
      </c>
      <c r="J4" s="513">
        <v>10</v>
      </c>
      <c r="K4" s="515">
        <v>11</v>
      </c>
      <c r="L4" s="515">
        <v>12</v>
      </c>
      <c r="M4" s="515">
        <v>13</v>
      </c>
    </row>
    <row r="5" spans="1:14" ht="86.25" customHeight="1" x14ac:dyDescent="0.25">
      <c r="A5" s="777" t="s">
        <v>178</v>
      </c>
      <c r="B5" s="777" t="s">
        <v>85</v>
      </c>
      <c r="C5" s="777" t="s">
        <v>5</v>
      </c>
      <c r="D5" s="84" t="s">
        <v>168</v>
      </c>
      <c r="E5" s="433" t="s">
        <v>298</v>
      </c>
      <c r="F5" s="421" t="s">
        <v>22</v>
      </c>
      <c r="G5" s="345">
        <v>1134</v>
      </c>
      <c r="H5" s="455">
        <v>2406</v>
      </c>
      <c r="I5" s="517">
        <v>100</v>
      </c>
      <c r="J5" s="815">
        <f>(I5+I6+I7)/3</f>
        <v>100</v>
      </c>
      <c r="K5" s="515" t="s">
        <v>24</v>
      </c>
      <c r="L5" s="515" t="s">
        <v>335</v>
      </c>
      <c r="M5" s="815">
        <f>(J5+J8)/2</f>
        <v>104.61695414394019</v>
      </c>
    </row>
    <row r="6" spans="1:14" ht="109.5" customHeight="1" x14ac:dyDescent="0.25">
      <c r="A6" s="777"/>
      <c r="B6" s="777"/>
      <c r="C6" s="777"/>
      <c r="D6" s="84" t="s">
        <v>168</v>
      </c>
      <c r="E6" s="433" t="s">
        <v>327</v>
      </c>
      <c r="F6" s="421" t="s">
        <v>2</v>
      </c>
      <c r="G6" s="345">
        <v>0.03</v>
      </c>
      <c r="H6" s="455">
        <v>3.5000000000000003E-2</v>
      </c>
      <c r="I6" s="517">
        <v>100</v>
      </c>
      <c r="J6" s="816"/>
      <c r="K6" s="515" t="s">
        <v>24</v>
      </c>
      <c r="L6" s="515" t="s">
        <v>335</v>
      </c>
      <c r="M6" s="816"/>
    </row>
    <row r="7" spans="1:14" ht="96.75" customHeight="1" x14ac:dyDescent="0.25">
      <c r="A7" s="777"/>
      <c r="B7" s="777"/>
      <c r="C7" s="777"/>
      <c r="D7" s="84" t="s">
        <v>168</v>
      </c>
      <c r="E7" s="420" t="s">
        <v>328</v>
      </c>
      <c r="F7" s="421" t="s">
        <v>22</v>
      </c>
      <c r="G7" s="456">
        <v>207</v>
      </c>
      <c r="H7" s="455">
        <v>207</v>
      </c>
      <c r="I7" s="517">
        <f>H7/G7*100</f>
        <v>100</v>
      </c>
      <c r="J7" s="816"/>
      <c r="K7" s="515" t="s">
        <v>24</v>
      </c>
      <c r="L7" s="515" t="s">
        <v>335</v>
      </c>
      <c r="M7" s="816"/>
    </row>
    <row r="8" spans="1:14" ht="53.25" customHeight="1" x14ac:dyDescent="0.25">
      <c r="A8" s="777"/>
      <c r="B8" s="777"/>
      <c r="C8" s="777"/>
      <c r="D8" s="84" t="s">
        <v>167</v>
      </c>
      <c r="E8" s="420" t="s">
        <v>329</v>
      </c>
      <c r="F8" s="421" t="s">
        <v>20</v>
      </c>
      <c r="G8" s="456">
        <v>16065</v>
      </c>
      <c r="H8" s="345">
        <v>18685</v>
      </c>
      <c r="I8" s="557">
        <f>H8/G8*100</f>
        <v>116.30874572051042</v>
      </c>
      <c r="J8" s="753">
        <f>(I8+I9+I10+I11)/4</f>
        <v>109.23390828788038</v>
      </c>
      <c r="K8" s="515" t="s">
        <v>24</v>
      </c>
      <c r="L8" s="515" t="s">
        <v>335</v>
      </c>
      <c r="M8" s="816"/>
    </row>
    <row r="9" spans="1:14" ht="48.75" customHeight="1" x14ac:dyDescent="0.25">
      <c r="A9" s="777"/>
      <c r="B9" s="777"/>
      <c r="C9" s="777"/>
      <c r="D9" s="84" t="s">
        <v>167</v>
      </c>
      <c r="E9" s="420" t="s">
        <v>330</v>
      </c>
      <c r="F9" s="421" t="s">
        <v>20</v>
      </c>
      <c r="G9" s="456">
        <v>21340</v>
      </c>
      <c r="H9" s="455">
        <v>23015</v>
      </c>
      <c r="I9" s="512">
        <f t="shared" ref="I9:I17" si="0">H9/G9*100</f>
        <v>107.84910965323336</v>
      </c>
      <c r="J9" s="754"/>
      <c r="K9" s="515" t="s">
        <v>24</v>
      </c>
      <c r="L9" s="515" t="s">
        <v>335</v>
      </c>
      <c r="M9" s="816"/>
    </row>
    <row r="10" spans="1:14" ht="48.75" customHeight="1" x14ac:dyDescent="0.25">
      <c r="A10" s="777"/>
      <c r="B10" s="777"/>
      <c r="C10" s="777"/>
      <c r="D10" s="84" t="s">
        <v>167</v>
      </c>
      <c r="E10" s="420" t="s">
        <v>331</v>
      </c>
      <c r="F10" s="421" t="s">
        <v>22</v>
      </c>
      <c r="G10" s="456">
        <v>36</v>
      </c>
      <c r="H10" s="455">
        <v>37</v>
      </c>
      <c r="I10" s="512">
        <f t="shared" si="0"/>
        <v>102.77777777777777</v>
      </c>
      <c r="J10" s="754"/>
      <c r="K10" s="515" t="s">
        <v>24</v>
      </c>
      <c r="L10" s="515" t="s">
        <v>335</v>
      </c>
      <c r="M10" s="816"/>
    </row>
    <row r="11" spans="1:14" ht="48.75" customHeight="1" x14ac:dyDescent="0.25">
      <c r="A11" s="777"/>
      <c r="B11" s="777"/>
      <c r="C11" s="777"/>
      <c r="D11" s="84" t="s">
        <v>167</v>
      </c>
      <c r="E11" s="420" t="s">
        <v>332</v>
      </c>
      <c r="F11" s="421" t="s">
        <v>20</v>
      </c>
      <c r="G11" s="456">
        <v>2050</v>
      </c>
      <c r="H11" s="455">
        <v>3483</v>
      </c>
      <c r="I11" s="512">
        <v>110</v>
      </c>
      <c r="J11" s="773"/>
      <c r="K11" s="515" t="s">
        <v>24</v>
      </c>
      <c r="L11" s="515" t="s">
        <v>335</v>
      </c>
      <c r="M11" s="817"/>
    </row>
    <row r="12" spans="1:14" ht="91.5" customHeight="1" x14ac:dyDescent="0.25">
      <c r="A12" s="777"/>
      <c r="B12" s="777" t="s">
        <v>85</v>
      </c>
      <c r="C12" s="777" t="s">
        <v>5</v>
      </c>
      <c r="D12" s="84" t="s">
        <v>168</v>
      </c>
      <c r="E12" s="420" t="s">
        <v>299</v>
      </c>
      <c r="F12" s="421" t="s">
        <v>22</v>
      </c>
      <c r="G12" s="456">
        <v>1134</v>
      </c>
      <c r="H12" s="455">
        <v>2406</v>
      </c>
      <c r="I12" s="512">
        <v>100</v>
      </c>
      <c r="J12" s="514">
        <f>I12</f>
        <v>100</v>
      </c>
      <c r="K12" s="515" t="s">
        <v>24</v>
      </c>
      <c r="L12" s="515" t="s">
        <v>335</v>
      </c>
      <c r="M12" s="753">
        <f>(J12+J13)/2</f>
        <v>104.04312668463612</v>
      </c>
    </row>
    <row r="13" spans="1:14" ht="51" customHeight="1" x14ac:dyDescent="0.25">
      <c r="A13" s="777"/>
      <c r="B13" s="777"/>
      <c r="C13" s="777"/>
      <c r="D13" s="84" t="s">
        <v>167</v>
      </c>
      <c r="E13" s="420" t="s">
        <v>333</v>
      </c>
      <c r="F13" s="421" t="s">
        <v>20</v>
      </c>
      <c r="G13" s="456">
        <v>6678</v>
      </c>
      <c r="H13" s="455">
        <v>7218</v>
      </c>
      <c r="I13" s="512">
        <f t="shared" si="0"/>
        <v>108.08625336927224</v>
      </c>
      <c r="J13" s="514">
        <f>I13</f>
        <v>108.08625336927224</v>
      </c>
      <c r="K13" s="515" t="s">
        <v>24</v>
      </c>
      <c r="L13" s="515" t="s">
        <v>335</v>
      </c>
      <c r="M13" s="773"/>
    </row>
    <row r="14" spans="1:14" ht="57.75" customHeight="1" x14ac:dyDescent="0.25">
      <c r="A14" s="777"/>
      <c r="B14" s="766" t="s">
        <v>94</v>
      </c>
      <c r="C14" s="766" t="s">
        <v>15</v>
      </c>
      <c r="D14" s="84" t="s">
        <v>168</v>
      </c>
      <c r="E14" s="431" t="s">
        <v>336</v>
      </c>
      <c r="F14" s="421" t="s">
        <v>2</v>
      </c>
      <c r="G14" s="345">
        <v>66</v>
      </c>
      <c r="H14" s="455">
        <v>66</v>
      </c>
      <c r="I14" s="533">
        <f t="shared" si="0"/>
        <v>100</v>
      </c>
      <c r="J14" s="753">
        <f>(I14+I15+I16)/3</f>
        <v>100</v>
      </c>
      <c r="K14" s="515" t="s">
        <v>24</v>
      </c>
      <c r="L14" s="515" t="s">
        <v>335</v>
      </c>
      <c r="M14" s="753">
        <f>(J14+J17)/2</f>
        <v>100.13401591043016</v>
      </c>
    </row>
    <row r="15" spans="1:14" ht="67.5" customHeight="1" x14ac:dyDescent="0.25">
      <c r="A15" s="777"/>
      <c r="B15" s="767"/>
      <c r="C15" s="767"/>
      <c r="D15" s="84" t="s">
        <v>168</v>
      </c>
      <c r="E15" s="420" t="s">
        <v>337</v>
      </c>
      <c r="F15" s="421" t="s">
        <v>2</v>
      </c>
      <c r="G15" s="345">
        <v>66.8</v>
      </c>
      <c r="H15" s="455">
        <v>66.8</v>
      </c>
      <c r="I15" s="533">
        <f t="shared" si="0"/>
        <v>100</v>
      </c>
      <c r="J15" s="754"/>
      <c r="K15" s="513"/>
      <c r="L15" s="515" t="s">
        <v>335</v>
      </c>
      <c r="M15" s="754"/>
    </row>
    <row r="16" spans="1:14" ht="57.75" customHeight="1" x14ac:dyDescent="0.25">
      <c r="A16" s="777"/>
      <c r="B16" s="767"/>
      <c r="C16" s="767"/>
      <c r="D16" s="84" t="s">
        <v>168</v>
      </c>
      <c r="E16" s="420" t="s">
        <v>338</v>
      </c>
      <c r="F16" s="421" t="s">
        <v>2</v>
      </c>
      <c r="G16" s="345">
        <v>1.2</v>
      </c>
      <c r="H16" s="455">
        <v>1.4</v>
      </c>
      <c r="I16" s="533">
        <v>100</v>
      </c>
      <c r="J16" s="773"/>
      <c r="K16" s="515" t="s">
        <v>24</v>
      </c>
      <c r="L16" s="515" t="s">
        <v>335</v>
      </c>
      <c r="M16" s="754"/>
    </row>
    <row r="17" spans="1:13" ht="96.75" customHeight="1" x14ac:dyDescent="0.25">
      <c r="A17" s="777"/>
      <c r="B17" s="768"/>
      <c r="C17" s="768"/>
      <c r="D17" s="84" t="s">
        <v>167</v>
      </c>
      <c r="E17" s="433" t="s">
        <v>95</v>
      </c>
      <c r="F17" s="421" t="s">
        <v>22</v>
      </c>
      <c r="G17" s="456">
        <v>16970</v>
      </c>
      <c r="H17" s="455">
        <v>17007</v>
      </c>
      <c r="I17" s="512">
        <f t="shared" si="0"/>
        <v>100.21803182086033</v>
      </c>
      <c r="J17" s="514">
        <f>I17+0.05</f>
        <v>100.26803182086033</v>
      </c>
      <c r="K17" s="513"/>
      <c r="L17" s="515" t="s">
        <v>335</v>
      </c>
      <c r="M17" s="773"/>
    </row>
    <row r="18" spans="1:13" ht="74.25" hidden="1" customHeight="1" x14ac:dyDescent="0.25">
      <c r="A18" s="777"/>
      <c r="B18" s="766" t="s">
        <v>96</v>
      </c>
      <c r="C18" s="766" t="s">
        <v>15</v>
      </c>
      <c r="D18" s="84" t="s">
        <v>168</v>
      </c>
      <c r="E18" s="433" t="s">
        <v>341</v>
      </c>
      <c r="F18" s="421" t="s">
        <v>2</v>
      </c>
      <c r="G18" s="460"/>
      <c r="H18" s="455"/>
      <c r="I18" s="530"/>
      <c r="J18" s="753">
        <f>(I19)/1</f>
        <v>0</v>
      </c>
      <c r="K18" s="515" t="s">
        <v>24</v>
      </c>
      <c r="L18" s="515" t="s">
        <v>335</v>
      </c>
      <c r="M18" s="753">
        <f>(J18+J20)/2</f>
        <v>0</v>
      </c>
    </row>
    <row r="19" spans="1:13" ht="41.25" hidden="1" customHeight="1" x14ac:dyDescent="0.25">
      <c r="A19" s="777"/>
      <c r="B19" s="767"/>
      <c r="C19" s="767"/>
      <c r="D19" s="84" t="s">
        <v>168</v>
      </c>
      <c r="E19" s="433" t="s">
        <v>280</v>
      </c>
      <c r="F19" s="421" t="s">
        <v>2</v>
      </c>
      <c r="G19" s="457"/>
      <c r="H19" s="457"/>
      <c r="I19" s="512"/>
      <c r="J19" s="773"/>
      <c r="K19" s="515" t="s">
        <v>24</v>
      </c>
      <c r="L19" s="515" t="s">
        <v>335</v>
      </c>
      <c r="M19" s="754"/>
    </row>
    <row r="20" spans="1:13" ht="40.5" hidden="1" customHeight="1" x14ac:dyDescent="0.25">
      <c r="A20" s="777"/>
      <c r="B20" s="767"/>
      <c r="C20" s="767"/>
      <c r="D20" s="84" t="s">
        <v>167</v>
      </c>
      <c r="E20" s="420" t="s">
        <v>339</v>
      </c>
      <c r="F20" s="421" t="s">
        <v>20</v>
      </c>
      <c r="G20" s="345"/>
      <c r="H20" s="345"/>
      <c r="I20" s="534"/>
      <c r="J20" s="781">
        <f>(I20+I21)/2</f>
        <v>0</v>
      </c>
      <c r="K20" s="515" t="s">
        <v>24</v>
      </c>
      <c r="L20" s="515" t="s">
        <v>335</v>
      </c>
      <c r="M20" s="754"/>
    </row>
    <row r="21" spans="1:13" ht="36.75" hidden="1" customHeight="1" x14ac:dyDescent="0.25">
      <c r="A21" s="777"/>
      <c r="B21" s="768"/>
      <c r="C21" s="768"/>
      <c r="D21" s="84" t="s">
        <v>167</v>
      </c>
      <c r="E21" s="420" t="s">
        <v>340</v>
      </c>
      <c r="F21" s="421" t="s">
        <v>22</v>
      </c>
      <c r="G21" s="458"/>
      <c r="H21" s="459"/>
      <c r="I21" s="512"/>
      <c r="J21" s="781"/>
      <c r="K21" s="515" t="s">
        <v>24</v>
      </c>
      <c r="L21" s="515" t="s">
        <v>335</v>
      </c>
      <c r="M21" s="773"/>
    </row>
    <row r="22" spans="1:13" ht="60" hidden="1" customHeight="1" x14ac:dyDescent="0.25">
      <c r="A22" s="777"/>
      <c r="B22" s="777" t="s">
        <v>342</v>
      </c>
      <c r="C22" s="777" t="s">
        <v>15</v>
      </c>
      <c r="D22" s="84" t="s">
        <v>168</v>
      </c>
      <c r="E22" s="420" t="s">
        <v>325</v>
      </c>
      <c r="F22" s="421" t="s">
        <v>2</v>
      </c>
      <c r="G22" s="456"/>
      <c r="H22" s="345"/>
      <c r="I22" s="512"/>
      <c r="J22" s="753">
        <f>I22</f>
        <v>0</v>
      </c>
      <c r="K22" s="515"/>
      <c r="L22" s="515" t="s">
        <v>335</v>
      </c>
      <c r="M22" s="753">
        <f>J24</f>
        <v>0</v>
      </c>
    </row>
    <row r="23" spans="1:13" ht="53.25" hidden="1" customHeight="1" x14ac:dyDescent="0.25">
      <c r="A23" s="777"/>
      <c r="B23" s="777"/>
      <c r="C23" s="777"/>
      <c r="D23" s="84" t="s">
        <v>168</v>
      </c>
      <c r="E23" s="420" t="s">
        <v>326</v>
      </c>
      <c r="F23" s="421" t="s">
        <v>2</v>
      </c>
      <c r="G23" s="460"/>
      <c r="H23" s="455"/>
      <c r="I23" s="512"/>
      <c r="J23" s="773"/>
      <c r="K23" s="515"/>
      <c r="L23" s="515" t="s">
        <v>335</v>
      </c>
      <c r="M23" s="814"/>
    </row>
    <row r="24" spans="1:13" ht="55.5" hidden="1" customHeight="1" x14ac:dyDescent="0.25">
      <c r="A24" s="777"/>
      <c r="B24" s="777"/>
      <c r="C24" s="777"/>
      <c r="D24" s="84" t="s">
        <v>167</v>
      </c>
      <c r="E24" s="420" t="s">
        <v>343</v>
      </c>
      <c r="F24" s="421" t="s">
        <v>22</v>
      </c>
      <c r="G24" s="345"/>
      <c r="H24" s="455"/>
      <c r="I24" s="512"/>
      <c r="J24" s="753">
        <f>(I24+I25)/2</f>
        <v>0</v>
      </c>
      <c r="K24" s="515"/>
      <c r="L24" s="515"/>
      <c r="M24" s="814"/>
    </row>
    <row r="25" spans="1:13" ht="57" hidden="1" customHeight="1" x14ac:dyDescent="0.25">
      <c r="A25" s="777"/>
      <c r="B25" s="777"/>
      <c r="C25" s="777"/>
      <c r="D25" s="84" t="s">
        <v>167</v>
      </c>
      <c r="E25" s="420" t="s">
        <v>344</v>
      </c>
      <c r="F25" s="421" t="s">
        <v>22</v>
      </c>
      <c r="G25" s="458"/>
      <c r="H25" s="461"/>
      <c r="I25" s="512"/>
      <c r="J25" s="773"/>
      <c r="K25" s="515"/>
      <c r="L25" s="515"/>
      <c r="M25" s="772"/>
    </row>
    <row r="26" spans="1:13" ht="60" hidden="1" customHeight="1" x14ac:dyDescent="0.25">
      <c r="A26" s="777"/>
      <c r="B26" s="777" t="s">
        <v>278</v>
      </c>
      <c r="C26" s="777" t="s">
        <v>15</v>
      </c>
      <c r="D26" s="84" t="s">
        <v>168</v>
      </c>
      <c r="E26" s="420" t="s">
        <v>345</v>
      </c>
      <c r="F26" s="421" t="s">
        <v>2</v>
      </c>
      <c r="G26" s="513">
        <v>0</v>
      </c>
      <c r="H26" s="513">
        <v>0</v>
      </c>
      <c r="I26" s="512" t="e">
        <f t="shared" ref="I26:I27" si="1">H26/G26*100</f>
        <v>#DIV/0!</v>
      </c>
      <c r="J26" s="753" t="e">
        <f>(I26+I27)/2</f>
        <v>#DIV/0!</v>
      </c>
      <c r="K26" s="515" t="s">
        <v>24</v>
      </c>
      <c r="L26" s="515" t="s">
        <v>335</v>
      </c>
      <c r="M26" s="771" t="e">
        <f>(J26+J28)/2</f>
        <v>#DIV/0!</v>
      </c>
    </row>
    <row r="27" spans="1:13" ht="64.5" hidden="1" customHeight="1" x14ac:dyDescent="0.25">
      <c r="A27" s="777"/>
      <c r="B27" s="777"/>
      <c r="C27" s="777"/>
      <c r="D27" s="84" t="s">
        <v>168</v>
      </c>
      <c r="E27" s="446" t="s">
        <v>346</v>
      </c>
      <c r="F27" s="435" t="s">
        <v>2</v>
      </c>
      <c r="G27" s="513">
        <v>0</v>
      </c>
      <c r="H27" s="513"/>
      <c r="I27" s="512" t="e">
        <f t="shared" si="1"/>
        <v>#DIV/0!</v>
      </c>
      <c r="J27" s="773"/>
      <c r="K27" s="515" t="s">
        <v>24</v>
      </c>
      <c r="L27" s="515" t="s">
        <v>335</v>
      </c>
      <c r="M27" s="814"/>
    </row>
    <row r="28" spans="1:13" ht="117.75" hidden="1" customHeight="1" x14ac:dyDescent="0.25">
      <c r="A28" s="777"/>
      <c r="B28" s="777"/>
      <c r="C28" s="777"/>
      <c r="D28" s="84" t="s">
        <v>167</v>
      </c>
      <c r="E28" s="420" t="s">
        <v>347</v>
      </c>
      <c r="F28" s="421" t="s">
        <v>22</v>
      </c>
      <c r="G28" s="513"/>
      <c r="H28" s="513">
        <v>0</v>
      </c>
      <c r="I28" s="512">
        <v>100</v>
      </c>
      <c r="J28" s="514">
        <f>I28</f>
        <v>100</v>
      </c>
      <c r="K28" s="515" t="s">
        <v>24</v>
      </c>
      <c r="L28" s="515" t="s">
        <v>335</v>
      </c>
      <c r="M28" s="772"/>
    </row>
    <row r="29" spans="1:13" x14ac:dyDescent="0.25">
      <c r="A29" s="96"/>
      <c r="B29" s="96" t="s">
        <v>26</v>
      </c>
      <c r="C29" s="104"/>
      <c r="D29" s="401"/>
      <c r="E29" s="401"/>
      <c r="F29" s="406"/>
      <c r="G29" s="96"/>
      <c r="H29" s="96"/>
      <c r="I29" s="410"/>
      <c r="J29" s="100">
        <f>(J5+J8+J12+J13+J14+J17)/6</f>
        <v>102.93136557966881</v>
      </c>
      <c r="K29" s="425"/>
      <c r="L29" s="425"/>
      <c r="M29" s="444">
        <f>(M5+M12+M14)/3</f>
        <v>102.93136557966882</v>
      </c>
    </row>
    <row r="30" spans="1:13" ht="21" customHeight="1" x14ac:dyDescent="0.25">
      <c r="A30" s="105"/>
      <c r="B30" s="105"/>
      <c r="C30" s="106"/>
      <c r="D30" s="402"/>
      <c r="E30" s="402"/>
      <c r="F30" s="407"/>
      <c r="G30" s="107"/>
      <c r="H30" s="107"/>
      <c r="I30" s="411"/>
      <c r="J30" s="108"/>
    </row>
  </sheetData>
  <mergeCells count="27">
    <mergeCell ref="M5:M11"/>
    <mergeCell ref="M12:M13"/>
    <mergeCell ref="J14:J16"/>
    <mergeCell ref="J8:J11"/>
    <mergeCell ref="M14:M17"/>
    <mergeCell ref="J5:J7"/>
    <mergeCell ref="B14:B17"/>
    <mergeCell ref="C14:C17"/>
    <mergeCell ref="M18:M21"/>
    <mergeCell ref="A5:A28"/>
    <mergeCell ref="J22:J23"/>
    <mergeCell ref="J24:J25"/>
    <mergeCell ref="M22:M25"/>
    <mergeCell ref="B22:B25"/>
    <mergeCell ref="C22:C25"/>
    <mergeCell ref="J26:J27"/>
    <mergeCell ref="M26:M28"/>
    <mergeCell ref="B5:B11"/>
    <mergeCell ref="C5:C11"/>
    <mergeCell ref="B12:B13"/>
    <mergeCell ref="C12:C13"/>
    <mergeCell ref="J20:J21"/>
    <mergeCell ref="J18:J19"/>
    <mergeCell ref="B26:B28"/>
    <mergeCell ref="C26:C28"/>
    <mergeCell ref="B18:B21"/>
    <mergeCell ref="C18:C21"/>
  </mergeCells>
  <pageMargins left="0.15748031496062992" right="0.15748031496062992" top="0.74803149606299213" bottom="0.51181102362204722" header="0.31496062992125984" footer="0.55118110236220474"/>
  <pageSetup paperSize="9" scale="60" fitToHeight="11" orientation="landscape" r:id="rId1"/>
  <rowBreaks count="1" manualBreakCount="1">
    <brk id="21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6"/>
  <sheetViews>
    <sheetView topLeftCell="B19" workbookViewId="0">
      <selection activeCell="I33" sqref="I33"/>
    </sheetView>
  </sheetViews>
  <sheetFormatPr defaultRowHeight="15.75" x14ac:dyDescent="0.25"/>
  <cols>
    <col min="1" max="2" width="15.28515625" style="412" customWidth="1"/>
    <col min="3" max="3" width="21" style="412" customWidth="1"/>
    <col min="4" max="4" width="13.28515625" style="412" customWidth="1"/>
    <col min="5" max="5" width="16.5703125" style="412" customWidth="1"/>
    <col min="6" max="6" width="36.5703125" style="412" customWidth="1"/>
    <col min="7" max="7" width="12.42578125" style="412" customWidth="1"/>
    <col min="8" max="8" width="16.42578125" style="437" customWidth="1"/>
    <col min="9" max="9" width="16.42578125" style="438" customWidth="1"/>
    <col min="10" max="10" width="17.42578125" style="439" customWidth="1"/>
    <col min="11" max="11" width="19.140625" style="412" customWidth="1"/>
    <col min="12" max="12" width="14.5703125" style="412" customWidth="1"/>
    <col min="13" max="13" width="20.140625" style="416" customWidth="1"/>
    <col min="14" max="14" width="17" style="415" customWidth="1"/>
    <col min="15" max="21" width="9.140625" style="412" customWidth="1"/>
    <col min="22" max="16384" width="9.140625" style="412"/>
  </cols>
  <sheetData>
    <row r="1" spans="1:16" x14ac:dyDescent="0.25">
      <c r="H1" s="412"/>
      <c r="I1" s="412"/>
      <c r="J1" s="412"/>
      <c r="M1" s="471"/>
      <c r="N1" s="464"/>
    </row>
    <row r="2" spans="1:16" x14ac:dyDescent="0.25">
      <c r="H2" s="412"/>
      <c r="I2" s="412"/>
      <c r="J2" s="412"/>
      <c r="M2" s="471"/>
      <c r="N2" s="464"/>
    </row>
    <row r="3" spans="1:16" s="416" customFormat="1" ht="128.25" customHeight="1" x14ac:dyDescent="0.25">
      <c r="A3" s="84" t="s">
        <v>7</v>
      </c>
      <c r="B3" s="545"/>
      <c r="C3" s="84" t="s">
        <v>13</v>
      </c>
      <c r="D3" s="84" t="s">
        <v>14</v>
      </c>
      <c r="E3" s="84" t="s">
        <v>8</v>
      </c>
      <c r="F3" s="84" t="s">
        <v>6</v>
      </c>
      <c r="G3" s="84" t="s">
        <v>3</v>
      </c>
      <c r="H3" s="513" t="s">
        <v>16</v>
      </c>
      <c r="I3" s="513" t="s">
        <v>0</v>
      </c>
      <c r="J3" s="513" t="s">
        <v>17</v>
      </c>
      <c r="K3" s="84" t="s">
        <v>18</v>
      </c>
      <c r="L3" s="84" t="s">
        <v>19</v>
      </c>
      <c r="M3" s="84" t="s">
        <v>1</v>
      </c>
      <c r="N3" s="84" t="s">
        <v>4</v>
      </c>
    </row>
    <row r="4" spans="1:16" x14ac:dyDescent="0.25">
      <c r="A4" s="84">
        <v>1</v>
      </c>
      <c r="B4" s="545"/>
      <c r="C4" s="84">
        <v>2</v>
      </c>
      <c r="D4" s="84">
        <v>3</v>
      </c>
      <c r="E4" s="84">
        <v>4</v>
      </c>
      <c r="F4" s="84">
        <v>5</v>
      </c>
      <c r="G4" s="84">
        <v>6</v>
      </c>
      <c r="H4" s="513">
        <v>7</v>
      </c>
      <c r="I4" s="513">
        <v>8</v>
      </c>
      <c r="J4" s="513">
        <v>9</v>
      </c>
      <c r="K4" s="84">
        <v>10</v>
      </c>
      <c r="L4" s="84">
        <v>11</v>
      </c>
      <c r="M4" s="84">
        <v>12</v>
      </c>
      <c r="N4" s="84">
        <v>13</v>
      </c>
    </row>
    <row r="5" spans="1:16" ht="90.75" customHeight="1" x14ac:dyDescent="0.25">
      <c r="A5" s="766" t="s">
        <v>264</v>
      </c>
      <c r="B5" s="543"/>
      <c r="C5" s="777" t="s">
        <v>100</v>
      </c>
      <c r="D5" s="777" t="s">
        <v>5</v>
      </c>
      <c r="E5" s="421" t="s">
        <v>168</v>
      </c>
      <c r="F5" s="420" t="s">
        <v>348</v>
      </c>
      <c r="G5" s="421" t="s">
        <v>2</v>
      </c>
      <c r="H5" s="513">
        <v>13.4</v>
      </c>
      <c r="I5" s="513">
        <v>21.1</v>
      </c>
      <c r="J5" s="512">
        <v>100</v>
      </c>
      <c r="K5" s="820">
        <f>(J5+J6+J7)/3</f>
        <v>100</v>
      </c>
      <c r="L5" s="422" t="s">
        <v>24</v>
      </c>
      <c r="M5" s="421" t="s">
        <v>23</v>
      </c>
      <c r="N5" s="818">
        <f>(K8+K5)/2</f>
        <v>102.82630745633566</v>
      </c>
    </row>
    <row r="6" spans="1:16" ht="78.75" customHeight="1" x14ac:dyDescent="0.25">
      <c r="A6" s="767"/>
      <c r="B6" s="544"/>
      <c r="C6" s="777"/>
      <c r="D6" s="777"/>
      <c r="E6" s="421" t="s">
        <v>168</v>
      </c>
      <c r="F6" s="420" t="s">
        <v>349</v>
      </c>
      <c r="G6" s="421" t="s">
        <v>2</v>
      </c>
      <c r="H6" s="513">
        <v>0.26</v>
      </c>
      <c r="I6" s="513">
        <v>0.27</v>
      </c>
      <c r="J6" s="558">
        <v>100</v>
      </c>
      <c r="K6" s="820"/>
      <c r="L6" s="422" t="s">
        <v>24</v>
      </c>
      <c r="M6" s="421" t="s">
        <v>23</v>
      </c>
      <c r="N6" s="818"/>
      <c r="P6" s="462"/>
    </row>
    <row r="7" spans="1:16" ht="96" customHeight="1" x14ac:dyDescent="0.25">
      <c r="A7" s="767"/>
      <c r="B7" s="544"/>
      <c r="C7" s="777"/>
      <c r="D7" s="777"/>
      <c r="E7" s="421" t="s">
        <v>168</v>
      </c>
      <c r="F7" s="420" t="s">
        <v>350</v>
      </c>
      <c r="G7" s="421" t="s">
        <v>2</v>
      </c>
      <c r="H7" s="513">
        <v>10.8</v>
      </c>
      <c r="I7" s="513">
        <v>59.9</v>
      </c>
      <c r="J7" s="512">
        <v>100</v>
      </c>
      <c r="K7" s="820"/>
      <c r="L7" s="422" t="s">
        <v>24</v>
      </c>
      <c r="M7" s="421" t="s">
        <v>23</v>
      </c>
      <c r="N7" s="818"/>
    </row>
    <row r="8" spans="1:16" ht="54.75" customHeight="1" x14ac:dyDescent="0.25">
      <c r="A8" s="767"/>
      <c r="B8" s="544"/>
      <c r="C8" s="777"/>
      <c r="D8" s="777"/>
      <c r="E8" s="421" t="s">
        <v>167</v>
      </c>
      <c r="F8" s="420" t="s">
        <v>101</v>
      </c>
      <c r="G8" s="421" t="s">
        <v>22</v>
      </c>
      <c r="H8" s="513">
        <v>26948</v>
      </c>
      <c r="I8" s="513">
        <v>28823</v>
      </c>
      <c r="J8" s="512">
        <f>I8/H8*100</f>
        <v>106.95784473801395</v>
      </c>
      <c r="K8" s="815">
        <f>(J8+J9+J10)/3</f>
        <v>105.65261491267131</v>
      </c>
      <c r="L8" s="422" t="s">
        <v>24</v>
      </c>
      <c r="M8" s="421" t="s">
        <v>23</v>
      </c>
      <c r="N8" s="818"/>
    </row>
    <row r="9" spans="1:16" ht="51" customHeight="1" x14ac:dyDescent="0.25">
      <c r="A9" s="767"/>
      <c r="B9" s="544"/>
      <c r="C9" s="777"/>
      <c r="D9" s="777"/>
      <c r="E9" s="421" t="s">
        <v>167</v>
      </c>
      <c r="F9" s="420" t="s">
        <v>102</v>
      </c>
      <c r="G9" s="421" t="s">
        <v>22</v>
      </c>
      <c r="H9" s="513">
        <v>1875</v>
      </c>
      <c r="I9" s="513">
        <v>1875</v>
      </c>
      <c r="J9" s="512">
        <f>I9/H9*100</f>
        <v>100</v>
      </c>
      <c r="K9" s="816"/>
      <c r="L9" s="422" t="s">
        <v>24</v>
      </c>
      <c r="M9" s="421" t="s">
        <v>23</v>
      </c>
      <c r="N9" s="818"/>
    </row>
    <row r="10" spans="1:16" ht="54.75" customHeight="1" x14ac:dyDescent="0.25">
      <c r="A10" s="767"/>
      <c r="B10" s="544"/>
      <c r="C10" s="777"/>
      <c r="D10" s="777"/>
      <c r="E10" s="421" t="s">
        <v>167</v>
      </c>
      <c r="F10" s="420" t="s">
        <v>103</v>
      </c>
      <c r="G10" s="421" t="s">
        <v>22</v>
      </c>
      <c r="H10" s="513">
        <v>12240</v>
      </c>
      <c r="I10" s="513">
        <v>28939</v>
      </c>
      <c r="J10" s="556">
        <v>110</v>
      </c>
      <c r="K10" s="816"/>
      <c r="L10" s="422" t="s">
        <v>24</v>
      </c>
      <c r="M10" s="421" t="s">
        <v>23</v>
      </c>
      <c r="N10" s="818"/>
    </row>
    <row r="11" spans="1:16" ht="84" hidden="1" customHeight="1" x14ac:dyDescent="0.25">
      <c r="A11" s="767"/>
      <c r="B11" s="544"/>
      <c r="C11" s="777" t="s">
        <v>112</v>
      </c>
      <c r="D11" s="777" t="s">
        <v>5</v>
      </c>
      <c r="E11" s="421" t="s">
        <v>168</v>
      </c>
      <c r="F11" s="420" t="s">
        <v>352</v>
      </c>
      <c r="G11" s="421" t="s">
        <v>2</v>
      </c>
      <c r="H11" s="513"/>
      <c r="I11" s="513"/>
      <c r="J11" s="512"/>
      <c r="K11" s="434">
        <f>J11</f>
        <v>0</v>
      </c>
      <c r="L11" s="422" t="s">
        <v>24</v>
      </c>
      <c r="M11" s="421" t="s">
        <v>23</v>
      </c>
      <c r="N11" s="779">
        <f>(K11+K12)/2</f>
        <v>0</v>
      </c>
    </row>
    <row r="12" spans="1:16" ht="118.5" hidden="1" customHeight="1" x14ac:dyDescent="0.25">
      <c r="A12" s="767"/>
      <c r="B12" s="544"/>
      <c r="C12" s="777"/>
      <c r="D12" s="777"/>
      <c r="E12" s="421" t="s">
        <v>167</v>
      </c>
      <c r="F12" s="420" t="s">
        <v>351</v>
      </c>
      <c r="G12" s="421" t="s">
        <v>20</v>
      </c>
      <c r="H12" s="513"/>
      <c r="I12" s="513"/>
      <c r="J12" s="512"/>
      <c r="K12" s="434">
        <f>J12</f>
        <v>0</v>
      </c>
      <c r="L12" s="422" t="s">
        <v>24</v>
      </c>
      <c r="M12" s="421" t="s">
        <v>23</v>
      </c>
      <c r="N12" s="780"/>
    </row>
    <row r="13" spans="1:16" ht="112.5" customHeight="1" x14ac:dyDescent="0.25">
      <c r="A13" s="767"/>
      <c r="B13" s="544"/>
      <c r="C13" s="777" t="s">
        <v>85</v>
      </c>
      <c r="D13" s="777" t="s">
        <v>5</v>
      </c>
      <c r="E13" s="421" t="s">
        <v>168</v>
      </c>
      <c r="F13" s="420" t="s">
        <v>353</v>
      </c>
      <c r="G13" s="421" t="s">
        <v>22</v>
      </c>
      <c r="H13" s="513">
        <v>180</v>
      </c>
      <c r="I13" s="513">
        <v>210</v>
      </c>
      <c r="J13" s="512">
        <v>100</v>
      </c>
      <c r="K13" s="815">
        <f>(J13+J14)/2</f>
        <v>100</v>
      </c>
      <c r="L13" s="422" t="s">
        <v>24</v>
      </c>
      <c r="M13" s="421" t="s">
        <v>23</v>
      </c>
      <c r="N13" s="818">
        <f>(K13+K15)/2</f>
        <v>100</v>
      </c>
    </row>
    <row r="14" spans="1:16" ht="97.5" customHeight="1" x14ac:dyDescent="0.25">
      <c r="A14" s="767"/>
      <c r="B14" s="544"/>
      <c r="C14" s="777"/>
      <c r="D14" s="777"/>
      <c r="E14" s="421" t="s">
        <v>168</v>
      </c>
      <c r="F14" s="420" t="s">
        <v>354</v>
      </c>
      <c r="G14" s="421" t="s">
        <v>22</v>
      </c>
      <c r="H14" s="513">
        <v>150</v>
      </c>
      <c r="I14" s="513">
        <v>150</v>
      </c>
      <c r="J14" s="512">
        <f>I14/H14*100</f>
        <v>100</v>
      </c>
      <c r="K14" s="817"/>
      <c r="L14" s="422" t="s">
        <v>24</v>
      </c>
      <c r="M14" s="421" t="s">
        <v>23</v>
      </c>
      <c r="N14" s="818"/>
    </row>
    <row r="15" spans="1:16" ht="52.5" customHeight="1" x14ac:dyDescent="0.25">
      <c r="A15" s="767"/>
      <c r="B15" s="544"/>
      <c r="C15" s="777"/>
      <c r="D15" s="777"/>
      <c r="E15" s="421" t="s">
        <v>167</v>
      </c>
      <c r="F15" s="420" t="s">
        <v>355</v>
      </c>
      <c r="G15" s="421" t="s">
        <v>20</v>
      </c>
      <c r="H15" s="513">
        <v>2006</v>
      </c>
      <c r="I15" s="513">
        <v>2006</v>
      </c>
      <c r="J15" s="512">
        <f t="shared" ref="J15:J29" si="0">I15/H15*100</f>
        <v>100</v>
      </c>
      <c r="K15" s="815">
        <f>(J15+J16)/2</f>
        <v>100</v>
      </c>
      <c r="L15" s="422" t="s">
        <v>24</v>
      </c>
      <c r="M15" s="421" t="s">
        <v>23</v>
      </c>
      <c r="N15" s="818"/>
    </row>
    <row r="16" spans="1:16" ht="58.5" customHeight="1" x14ac:dyDescent="0.25">
      <c r="A16" s="767"/>
      <c r="B16" s="544"/>
      <c r="C16" s="777"/>
      <c r="D16" s="777"/>
      <c r="E16" s="421" t="s">
        <v>167</v>
      </c>
      <c r="F16" s="420" t="s">
        <v>356</v>
      </c>
      <c r="G16" s="421" t="s">
        <v>20</v>
      </c>
      <c r="H16" s="513">
        <v>130</v>
      </c>
      <c r="I16" s="513">
        <v>130</v>
      </c>
      <c r="J16" s="512">
        <f t="shared" si="0"/>
        <v>100</v>
      </c>
      <c r="K16" s="817"/>
      <c r="L16" s="422" t="s">
        <v>24</v>
      </c>
      <c r="M16" s="421" t="s">
        <v>23</v>
      </c>
      <c r="N16" s="818"/>
    </row>
    <row r="17" spans="1:14" ht="75" customHeight="1" x14ac:dyDescent="0.25">
      <c r="A17" s="767"/>
      <c r="B17" s="544"/>
      <c r="C17" s="766" t="s">
        <v>313</v>
      </c>
      <c r="D17" s="766" t="s">
        <v>15</v>
      </c>
      <c r="E17" s="421" t="s">
        <v>168</v>
      </c>
      <c r="F17" s="431" t="s">
        <v>357</v>
      </c>
      <c r="G17" s="421" t="s">
        <v>2</v>
      </c>
      <c r="H17" s="513">
        <v>0.02</v>
      </c>
      <c r="I17" s="513">
        <v>0.34</v>
      </c>
      <c r="J17" s="556">
        <v>100</v>
      </c>
      <c r="K17" s="820">
        <f>(J17+J18+J19)/3</f>
        <v>100</v>
      </c>
      <c r="L17" s="422" t="s">
        <v>30</v>
      </c>
      <c r="M17" s="421" t="s">
        <v>23</v>
      </c>
      <c r="N17" s="779">
        <f>(K17+K20)/2</f>
        <v>98.941651148355049</v>
      </c>
    </row>
    <row r="18" spans="1:14" ht="47.25" customHeight="1" x14ac:dyDescent="0.25">
      <c r="A18" s="767"/>
      <c r="B18" s="544"/>
      <c r="C18" s="767"/>
      <c r="D18" s="767"/>
      <c r="E18" s="421" t="s">
        <v>168</v>
      </c>
      <c r="F18" s="431" t="s">
        <v>358</v>
      </c>
      <c r="G18" s="421" t="s">
        <v>2</v>
      </c>
      <c r="H18" s="513">
        <v>1.1000000000000001</v>
      </c>
      <c r="I18" s="513">
        <v>1.73</v>
      </c>
      <c r="J18" s="556">
        <v>100</v>
      </c>
      <c r="K18" s="820"/>
      <c r="L18" s="422" t="s">
        <v>24</v>
      </c>
      <c r="M18" s="421" t="s">
        <v>23</v>
      </c>
      <c r="N18" s="819"/>
    </row>
    <row r="19" spans="1:14" ht="74.25" customHeight="1" x14ac:dyDescent="0.25">
      <c r="A19" s="767"/>
      <c r="B19" s="544"/>
      <c r="C19" s="767"/>
      <c r="D19" s="767"/>
      <c r="E19" s="421" t="s">
        <v>168</v>
      </c>
      <c r="F19" s="431" t="s">
        <v>312</v>
      </c>
      <c r="G19" s="421" t="s">
        <v>2</v>
      </c>
      <c r="H19" s="513">
        <v>100</v>
      </c>
      <c r="I19" s="513">
        <v>100</v>
      </c>
      <c r="J19" s="556">
        <f t="shared" si="0"/>
        <v>100</v>
      </c>
      <c r="K19" s="820"/>
      <c r="L19" s="422" t="s">
        <v>24</v>
      </c>
      <c r="M19" s="421" t="s">
        <v>23</v>
      </c>
      <c r="N19" s="819"/>
    </row>
    <row r="20" spans="1:14" ht="48" customHeight="1" x14ac:dyDescent="0.25">
      <c r="A20" s="767"/>
      <c r="B20" s="544"/>
      <c r="C20" s="768"/>
      <c r="D20" s="768"/>
      <c r="E20" s="421" t="s">
        <v>167</v>
      </c>
      <c r="F20" s="431" t="s">
        <v>121</v>
      </c>
      <c r="G20" s="421" t="s">
        <v>22</v>
      </c>
      <c r="H20" s="513">
        <v>32220</v>
      </c>
      <c r="I20" s="513">
        <v>31538</v>
      </c>
      <c r="J20" s="556">
        <f t="shared" si="0"/>
        <v>97.883302296710113</v>
      </c>
      <c r="K20" s="434">
        <f>J20</f>
        <v>97.883302296710113</v>
      </c>
      <c r="L20" s="422" t="s">
        <v>24</v>
      </c>
      <c r="M20" s="421" t="s">
        <v>23</v>
      </c>
      <c r="N20" s="780"/>
    </row>
    <row r="21" spans="1:14" ht="72.75" hidden="1" customHeight="1" x14ac:dyDescent="0.25">
      <c r="A21" s="767"/>
      <c r="B21" s="544"/>
      <c r="C21" s="766" t="s">
        <v>119</v>
      </c>
      <c r="D21" s="777" t="s">
        <v>15</v>
      </c>
      <c r="E21" s="421" t="s">
        <v>168</v>
      </c>
      <c r="F21" s="431" t="s">
        <v>359</v>
      </c>
      <c r="G21" s="421" t="s">
        <v>2</v>
      </c>
      <c r="H21" s="513"/>
      <c r="I21" s="513"/>
      <c r="J21" s="556"/>
      <c r="K21" s="815">
        <f>(J21+J22)/2</f>
        <v>0</v>
      </c>
      <c r="L21" s="422" t="s">
        <v>24</v>
      </c>
      <c r="M21" s="421" t="s">
        <v>23</v>
      </c>
      <c r="N21" s="818">
        <f>(K21+K23)/2</f>
        <v>0</v>
      </c>
    </row>
    <row r="22" spans="1:14" ht="49.5" hidden="1" customHeight="1" x14ac:dyDescent="0.25">
      <c r="A22" s="767"/>
      <c r="B22" s="544"/>
      <c r="C22" s="767"/>
      <c r="D22" s="777"/>
      <c r="E22" s="421" t="s">
        <v>168</v>
      </c>
      <c r="F22" s="420" t="s">
        <v>311</v>
      </c>
      <c r="G22" s="421" t="s">
        <v>2</v>
      </c>
      <c r="H22" s="513"/>
      <c r="I22" s="513"/>
      <c r="J22" s="556"/>
      <c r="K22" s="817"/>
      <c r="L22" s="422" t="s">
        <v>30</v>
      </c>
      <c r="M22" s="421" t="s">
        <v>23</v>
      </c>
      <c r="N22" s="818"/>
    </row>
    <row r="23" spans="1:14" ht="59.25" hidden="1" customHeight="1" x14ac:dyDescent="0.25">
      <c r="A23" s="767"/>
      <c r="B23" s="544"/>
      <c r="C23" s="768"/>
      <c r="D23" s="777"/>
      <c r="E23" s="421" t="s">
        <v>167</v>
      </c>
      <c r="F23" s="420" t="s">
        <v>360</v>
      </c>
      <c r="G23" s="421" t="s">
        <v>22</v>
      </c>
      <c r="H23" s="513"/>
      <c r="I23" s="513"/>
      <c r="J23" s="556"/>
      <c r="K23" s="436">
        <f>J23</f>
        <v>0</v>
      </c>
      <c r="L23" s="422" t="s">
        <v>30</v>
      </c>
      <c r="M23" s="421" t="s">
        <v>23</v>
      </c>
      <c r="N23" s="818"/>
    </row>
    <row r="24" spans="1:14" ht="62.25" customHeight="1" x14ac:dyDescent="0.25">
      <c r="A24" s="767"/>
      <c r="B24" s="544"/>
      <c r="C24" s="778" t="s">
        <v>94</v>
      </c>
      <c r="D24" s="766" t="s">
        <v>15</v>
      </c>
      <c r="E24" s="421" t="s">
        <v>168</v>
      </c>
      <c r="F24" s="420" t="s">
        <v>181</v>
      </c>
      <c r="G24" s="421" t="s">
        <v>2</v>
      </c>
      <c r="H24" s="513">
        <v>100</v>
      </c>
      <c r="I24" s="513">
        <v>100</v>
      </c>
      <c r="J24" s="556">
        <f t="shared" si="0"/>
        <v>100</v>
      </c>
      <c r="K24" s="815">
        <f>(J24+J25+J26)/3</f>
        <v>100</v>
      </c>
      <c r="L24" s="422" t="s">
        <v>30</v>
      </c>
      <c r="M24" s="421" t="s">
        <v>23</v>
      </c>
      <c r="N24" s="818">
        <f>(K24+K27)/2</f>
        <v>100</v>
      </c>
    </row>
    <row r="25" spans="1:14" ht="67.5" customHeight="1" x14ac:dyDescent="0.25">
      <c r="A25" s="767"/>
      <c r="B25" s="544"/>
      <c r="C25" s="778"/>
      <c r="D25" s="767"/>
      <c r="E25" s="421" t="s">
        <v>168</v>
      </c>
      <c r="F25" s="420" t="s">
        <v>182</v>
      </c>
      <c r="G25" s="421" t="s">
        <v>2</v>
      </c>
      <c r="H25" s="513">
        <v>100</v>
      </c>
      <c r="I25" s="513">
        <v>100</v>
      </c>
      <c r="J25" s="556">
        <f t="shared" si="0"/>
        <v>100</v>
      </c>
      <c r="K25" s="816"/>
      <c r="L25" s="422" t="s">
        <v>30</v>
      </c>
      <c r="M25" s="421" t="s">
        <v>23</v>
      </c>
      <c r="N25" s="818"/>
    </row>
    <row r="26" spans="1:14" ht="55.5" customHeight="1" x14ac:dyDescent="0.25">
      <c r="A26" s="767"/>
      <c r="B26" s="544"/>
      <c r="C26" s="778"/>
      <c r="D26" s="767"/>
      <c r="E26" s="421" t="s">
        <v>168</v>
      </c>
      <c r="F26" s="420" t="s">
        <v>183</v>
      </c>
      <c r="G26" s="421" t="s">
        <v>2</v>
      </c>
      <c r="H26" s="513">
        <v>25</v>
      </c>
      <c r="I26" s="513">
        <v>25</v>
      </c>
      <c r="J26" s="556">
        <f t="shared" si="0"/>
        <v>100</v>
      </c>
      <c r="K26" s="817"/>
      <c r="L26" s="422" t="s">
        <v>24</v>
      </c>
      <c r="M26" s="421" t="s">
        <v>23</v>
      </c>
      <c r="N26" s="818"/>
    </row>
    <row r="27" spans="1:14" ht="52.5" customHeight="1" x14ac:dyDescent="0.25">
      <c r="A27" s="767"/>
      <c r="B27" s="544"/>
      <c r="C27" s="778"/>
      <c r="D27" s="767"/>
      <c r="E27" s="421" t="s">
        <v>167</v>
      </c>
      <c r="F27" s="420" t="s">
        <v>95</v>
      </c>
      <c r="G27" s="421" t="s">
        <v>22</v>
      </c>
      <c r="H27" s="513">
        <v>750</v>
      </c>
      <c r="I27" s="513">
        <v>750</v>
      </c>
      <c r="J27" s="556">
        <f t="shared" si="0"/>
        <v>100</v>
      </c>
      <c r="K27" s="436">
        <f>J27</f>
        <v>100</v>
      </c>
      <c r="L27" s="422" t="s">
        <v>30</v>
      </c>
      <c r="M27" s="421" t="s">
        <v>23</v>
      </c>
      <c r="N27" s="818"/>
    </row>
    <row r="28" spans="1:14" ht="72" hidden="1" customHeight="1" x14ac:dyDescent="0.25">
      <c r="A28" s="767"/>
      <c r="B28" s="544"/>
      <c r="C28" s="766" t="s">
        <v>78</v>
      </c>
      <c r="D28" s="777" t="s">
        <v>15</v>
      </c>
      <c r="E28" s="421" t="s">
        <v>168</v>
      </c>
      <c r="F28" s="420" t="s">
        <v>361</v>
      </c>
      <c r="G28" s="421" t="s">
        <v>2</v>
      </c>
      <c r="H28" s="513"/>
      <c r="I28" s="513"/>
      <c r="J28" s="556" t="e">
        <f t="shared" si="0"/>
        <v>#DIV/0!</v>
      </c>
      <c r="K28" s="436" t="e">
        <f>J28</f>
        <v>#DIV/0!</v>
      </c>
      <c r="L28" s="422" t="s">
        <v>30</v>
      </c>
      <c r="M28" s="421" t="s">
        <v>23</v>
      </c>
      <c r="N28" s="779" t="e">
        <f>K29</f>
        <v>#DIV/0!</v>
      </c>
    </row>
    <row r="29" spans="1:14" ht="80.25" hidden="1" customHeight="1" x14ac:dyDescent="0.25">
      <c r="A29" s="767"/>
      <c r="B29" s="544"/>
      <c r="C29" s="768"/>
      <c r="D29" s="777"/>
      <c r="E29" s="421" t="s">
        <v>167</v>
      </c>
      <c r="F29" s="420" t="s">
        <v>362</v>
      </c>
      <c r="G29" s="421" t="s">
        <v>22</v>
      </c>
      <c r="H29" s="513"/>
      <c r="I29" s="513"/>
      <c r="J29" s="556" t="e">
        <f t="shared" si="0"/>
        <v>#DIV/0!</v>
      </c>
      <c r="K29" s="436" t="e">
        <f>J29</f>
        <v>#DIV/0!</v>
      </c>
      <c r="L29" s="422" t="s">
        <v>30</v>
      </c>
      <c r="M29" s="421" t="s">
        <v>23</v>
      </c>
      <c r="N29" s="780"/>
    </row>
    <row r="30" spans="1:14" x14ac:dyDescent="0.25">
      <c r="A30" s="401"/>
      <c r="B30" s="401"/>
      <c r="C30" s="401" t="s">
        <v>26</v>
      </c>
      <c r="D30" s="426"/>
      <c r="E30" s="425"/>
      <c r="F30" s="425"/>
      <c r="G30" s="425"/>
      <c r="H30" s="425"/>
      <c r="I30" s="425"/>
      <c r="J30" s="425"/>
      <c r="K30" s="445">
        <f>(K5+K8+K13+K15+K17+K20+K24+K27)/8</f>
        <v>100.44198965117268</v>
      </c>
      <c r="L30" s="425"/>
      <c r="M30" s="443"/>
      <c r="N30" s="410">
        <f>(N5+N13+N17+N24)/4</f>
        <v>100.44198965117268</v>
      </c>
    </row>
    <row r="31" spans="1:14" ht="32.25" customHeight="1" x14ac:dyDescent="0.25">
      <c r="A31" s="417"/>
      <c r="B31" s="537"/>
      <c r="C31" s="417"/>
      <c r="D31" s="417"/>
      <c r="E31" s="416"/>
      <c r="G31" s="416"/>
      <c r="H31" s="412"/>
      <c r="I31" s="412"/>
      <c r="J31" s="412"/>
    </row>
    <row r="32" spans="1:14" ht="8.25" customHeight="1" x14ac:dyDescent="0.25">
      <c r="H32" s="412"/>
      <c r="I32" s="412"/>
      <c r="J32" s="412"/>
    </row>
    <row r="33" spans="1:14" ht="19.5" customHeight="1" x14ac:dyDescent="0.25">
      <c r="A33" s="417"/>
      <c r="B33" s="537"/>
      <c r="C33" s="417"/>
      <c r="D33" s="417"/>
      <c r="H33" s="412"/>
      <c r="I33" s="412"/>
      <c r="J33" s="412"/>
    </row>
    <row r="34" spans="1:14" ht="33.75" customHeight="1" x14ac:dyDescent="0.25">
      <c r="H34" s="412"/>
      <c r="I34" s="412"/>
      <c r="J34" s="412"/>
    </row>
    <row r="35" spans="1:14" x14ac:dyDescent="0.25">
      <c r="H35" s="412"/>
      <c r="I35" s="412"/>
      <c r="J35" s="412"/>
      <c r="M35" s="471"/>
      <c r="N35" s="464"/>
    </row>
    <row r="36" spans="1:14" x14ac:dyDescent="0.25">
      <c r="H36" s="412"/>
      <c r="I36" s="412"/>
      <c r="J36" s="412"/>
      <c r="M36" s="471"/>
      <c r="N36" s="464"/>
    </row>
    <row r="37" spans="1:14" x14ac:dyDescent="0.25">
      <c r="H37" s="412"/>
      <c r="I37" s="412"/>
      <c r="J37" s="412"/>
      <c r="M37" s="471"/>
      <c r="N37" s="464"/>
    </row>
    <row r="38" spans="1:14" x14ac:dyDescent="0.25">
      <c r="H38" s="412"/>
      <c r="I38" s="412"/>
      <c r="J38" s="412"/>
      <c r="M38" s="471"/>
      <c r="N38" s="464"/>
    </row>
    <row r="39" spans="1:14" x14ac:dyDescent="0.25">
      <c r="H39" s="412"/>
      <c r="I39" s="412"/>
      <c r="J39" s="412"/>
      <c r="M39" s="471"/>
      <c r="N39" s="464"/>
    </row>
    <row r="40" spans="1:14" x14ac:dyDescent="0.25">
      <c r="H40" s="412"/>
      <c r="I40" s="412"/>
      <c r="J40" s="412"/>
      <c r="M40" s="471"/>
      <c r="N40" s="464"/>
    </row>
    <row r="41" spans="1:14" x14ac:dyDescent="0.25">
      <c r="H41" s="412"/>
      <c r="I41" s="412"/>
      <c r="J41" s="412"/>
      <c r="M41" s="471"/>
      <c r="N41" s="464"/>
    </row>
    <row r="42" spans="1:14" x14ac:dyDescent="0.25">
      <c r="H42" s="412"/>
      <c r="I42" s="412"/>
      <c r="J42" s="412"/>
      <c r="M42" s="471"/>
      <c r="N42" s="464"/>
    </row>
    <row r="43" spans="1:14" x14ac:dyDescent="0.25">
      <c r="H43" s="412"/>
      <c r="I43" s="412"/>
      <c r="J43" s="412"/>
      <c r="M43" s="471"/>
      <c r="N43" s="464"/>
    </row>
    <row r="44" spans="1:14" x14ac:dyDescent="0.25">
      <c r="H44" s="412"/>
      <c r="I44" s="412"/>
      <c r="J44" s="412"/>
      <c r="M44" s="471"/>
      <c r="N44" s="464"/>
    </row>
    <row r="45" spans="1:14" x14ac:dyDescent="0.25">
      <c r="H45" s="412"/>
      <c r="I45" s="412"/>
      <c r="J45" s="412"/>
      <c r="M45" s="471"/>
      <c r="N45" s="464"/>
    </row>
    <row r="46" spans="1:14" x14ac:dyDescent="0.25">
      <c r="H46" s="412"/>
      <c r="I46" s="412"/>
      <c r="J46" s="412"/>
      <c r="M46" s="471"/>
      <c r="N46" s="464"/>
    </row>
    <row r="47" spans="1:14" x14ac:dyDescent="0.25">
      <c r="H47" s="412"/>
      <c r="I47" s="412"/>
      <c r="J47" s="412"/>
      <c r="M47" s="471"/>
      <c r="N47" s="464"/>
    </row>
    <row r="48" spans="1:14" x14ac:dyDescent="0.25">
      <c r="H48" s="412"/>
      <c r="I48" s="412"/>
      <c r="J48" s="412"/>
      <c r="M48" s="471"/>
      <c r="N48" s="464"/>
    </row>
    <row r="49" spans="8:14" x14ac:dyDescent="0.25">
      <c r="H49" s="412"/>
      <c r="I49" s="412"/>
      <c r="J49" s="412"/>
      <c r="M49" s="471"/>
      <c r="N49" s="464"/>
    </row>
    <row r="50" spans="8:14" x14ac:dyDescent="0.25">
      <c r="H50" s="412"/>
      <c r="I50" s="412"/>
      <c r="J50" s="412"/>
      <c r="M50" s="471"/>
      <c r="N50" s="464"/>
    </row>
    <row r="51" spans="8:14" x14ac:dyDescent="0.25">
      <c r="H51" s="412"/>
      <c r="I51" s="412"/>
      <c r="J51" s="412"/>
      <c r="M51" s="471"/>
      <c r="N51" s="464"/>
    </row>
    <row r="52" spans="8:14" x14ac:dyDescent="0.25">
      <c r="H52" s="412"/>
      <c r="I52" s="412"/>
      <c r="J52" s="412"/>
      <c r="M52" s="471"/>
      <c r="N52" s="464"/>
    </row>
    <row r="53" spans="8:14" x14ac:dyDescent="0.25">
      <c r="H53" s="412"/>
      <c r="I53" s="412"/>
      <c r="J53" s="412"/>
      <c r="M53" s="471"/>
      <c r="N53" s="464"/>
    </row>
    <row r="54" spans="8:14" x14ac:dyDescent="0.25">
      <c r="H54" s="412"/>
      <c r="I54" s="412"/>
      <c r="J54" s="412"/>
      <c r="M54" s="471"/>
      <c r="N54" s="464"/>
    </row>
    <row r="55" spans="8:14" x14ac:dyDescent="0.25">
      <c r="H55" s="412"/>
      <c r="I55" s="412"/>
      <c r="J55" s="412"/>
      <c r="M55" s="471"/>
      <c r="N55" s="464"/>
    </row>
    <row r="56" spans="8:14" x14ac:dyDescent="0.25">
      <c r="H56" s="412"/>
      <c r="I56" s="412"/>
      <c r="J56" s="412"/>
      <c r="M56" s="471"/>
      <c r="N56" s="464"/>
    </row>
    <row r="57" spans="8:14" x14ac:dyDescent="0.25">
      <c r="H57" s="412"/>
      <c r="I57" s="412"/>
      <c r="J57" s="412"/>
      <c r="M57" s="471"/>
      <c r="N57" s="464"/>
    </row>
    <row r="58" spans="8:14" x14ac:dyDescent="0.25">
      <c r="H58" s="412"/>
      <c r="I58" s="412"/>
      <c r="J58" s="412"/>
      <c r="M58" s="471"/>
      <c r="N58" s="464"/>
    </row>
    <row r="59" spans="8:14" x14ac:dyDescent="0.25">
      <c r="H59" s="412"/>
      <c r="I59" s="412"/>
      <c r="J59" s="412"/>
      <c r="M59" s="471"/>
      <c r="N59" s="464"/>
    </row>
    <row r="60" spans="8:14" x14ac:dyDescent="0.25">
      <c r="H60" s="412"/>
      <c r="I60" s="412"/>
      <c r="J60" s="412"/>
      <c r="M60" s="471"/>
      <c r="N60" s="464"/>
    </row>
    <row r="61" spans="8:14" x14ac:dyDescent="0.25">
      <c r="H61" s="412"/>
      <c r="I61" s="412"/>
      <c r="J61" s="412"/>
      <c r="M61" s="471"/>
      <c r="N61" s="464"/>
    </row>
    <row r="62" spans="8:14" x14ac:dyDescent="0.25">
      <c r="H62" s="412"/>
      <c r="I62" s="412"/>
      <c r="J62" s="412"/>
      <c r="M62" s="471"/>
      <c r="N62" s="464"/>
    </row>
    <row r="63" spans="8:14" x14ac:dyDescent="0.25">
      <c r="H63" s="412"/>
      <c r="I63" s="412"/>
      <c r="J63" s="412"/>
      <c r="M63" s="471"/>
      <c r="N63" s="464"/>
    </row>
    <row r="64" spans="8:14" x14ac:dyDescent="0.25">
      <c r="H64" s="412"/>
      <c r="I64" s="412"/>
      <c r="J64" s="412"/>
      <c r="M64" s="471"/>
      <c r="N64" s="464"/>
    </row>
    <row r="65" spans="8:14" x14ac:dyDescent="0.25">
      <c r="H65" s="412"/>
      <c r="I65" s="412"/>
      <c r="J65" s="412"/>
      <c r="M65" s="471"/>
      <c r="N65" s="464"/>
    </row>
    <row r="66" spans="8:14" x14ac:dyDescent="0.25">
      <c r="H66" s="412"/>
      <c r="I66" s="412"/>
      <c r="J66" s="412"/>
      <c r="M66" s="471"/>
      <c r="N66" s="464"/>
    </row>
    <row r="67" spans="8:14" x14ac:dyDescent="0.25">
      <c r="H67" s="412"/>
      <c r="I67" s="412"/>
      <c r="J67" s="412"/>
      <c r="M67" s="471"/>
      <c r="N67" s="464"/>
    </row>
    <row r="68" spans="8:14" x14ac:dyDescent="0.25">
      <c r="H68" s="412"/>
      <c r="I68" s="412"/>
      <c r="J68" s="412"/>
      <c r="M68" s="471"/>
      <c r="N68" s="464"/>
    </row>
    <row r="69" spans="8:14" x14ac:dyDescent="0.25">
      <c r="H69" s="412"/>
      <c r="I69" s="412"/>
      <c r="J69" s="412"/>
      <c r="M69" s="471"/>
      <c r="N69" s="464"/>
    </row>
    <row r="70" spans="8:14" x14ac:dyDescent="0.25">
      <c r="H70" s="412"/>
      <c r="I70" s="412"/>
      <c r="J70" s="412"/>
      <c r="M70" s="471"/>
      <c r="N70" s="464"/>
    </row>
    <row r="71" spans="8:14" x14ac:dyDescent="0.25">
      <c r="H71" s="412"/>
      <c r="I71" s="412"/>
      <c r="J71" s="412"/>
      <c r="M71" s="471"/>
      <c r="N71" s="464"/>
    </row>
    <row r="72" spans="8:14" x14ac:dyDescent="0.25">
      <c r="H72" s="412"/>
      <c r="I72" s="412"/>
      <c r="J72" s="412"/>
      <c r="M72" s="471"/>
      <c r="N72" s="464"/>
    </row>
    <row r="73" spans="8:14" x14ac:dyDescent="0.25">
      <c r="H73" s="412"/>
      <c r="I73" s="412"/>
      <c r="J73" s="412"/>
      <c r="M73" s="471"/>
      <c r="N73" s="464"/>
    </row>
    <row r="74" spans="8:14" x14ac:dyDescent="0.25">
      <c r="H74" s="412"/>
      <c r="I74" s="412"/>
      <c r="J74" s="412"/>
      <c r="M74" s="471"/>
      <c r="N74" s="464"/>
    </row>
    <row r="75" spans="8:14" x14ac:dyDescent="0.25">
      <c r="H75" s="412"/>
      <c r="I75" s="412"/>
      <c r="J75" s="412"/>
      <c r="M75" s="471"/>
      <c r="N75" s="464"/>
    </row>
    <row r="76" spans="8:14" x14ac:dyDescent="0.25">
      <c r="H76" s="412"/>
      <c r="I76" s="412"/>
      <c r="J76" s="412"/>
      <c r="M76" s="471"/>
      <c r="N76" s="464"/>
    </row>
    <row r="77" spans="8:14" x14ac:dyDescent="0.25">
      <c r="H77" s="412"/>
      <c r="I77" s="412"/>
      <c r="J77" s="412"/>
      <c r="M77" s="471"/>
      <c r="N77" s="464"/>
    </row>
    <row r="78" spans="8:14" x14ac:dyDescent="0.25">
      <c r="H78" s="412"/>
      <c r="I78" s="412"/>
      <c r="J78" s="412"/>
      <c r="M78" s="471"/>
      <c r="N78" s="464"/>
    </row>
    <row r="79" spans="8:14" x14ac:dyDescent="0.25">
      <c r="H79" s="412"/>
      <c r="I79" s="412"/>
      <c r="J79" s="412"/>
      <c r="M79" s="471"/>
      <c r="N79" s="464"/>
    </row>
    <row r="80" spans="8:14" x14ac:dyDescent="0.25">
      <c r="H80" s="412"/>
      <c r="I80" s="412"/>
      <c r="J80" s="412"/>
      <c r="M80" s="471"/>
      <c r="N80" s="464"/>
    </row>
    <row r="81" spans="8:14" x14ac:dyDescent="0.25">
      <c r="H81" s="412"/>
      <c r="I81" s="412"/>
      <c r="J81" s="412"/>
      <c r="M81" s="471"/>
      <c r="N81" s="464"/>
    </row>
    <row r="82" spans="8:14" x14ac:dyDescent="0.25">
      <c r="H82" s="412"/>
      <c r="I82" s="412"/>
      <c r="J82" s="412"/>
      <c r="M82" s="471"/>
      <c r="N82" s="464"/>
    </row>
    <row r="83" spans="8:14" x14ac:dyDescent="0.25">
      <c r="H83" s="412"/>
      <c r="I83" s="412"/>
      <c r="J83" s="412"/>
      <c r="M83" s="471"/>
      <c r="N83" s="464"/>
    </row>
    <row r="84" spans="8:14" x14ac:dyDescent="0.25">
      <c r="H84" s="412"/>
      <c r="I84" s="412"/>
      <c r="J84" s="412"/>
      <c r="M84" s="471"/>
      <c r="N84" s="464"/>
    </row>
    <row r="85" spans="8:14" x14ac:dyDescent="0.25">
      <c r="H85" s="412"/>
      <c r="I85" s="412"/>
      <c r="J85" s="412"/>
      <c r="M85" s="471"/>
      <c r="N85" s="464"/>
    </row>
    <row r="86" spans="8:14" x14ac:dyDescent="0.25">
      <c r="H86" s="412"/>
      <c r="I86" s="412"/>
      <c r="J86" s="412"/>
      <c r="M86" s="471"/>
      <c r="N86" s="464"/>
    </row>
    <row r="87" spans="8:14" x14ac:dyDescent="0.25">
      <c r="H87" s="412"/>
      <c r="I87" s="412"/>
      <c r="J87" s="412"/>
      <c r="M87" s="471"/>
      <c r="N87" s="464"/>
    </row>
    <row r="88" spans="8:14" x14ac:dyDescent="0.25">
      <c r="H88" s="412"/>
      <c r="I88" s="412"/>
      <c r="J88" s="412"/>
      <c r="M88" s="471"/>
      <c r="N88" s="464"/>
    </row>
    <row r="89" spans="8:14" x14ac:dyDescent="0.25">
      <c r="H89" s="412"/>
      <c r="I89" s="412"/>
      <c r="J89" s="412"/>
      <c r="M89" s="471"/>
      <c r="N89" s="464"/>
    </row>
    <row r="90" spans="8:14" x14ac:dyDescent="0.25">
      <c r="H90" s="412"/>
      <c r="I90" s="412"/>
      <c r="J90" s="412"/>
      <c r="M90" s="471"/>
      <c r="N90" s="464"/>
    </row>
    <row r="91" spans="8:14" x14ac:dyDescent="0.25">
      <c r="H91" s="412"/>
      <c r="I91" s="412"/>
      <c r="J91" s="412"/>
      <c r="M91" s="471"/>
      <c r="N91" s="464"/>
    </row>
    <row r="92" spans="8:14" x14ac:dyDescent="0.25">
      <c r="H92" s="412"/>
      <c r="I92" s="412"/>
      <c r="J92" s="412"/>
      <c r="M92" s="471"/>
      <c r="N92" s="464"/>
    </row>
    <row r="93" spans="8:14" x14ac:dyDescent="0.25">
      <c r="H93" s="412"/>
      <c r="I93" s="412"/>
      <c r="J93" s="412"/>
      <c r="M93" s="471"/>
      <c r="N93" s="464"/>
    </row>
    <row r="94" spans="8:14" x14ac:dyDescent="0.25">
      <c r="H94" s="412"/>
      <c r="I94" s="412"/>
      <c r="J94" s="412"/>
      <c r="M94" s="471"/>
      <c r="N94" s="464"/>
    </row>
    <row r="95" spans="8:14" x14ac:dyDescent="0.25">
      <c r="H95" s="412"/>
      <c r="I95" s="412"/>
      <c r="J95" s="412"/>
      <c r="M95" s="471"/>
      <c r="N95" s="464"/>
    </row>
    <row r="96" spans="8:14" x14ac:dyDescent="0.25">
      <c r="H96" s="412"/>
      <c r="I96" s="412"/>
      <c r="J96" s="412"/>
      <c r="M96" s="471"/>
      <c r="N96" s="464"/>
    </row>
    <row r="97" spans="8:14" x14ac:dyDescent="0.25">
      <c r="H97" s="412"/>
      <c r="I97" s="412"/>
      <c r="J97" s="412"/>
      <c r="M97" s="471"/>
      <c r="N97" s="464"/>
    </row>
    <row r="98" spans="8:14" x14ac:dyDescent="0.25">
      <c r="H98" s="412"/>
      <c r="I98" s="412"/>
      <c r="J98" s="412"/>
      <c r="M98" s="471"/>
      <c r="N98" s="464"/>
    </row>
    <row r="99" spans="8:14" x14ac:dyDescent="0.25">
      <c r="H99" s="412"/>
      <c r="I99" s="412"/>
      <c r="J99" s="412"/>
      <c r="M99" s="471"/>
      <c r="N99" s="464"/>
    </row>
    <row r="100" spans="8:14" x14ac:dyDescent="0.25">
      <c r="H100" s="412"/>
      <c r="I100" s="412"/>
      <c r="J100" s="412"/>
      <c r="M100" s="471"/>
      <c r="N100" s="464"/>
    </row>
    <row r="101" spans="8:14" x14ac:dyDescent="0.25">
      <c r="H101" s="412"/>
      <c r="I101" s="412"/>
      <c r="J101" s="412"/>
      <c r="M101" s="471"/>
      <c r="N101" s="464"/>
    </row>
    <row r="102" spans="8:14" x14ac:dyDescent="0.25">
      <c r="H102" s="412"/>
      <c r="I102" s="412"/>
      <c r="J102" s="412"/>
      <c r="M102" s="471"/>
      <c r="N102" s="464"/>
    </row>
    <row r="103" spans="8:14" x14ac:dyDescent="0.25">
      <c r="H103" s="412"/>
      <c r="I103" s="412"/>
      <c r="J103" s="412"/>
      <c r="M103" s="471"/>
      <c r="N103" s="464"/>
    </row>
    <row r="104" spans="8:14" x14ac:dyDescent="0.25">
      <c r="H104" s="412"/>
      <c r="I104" s="412"/>
      <c r="J104" s="412"/>
      <c r="M104" s="471"/>
      <c r="N104" s="464"/>
    </row>
    <row r="105" spans="8:14" x14ac:dyDescent="0.25">
      <c r="H105" s="412"/>
      <c r="I105" s="412"/>
      <c r="J105" s="412"/>
      <c r="M105" s="471"/>
      <c r="N105" s="464"/>
    </row>
    <row r="106" spans="8:14" x14ac:dyDescent="0.25">
      <c r="H106" s="412"/>
      <c r="I106" s="412"/>
      <c r="J106" s="412"/>
      <c r="M106" s="471"/>
      <c r="N106" s="464"/>
    </row>
    <row r="107" spans="8:14" x14ac:dyDescent="0.25">
      <c r="H107" s="412"/>
      <c r="I107" s="412"/>
      <c r="J107" s="412"/>
      <c r="M107" s="471"/>
      <c r="N107" s="464"/>
    </row>
    <row r="108" spans="8:14" x14ac:dyDescent="0.25">
      <c r="H108" s="412"/>
      <c r="I108" s="412"/>
      <c r="J108" s="412"/>
      <c r="M108" s="471"/>
      <c r="N108" s="464"/>
    </row>
    <row r="109" spans="8:14" x14ac:dyDescent="0.25">
      <c r="H109" s="412"/>
      <c r="I109" s="412"/>
      <c r="J109" s="412"/>
      <c r="M109" s="471"/>
      <c r="N109" s="464"/>
    </row>
    <row r="110" spans="8:14" x14ac:dyDescent="0.25">
      <c r="H110" s="412"/>
      <c r="I110" s="412"/>
      <c r="J110" s="412"/>
      <c r="M110" s="471"/>
      <c r="N110" s="464"/>
    </row>
    <row r="111" spans="8:14" x14ac:dyDescent="0.25">
      <c r="H111" s="412"/>
      <c r="I111" s="412"/>
      <c r="J111" s="412"/>
      <c r="M111" s="471"/>
      <c r="N111" s="464"/>
    </row>
    <row r="112" spans="8:14" x14ac:dyDescent="0.25">
      <c r="H112" s="412"/>
      <c r="I112" s="412"/>
      <c r="J112" s="412"/>
      <c r="M112" s="471"/>
      <c r="N112" s="464"/>
    </row>
    <row r="113" spans="8:14" x14ac:dyDescent="0.25">
      <c r="H113" s="412"/>
      <c r="I113" s="412"/>
      <c r="J113" s="412"/>
      <c r="M113" s="471"/>
      <c r="N113" s="464"/>
    </row>
    <row r="114" spans="8:14" x14ac:dyDescent="0.25">
      <c r="H114" s="412"/>
      <c r="I114" s="412"/>
      <c r="J114" s="412"/>
      <c r="M114" s="471"/>
      <c r="N114" s="464"/>
    </row>
    <row r="115" spans="8:14" x14ac:dyDescent="0.25">
      <c r="H115" s="412"/>
      <c r="I115" s="412"/>
      <c r="J115" s="412"/>
      <c r="M115" s="471"/>
      <c r="N115" s="464"/>
    </row>
    <row r="116" spans="8:14" x14ac:dyDescent="0.25">
      <c r="H116" s="412"/>
      <c r="I116" s="412"/>
      <c r="J116" s="412"/>
      <c r="M116" s="471"/>
      <c r="N116" s="464"/>
    </row>
    <row r="117" spans="8:14" x14ac:dyDescent="0.25">
      <c r="H117" s="412"/>
      <c r="I117" s="412"/>
      <c r="J117" s="412"/>
      <c r="M117" s="471"/>
      <c r="N117" s="464"/>
    </row>
    <row r="118" spans="8:14" x14ac:dyDescent="0.25">
      <c r="H118" s="412"/>
      <c r="I118" s="412"/>
      <c r="J118" s="412"/>
      <c r="M118" s="471"/>
      <c r="N118" s="464"/>
    </row>
    <row r="119" spans="8:14" x14ac:dyDescent="0.25">
      <c r="H119" s="412"/>
      <c r="I119" s="412"/>
      <c r="J119" s="412"/>
      <c r="M119" s="471"/>
      <c r="N119" s="464"/>
    </row>
    <row r="120" spans="8:14" x14ac:dyDescent="0.25">
      <c r="H120" s="412"/>
      <c r="I120" s="412"/>
      <c r="J120" s="412"/>
      <c r="M120" s="471"/>
      <c r="N120" s="464"/>
    </row>
    <row r="121" spans="8:14" x14ac:dyDescent="0.25">
      <c r="H121" s="412"/>
      <c r="I121" s="412"/>
      <c r="J121" s="412"/>
      <c r="M121" s="471"/>
      <c r="N121" s="464"/>
    </row>
    <row r="122" spans="8:14" x14ac:dyDescent="0.25">
      <c r="H122" s="412"/>
      <c r="I122" s="412"/>
      <c r="J122" s="412"/>
      <c r="M122" s="471"/>
      <c r="N122" s="464"/>
    </row>
    <row r="123" spans="8:14" x14ac:dyDescent="0.25">
      <c r="H123" s="412"/>
      <c r="I123" s="412"/>
      <c r="J123" s="412"/>
      <c r="M123" s="471"/>
      <c r="N123" s="464"/>
    </row>
    <row r="124" spans="8:14" x14ac:dyDescent="0.25">
      <c r="H124" s="412"/>
      <c r="I124" s="412"/>
      <c r="J124" s="412"/>
      <c r="M124" s="471"/>
      <c r="N124" s="464"/>
    </row>
    <row r="125" spans="8:14" x14ac:dyDescent="0.25">
      <c r="H125" s="412"/>
      <c r="I125" s="412"/>
      <c r="J125" s="412"/>
      <c r="M125" s="471"/>
      <c r="N125" s="464"/>
    </row>
    <row r="126" spans="8:14" x14ac:dyDescent="0.25">
      <c r="H126" s="412"/>
      <c r="I126" s="412"/>
      <c r="J126" s="412"/>
      <c r="M126" s="471"/>
      <c r="N126" s="464"/>
    </row>
    <row r="127" spans="8:14" x14ac:dyDescent="0.25">
      <c r="H127" s="412"/>
      <c r="I127" s="412"/>
      <c r="J127" s="412"/>
      <c r="M127" s="471"/>
      <c r="N127" s="464"/>
    </row>
    <row r="128" spans="8:14" x14ac:dyDescent="0.25">
      <c r="H128" s="412"/>
      <c r="I128" s="412"/>
      <c r="J128" s="412"/>
      <c r="M128" s="471"/>
      <c r="N128" s="464"/>
    </row>
    <row r="129" spans="8:14" x14ac:dyDescent="0.25">
      <c r="H129" s="412"/>
      <c r="I129" s="412"/>
      <c r="J129" s="412"/>
      <c r="M129" s="471"/>
      <c r="N129" s="464"/>
    </row>
    <row r="130" spans="8:14" x14ac:dyDescent="0.25">
      <c r="H130" s="412"/>
      <c r="I130" s="412"/>
      <c r="J130" s="412"/>
      <c r="M130" s="471"/>
      <c r="N130" s="464"/>
    </row>
    <row r="131" spans="8:14" x14ac:dyDescent="0.25">
      <c r="H131" s="412"/>
      <c r="I131" s="412"/>
      <c r="J131" s="412"/>
      <c r="M131" s="471"/>
      <c r="N131" s="464"/>
    </row>
    <row r="132" spans="8:14" x14ac:dyDescent="0.25">
      <c r="H132" s="412"/>
      <c r="I132" s="412"/>
      <c r="J132" s="412"/>
      <c r="M132" s="471"/>
      <c r="N132" s="464"/>
    </row>
    <row r="133" spans="8:14" x14ac:dyDescent="0.25">
      <c r="H133" s="412"/>
      <c r="I133" s="412"/>
      <c r="J133" s="412"/>
      <c r="M133" s="471"/>
      <c r="N133" s="464"/>
    </row>
    <row r="134" spans="8:14" x14ac:dyDescent="0.25">
      <c r="H134" s="412"/>
      <c r="I134" s="412"/>
      <c r="J134" s="412"/>
      <c r="M134" s="471"/>
      <c r="N134" s="464"/>
    </row>
    <row r="135" spans="8:14" x14ac:dyDescent="0.25">
      <c r="H135" s="412"/>
      <c r="I135" s="412"/>
      <c r="J135" s="412"/>
      <c r="M135" s="471"/>
      <c r="N135" s="464"/>
    </row>
    <row r="136" spans="8:14" x14ac:dyDescent="0.25">
      <c r="H136" s="412"/>
      <c r="I136" s="412"/>
      <c r="J136" s="412"/>
      <c r="M136" s="471"/>
      <c r="N136" s="464"/>
    </row>
    <row r="137" spans="8:14" x14ac:dyDescent="0.25">
      <c r="H137" s="412"/>
      <c r="I137" s="412"/>
      <c r="J137" s="412"/>
      <c r="M137" s="471"/>
      <c r="N137" s="464"/>
    </row>
    <row r="138" spans="8:14" x14ac:dyDescent="0.25">
      <c r="H138" s="412"/>
      <c r="I138" s="412"/>
      <c r="J138" s="412"/>
      <c r="M138" s="471"/>
      <c r="N138" s="464"/>
    </row>
    <row r="139" spans="8:14" x14ac:dyDescent="0.25">
      <c r="H139" s="412"/>
      <c r="I139" s="412"/>
      <c r="J139" s="412"/>
      <c r="M139" s="471"/>
      <c r="N139" s="464"/>
    </row>
    <row r="140" spans="8:14" x14ac:dyDescent="0.25">
      <c r="H140" s="412"/>
      <c r="I140" s="412"/>
      <c r="J140" s="412"/>
      <c r="M140" s="471"/>
      <c r="N140" s="464"/>
    </row>
    <row r="141" spans="8:14" x14ac:dyDescent="0.25">
      <c r="H141" s="412"/>
      <c r="I141" s="412"/>
      <c r="J141" s="412"/>
      <c r="M141" s="471"/>
      <c r="N141" s="464"/>
    </row>
    <row r="142" spans="8:14" x14ac:dyDescent="0.25">
      <c r="H142" s="412"/>
      <c r="I142" s="412"/>
      <c r="J142" s="412"/>
      <c r="M142" s="471"/>
      <c r="N142" s="464"/>
    </row>
    <row r="143" spans="8:14" x14ac:dyDescent="0.25">
      <c r="H143" s="412"/>
      <c r="I143" s="412"/>
      <c r="J143" s="412"/>
      <c r="M143" s="471"/>
      <c r="N143" s="464"/>
    </row>
    <row r="144" spans="8:14" x14ac:dyDescent="0.25">
      <c r="H144" s="412"/>
      <c r="I144" s="412"/>
      <c r="J144" s="412"/>
      <c r="M144" s="471"/>
      <c r="N144" s="464"/>
    </row>
    <row r="145" spans="8:14" x14ac:dyDescent="0.25">
      <c r="H145" s="412"/>
      <c r="I145" s="412"/>
      <c r="J145" s="412"/>
      <c r="M145" s="471"/>
      <c r="N145" s="464"/>
    </row>
    <row r="146" spans="8:14" x14ac:dyDescent="0.25">
      <c r="H146" s="412"/>
      <c r="I146" s="412"/>
      <c r="J146" s="412"/>
      <c r="M146" s="471"/>
      <c r="N146" s="464"/>
    </row>
    <row r="147" spans="8:14" x14ac:dyDescent="0.25">
      <c r="H147" s="412"/>
      <c r="I147" s="412"/>
      <c r="J147" s="412"/>
      <c r="M147" s="471"/>
      <c r="N147" s="464"/>
    </row>
    <row r="148" spans="8:14" x14ac:dyDescent="0.25">
      <c r="H148" s="412"/>
      <c r="I148" s="412"/>
      <c r="J148" s="412"/>
      <c r="M148" s="471"/>
      <c r="N148" s="464"/>
    </row>
    <row r="149" spans="8:14" x14ac:dyDescent="0.25">
      <c r="H149" s="412"/>
      <c r="I149" s="412"/>
      <c r="J149" s="412"/>
      <c r="M149" s="471"/>
      <c r="N149" s="464"/>
    </row>
    <row r="150" spans="8:14" x14ac:dyDescent="0.25">
      <c r="H150" s="412"/>
      <c r="I150" s="412"/>
      <c r="J150" s="412"/>
      <c r="M150" s="471"/>
      <c r="N150" s="464"/>
    </row>
    <row r="151" spans="8:14" x14ac:dyDescent="0.25">
      <c r="H151" s="412"/>
      <c r="I151" s="412"/>
      <c r="J151" s="412"/>
      <c r="M151" s="471"/>
      <c r="N151" s="464"/>
    </row>
    <row r="152" spans="8:14" x14ac:dyDescent="0.25">
      <c r="H152" s="412"/>
      <c r="I152" s="412"/>
      <c r="J152" s="412"/>
      <c r="M152" s="471"/>
      <c r="N152" s="464"/>
    </row>
    <row r="153" spans="8:14" x14ac:dyDescent="0.25">
      <c r="H153" s="412"/>
      <c r="I153" s="412"/>
      <c r="J153" s="412"/>
      <c r="M153" s="471"/>
      <c r="N153" s="464"/>
    </row>
    <row r="154" spans="8:14" x14ac:dyDescent="0.25">
      <c r="H154" s="412"/>
      <c r="I154" s="412"/>
      <c r="J154" s="412"/>
      <c r="M154" s="471"/>
      <c r="N154" s="464"/>
    </row>
    <row r="155" spans="8:14" x14ac:dyDescent="0.25">
      <c r="H155" s="412"/>
      <c r="I155" s="412"/>
      <c r="J155" s="412"/>
      <c r="M155" s="471"/>
      <c r="N155" s="464"/>
    </row>
    <row r="156" spans="8:14" x14ac:dyDescent="0.25">
      <c r="H156" s="412"/>
      <c r="I156" s="412"/>
      <c r="J156" s="412"/>
      <c r="M156" s="471"/>
      <c r="N156" s="464"/>
    </row>
    <row r="157" spans="8:14" x14ac:dyDescent="0.25">
      <c r="H157" s="412"/>
      <c r="I157" s="412"/>
      <c r="J157" s="412"/>
      <c r="M157" s="471"/>
      <c r="N157" s="464"/>
    </row>
    <row r="158" spans="8:14" x14ac:dyDescent="0.25">
      <c r="H158" s="412"/>
      <c r="I158" s="412"/>
      <c r="J158" s="412"/>
      <c r="M158" s="471"/>
      <c r="N158" s="464"/>
    </row>
    <row r="159" spans="8:14" x14ac:dyDescent="0.25">
      <c r="H159" s="412"/>
      <c r="I159" s="412"/>
      <c r="J159" s="412"/>
      <c r="M159" s="471"/>
      <c r="N159" s="464"/>
    </row>
    <row r="160" spans="8:14" x14ac:dyDescent="0.25">
      <c r="H160" s="412"/>
      <c r="I160" s="412"/>
      <c r="J160" s="412"/>
      <c r="M160" s="471"/>
      <c r="N160" s="464"/>
    </row>
    <row r="161" spans="8:14" x14ac:dyDescent="0.25">
      <c r="H161" s="412"/>
      <c r="I161" s="412"/>
      <c r="J161" s="412"/>
      <c r="M161" s="471"/>
      <c r="N161" s="464"/>
    </row>
    <row r="162" spans="8:14" x14ac:dyDescent="0.25">
      <c r="H162" s="412"/>
      <c r="I162" s="412"/>
      <c r="J162" s="412"/>
      <c r="M162" s="471"/>
      <c r="N162" s="464"/>
    </row>
    <row r="163" spans="8:14" x14ac:dyDescent="0.25">
      <c r="H163" s="412"/>
      <c r="I163" s="412"/>
      <c r="J163" s="412"/>
      <c r="M163" s="471"/>
      <c r="N163" s="464"/>
    </row>
    <row r="164" spans="8:14" x14ac:dyDescent="0.25">
      <c r="H164" s="412"/>
      <c r="I164" s="412"/>
      <c r="J164" s="412"/>
      <c r="M164" s="471"/>
      <c r="N164" s="464"/>
    </row>
    <row r="165" spans="8:14" x14ac:dyDescent="0.25">
      <c r="H165" s="412"/>
      <c r="I165" s="412"/>
      <c r="J165" s="412"/>
      <c r="M165" s="471"/>
      <c r="N165" s="464"/>
    </row>
    <row r="166" spans="8:14" x14ac:dyDescent="0.25">
      <c r="H166" s="412"/>
      <c r="I166" s="412"/>
      <c r="J166" s="412"/>
      <c r="M166" s="471"/>
      <c r="N166" s="464"/>
    </row>
    <row r="167" spans="8:14" x14ac:dyDescent="0.25">
      <c r="H167" s="412"/>
      <c r="I167" s="412"/>
      <c r="J167" s="412"/>
      <c r="M167" s="471"/>
      <c r="N167" s="464"/>
    </row>
    <row r="168" spans="8:14" x14ac:dyDescent="0.25">
      <c r="H168" s="412"/>
      <c r="I168" s="412"/>
      <c r="J168" s="412"/>
      <c r="M168" s="471"/>
      <c r="N168" s="464"/>
    </row>
    <row r="169" spans="8:14" x14ac:dyDescent="0.25">
      <c r="H169" s="412"/>
      <c r="I169" s="412"/>
      <c r="J169" s="412"/>
      <c r="M169" s="471"/>
      <c r="N169" s="464"/>
    </row>
    <row r="170" spans="8:14" x14ac:dyDescent="0.25">
      <c r="H170" s="412"/>
      <c r="I170" s="412"/>
      <c r="J170" s="412"/>
      <c r="M170" s="471"/>
      <c r="N170" s="464"/>
    </row>
    <row r="171" spans="8:14" x14ac:dyDescent="0.25">
      <c r="H171" s="412"/>
      <c r="I171" s="412"/>
      <c r="J171" s="412"/>
      <c r="M171" s="471"/>
      <c r="N171" s="464"/>
    </row>
    <row r="172" spans="8:14" x14ac:dyDescent="0.25">
      <c r="H172" s="412"/>
      <c r="I172" s="412"/>
      <c r="J172" s="412"/>
      <c r="M172" s="471"/>
      <c r="N172" s="464"/>
    </row>
    <row r="173" spans="8:14" x14ac:dyDescent="0.25">
      <c r="H173" s="412"/>
      <c r="I173" s="412"/>
      <c r="J173" s="412"/>
      <c r="M173" s="471"/>
      <c r="N173" s="464"/>
    </row>
    <row r="174" spans="8:14" x14ac:dyDescent="0.25">
      <c r="H174" s="412"/>
      <c r="I174" s="412"/>
      <c r="J174" s="412"/>
      <c r="M174" s="471"/>
      <c r="N174" s="464"/>
    </row>
    <row r="175" spans="8:14" x14ac:dyDescent="0.25">
      <c r="H175" s="412"/>
      <c r="I175" s="412"/>
      <c r="J175" s="412"/>
      <c r="M175" s="471"/>
      <c r="N175" s="464"/>
    </row>
    <row r="176" spans="8:14" x14ac:dyDescent="0.25">
      <c r="H176" s="412"/>
      <c r="I176" s="412"/>
      <c r="J176" s="412"/>
      <c r="M176" s="471"/>
      <c r="N176" s="464"/>
    </row>
    <row r="177" spans="8:14" x14ac:dyDescent="0.25">
      <c r="H177" s="412"/>
      <c r="I177" s="412"/>
      <c r="J177" s="412"/>
      <c r="M177" s="471"/>
      <c r="N177" s="464"/>
    </row>
    <row r="178" spans="8:14" x14ac:dyDescent="0.25">
      <c r="H178" s="412"/>
      <c r="I178" s="412"/>
      <c r="J178" s="412"/>
      <c r="M178" s="471"/>
      <c r="N178" s="464"/>
    </row>
    <row r="179" spans="8:14" x14ac:dyDescent="0.25">
      <c r="H179" s="412"/>
      <c r="I179" s="412"/>
      <c r="J179" s="412"/>
      <c r="M179" s="471"/>
      <c r="N179" s="464"/>
    </row>
    <row r="180" spans="8:14" x14ac:dyDescent="0.25">
      <c r="H180" s="412"/>
      <c r="I180" s="412"/>
      <c r="J180" s="412"/>
      <c r="M180" s="471"/>
      <c r="N180" s="464"/>
    </row>
    <row r="181" spans="8:14" x14ac:dyDescent="0.25">
      <c r="H181" s="412"/>
      <c r="I181" s="412"/>
      <c r="J181" s="412"/>
      <c r="M181" s="471"/>
      <c r="N181" s="464"/>
    </row>
    <row r="182" spans="8:14" x14ac:dyDescent="0.25">
      <c r="H182" s="412"/>
      <c r="I182" s="412"/>
      <c r="J182" s="412"/>
      <c r="M182" s="471"/>
      <c r="N182" s="464"/>
    </row>
    <row r="183" spans="8:14" x14ac:dyDescent="0.25">
      <c r="H183" s="412"/>
      <c r="I183" s="412"/>
      <c r="J183" s="412"/>
      <c r="M183" s="471"/>
      <c r="N183" s="464"/>
    </row>
    <row r="184" spans="8:14" x14ac:dyDescent="0.25">
      <c r="H184" s="412"/>
      <c r="I184" s="412"/>
      <c r="J184" s="412"/>
      <c r="M184" s="471"/>
      <c r="N184" s="464"/>
    </row>
    <row r="185" spans="8:14" x14ac:dyDescent="0.25">
      <c r="H185" s="412"/>
      <c r="I185" s="412"/>
      <c r="J185" s="412"/>
      <c r="M185" s="471"/>
      <c r="N185" s="464"/>
    </row>
    <row r="186" spans="8:14" x14ac:dyDescent="0.25">
      <c r="H186" s="412"/>
      <c r="I186" s="412"/>
      <c r="J186" s="412"/>
      <c r="M186" s="471"/>
      <c r="N186" s="464"/>
    </row>
    <row r="187" spans="8:14" x14ac:dyDescent="0.25">
      <c r="H187" s="412"/>
      <c r="I187" s="412"/>
      <c r="J187" s="412"/>
      <c r="M187" s="471"/>
      <c r="N187" s="464"/>
    </row>
    <row r="188" spans="8:14" x14ac:dyDescent="0.25">
      <c r="H188" s="412"/>
      <c r="I188" s="412"/>
      <c r="J188" s="412"/>
      <c r="M188" s="471"/>
      <c r="N188" s="464"/>
    </row>
    <row r="189" spans="8:14" x14ac:dyDescent="0.25">
      <c r="H189" s="412"/>
      <c r="I189" s="412"/>
      <c r="J189" s="412"/>
      <c r="M189" s="471"/>
      <c r="N189" s="464"/>
    </row>
    <row r="190" spans="8:14" x14ac:dyDescent="0.25">
      <c r="H190" s="412"/>
      <c r="I190" s="412"/>
      <c r="J190" s="412"/>
      <c r="M190" s="471"/>
      <c r="N190" s="464"/>
    </row>
    <row r="191" spans="8:14" x14ac:dyDescent="0.25">
      <c r="H191" s="412"/>
      <c r="I191" s="412"/>
      <c r="J191" s="412"/>
      <c r="M191" s="471"/>
      <c r="N191" s="464"/>
    </row>
    <row r="192" spans="8:14" x14ac:dyDescent="0.25">
      <c r="H192" s="412"/>
      <c r="I192" s="412"/>
      <c r="J192" s="412"/>
      <c r="M192" s="471"/>
      <c r="N192" s="464"/>
    </row>
    <row r="193" spans="8:14" x14ac:dyDescent="0.25">
      <c r="H193" s="412"/>
      <c r="I193" s="412"/>
      <c r="J193" s="412"/>
      <c r="M193" s="471"/>
      <c r="N193" s="464"/>
    </row>
    <row r="194" spans="8:14" x14ac:dyDescent="0.25">
      <c r="H194" s="412"/>
      <c r="I194" s="412"/>
      <c r="J194" s="412"/>
      <c r="M194" s="471"/>
      <c r="N194" s="464"/>
    </row>
    <row r="195" spans="8:14" x14ac:dyDescent="0.25">
      <c r="H195" s="412"/>
      <c r="I195" s="412"/>
      <c r="J195" s="412"/>
      <c r="M195" s="471"/>
      <c r="N195" s="464"/>
    </row>
    <row r="196" spans="8:14" x14ac:dyDescent="0.25">
      <c r="H196" s="412"/>
      <c r="I196" s="412"/>
      <c r="J196" s="412"/>
      <c r="M196" s="471"/>
      <c r="N196" s="464"/>
    </row>
    <row r="197" spans="8:14" x14ac:dyDescent="0.25">
      <c r="H197" s="412"/>
      <c r="I197" s="412"/>
      <c r="J197" s="412"/>
      <c r="M197" s="471"/>
      <c r="N197" s="464"/>
    </row>
    <row r="198" spans="8:14" x14ac:dyDescent="0.25">
      <c r="H198" s="412"/>
      <c r="I198" s="412"/>
      <c r="J198" s="412"/>
      <c r="M198" s="471"/>
      <c r="N198" s="464"/>
    </row>
    <row r="199" spans="8:14" x14ac:dyDescent="0.25">
      <c r="H199" s="412"/>
      <c r="I199" s="412"/>
      <c r="J199" s="412"/>
      <c r="M199" s="471"/>
      <c r="N199" s="464"/>
    </row>
    <row r="200" spans="8:14" x14ac:dyDescent="0.25">
      <c r="H200" s="412"/>
      <c r="I200" s="412"/>
      <c r="J200" s="412"/>
      <c r="M200" s="471"/>
      <c r="N200" s="464"/>
    </row>
    <row r="201" spans="8:14" x14ac:dyDescent="0.25">
      <c r="H201" s="412"/>
      <c r="I201" s="412"/>
      <c r="J201" s="412"/>
      <c r="M201" s="471"/>
      <c r="N201" s="464"/>
    </row>
    <row r="202" spans="8:14" x14ac:dyDescent="0.25">
      <c r="H202" s="412"/>
      <c r="I202" s="412"/>
      <c r="J202" s="412"/>
      <c r="M202" s="471"/>
      <c r="N202" s="464"/>
    </row>
    <row r="203" spans="8:14" x14ac:dyDescent="0.25">
      <c r="H203" s="412"/>
      <c r="I203" s="412"/>
      <c r="J203" s="412"/>
      <c r="M203" s="471"/>
      <c r="N203" s="464"/>
    </row>
    <row r="204" spans="8:14" x14ac:dyDescent="0.25">
      <c r="H204" s="412"/>
      <c r="I204" s="412"/>
      <c r="J204" s="412"/>
      <c r="M204" s="471"/>
      <c r="N204" s="464"/>
    </row>
    <row r="205" spans="8:14" x14ac:dyDescent="0.25">
      <c r="H205" s="412"/>
      <c r="I205" s="412"/>
      <c r="J205" s="412"/>
      <c r="M205" s="471"/>
      <c r="N205" s="464"/>
    </row>
    <row r="206" spans="8:14" x14ac:dyDescent="0.25">
      <c r="H206" s="412"/>
      <c r="I206" s="412"/>
      <c r="J206" s="412"/>
      <c r="M206" s="471"/>
      <c r="N206" s="464"/>
    </row>
    <row r="207" spans="8:14" x14ac:dyDescent="0.25">
      <c r="H207" s="412"/>
      <c r="I207" s="412"/>
      <c r="J207" s="412"/>
      <c r="M207" s="471"/>
      <c r="N207" s="464"/>
    </row>
    <row r="208" spans="8:14" x14ac:dyDescent="0.25">
      <c r="H208" s="412"/>
      <c r="I208" s="412"/>
      <c r="J208" s="412"/>
      <c r="M208" s="471"/>
      <c r="N208" s="464"/>
    </row>
    <row r="209" spans="8:14" x14ac:dyDescent="0.25">
      <c r="H209" s="412"/>
      <c r="I209" s="412"/>
      <c r="J209" s="412"/>
      <c r="M209" s="471"/>
      <c r="N209" s="464"/>
    </row>
    <row r="210" spans="8:14" x14ac:dyDescent="0.25">
      <c r="H210" s="412"/>
      <c r="I210" s="412"/>
      <c r="J210" s="412"/>
      <c r="M210" s="471"/>
      <c r="N210" s="464"/>
    </row>
    <row r="211" spans="8:14" x14ac:dyDescent="0.25">
      <c r="H211" s="412"/>
      <c r="I211" s="412"/>
      <c r="J211" s="412"/>
      <c r="M211" s="471"/>
      <c r="N211" s="464"/>
    </row>
    <row r="212" spans="8:14" x14ac:dyDescent="0.25">
      <c r="H212" s="412"/>
      <c r="I212" s="412"/>
      <c r="J212" s="412"/>
      <c r="M212" s="471"/>
      <c r="N212" s="464"/>
    </row>
    <row r="213" spans="8:14" x14ac:dyDescent="0.25">
      <c r="H213" s="412"/>
      <c r="I213" s="412"/>
      <c r="J213" s="412"/>
      <c r="M213" s="471"/>
      <c r="N213" s="464"/>
    </row>
    <row r="214" spans="8:14" x14ac:dyDescent="0.25">
      <c r="H214" s="412"/>
      <c r="I214" s="412"/>
      <c r="J214" s="412"/>
      <c r="M214" s="471"/>
      <c r="N214" s="464"/>
    </row>
    <row r="215" spans="8:14" x14ac:dyDescent="0.25">
      <c r="H215" s="412"/>
      <c r="I215" s="412"/>
      <c r="J215" s="412"/>
      <c r="M215" s="471"/>
      <c r="N215" s="464"/>
    </row>
    <row r="216" spans="8:14" x14ac:dyDescent="0.25">
      <c r="H216" s="412"/>
      <c r="I216" s="412"/>
      <c r="J216" s="412"/>
      <c r="M216" s="471"/>
      <c r="N216" s="464"/>
    </row>
    <row r="217" spans="8:14" x14ac:dyDescent="0.25">
      <c r="H217" s="412"/>
      <c r="I217" s="412"/>
      <c r="J217" s="412"/>
      <c r="M217" s="471"/>
      <c r="N217" s="464"/>
    </row>
    <row r="218" spans="8:14" x14ac:dyDescent="0.25">
      <c r="H218" s="412"/>
      <c r="I218" s="412"/>
      <c r="J218" s="412"/>
      <c r="M218" s="471"/>
      <c r="N218" s="464"/>
    </row>
    <row r="219" spans="8:14" x14ac:dyDescent="0.25">
      <c r="H219" s="412"/>
      <c r="I219" s="412"/>
      <c r="J219" s="412"/>
      <c r="M219" s="471"/>
      <c r="N219" s="464"/>
    </row>
    <row r="220" spans="8:14" x14ac:dyDescent="0.25">
      <c r="H220" s="412"/>
      <c r="I220" s="412"/>
      <c r="J220" s="412"/>
      <c r="M220" s="471"/>
      <c r="N220" s="464"/>
    </row>
    <row r="221" spans="8:14" x14ac:dyDescent="0.25">
      <c r="H221" s="412"/>
      <c r="I221" s="412"/>
      <c r="J221" s="412"/>
      <c r="M221" s="471"/>
      <c r="N221" s="464"/>
    </row>
    <row r="222" spans="8:14" x14ac:dyDescent="0.25">
      <c r="H222" s="412"/>
      <c r="I222" s="412"/>
      <c r="J222" s="412"/>
      <c r="M222" s="471"/>
      <c r="N222" s="464"/>
    </row>
    <row r="223" spans="8:14" x14ac:dyDescent="0.25">
      <c r="H223" s="412"/>
      <c r="I223" s="412"/>
      <c r="J223" s="412"/>
      <c r="M223" s="471"/>
      <c r="N223" s="464"/>
    </row>
    <row r="224" spans="8:14" x14ac:dyDescent="0.25">
      <c r="H224" s="412"/>
      <c r="I224" s="412"/>
      <c r="J224" s="412"/>
      <c r="M224" s="471"/>
      <c r="N224" s="464"/>
    </row>
    <row r="225" spans="8:14" x14ac:dyDescent="0.25">
      <c r="H225" s="412"/>
      <c r="I225" s="412"/>
      <c r="J225" s="412"/>
      <c r="M225" s="471"/>
      <c r="N225" s="464"/>
    </row>
    <row r="226" spans="8:14" x14ac:dyDescent="0.25">
      <c r="H226" s="412"/>
      <c r="I226" s="412"/>
      <c r="J226" s="412"/>
      <c r="M226" s="471"/>
      <c r="N226" s="464"/>
    </row>
    <row r="227" spans="8:14" x14ac:dyDescent="0.25">
      <c r="H227" s="412"/>
      <c r="I227" s="412"/>
      <c r="J227" s="412"/>
      <c r="M227" s="471"/>
      <c r="N227" s="464"/>
    </row>
    <row r="228" spans="8:14" x14ac:dyDescent="0.25">
      <c r="H228" s="412"/>
      <c r="I228" s="412"/>
      <c r="J228" s="412"/>
      <c r="M228" s="471"/>
      <c r="N228" s="464"/>
    </row>
    <row r="229" spans="8:14" x14ac:dyDescent="0.25">
      <c r="H229" s="412"/>
      <c r="I229" s="412"/>
      <c r="J229" s="412"/>
      <c r="M229" s="471"/>
      <c r="N229" s="464"/>
    </row>
    <row r="230" spans="8:14" x14ac:dyDescent="0.25">
      <c r="H230" s="412"/>
      <c r="I230" s="412"/>
      <c r="J230" s="412"/>
      <c r="M230" s="471"/>
      <c r="N230" s="464"/>
    </row>
    <row r="231" spans="8:14" x14ac:dyDescent="0.25">
      <c r="H231" s="412"/>
      <c r="I231" s="412"/>
      <c r="J231" s="412"/>
      <c r="M231" s="471"/>
      <c r="N231" s="464"/>
    </row>
    <row r="232" spans="8:14" x14ac:dyDescent="0.25">
      <c r="H232" s="412"/>
      <c r="I232" s="412"/>
      <c r="J232" s="412"/>
      <c r="M232" s="471"/>
      <c r="N232" s="464"/>
    </row>
    <row r="233" spans="8:14" x14ac:dyDescent="0.25">
      <c r="H233" s="412"/>
      <c r="I233" s="412"/>
      <c r="J233" s="412"/>
      <c r="M233" s="471"/>
      <c r="N233" s="464"/>
    </row>
    <row r="234" spans="8:14" x14ac:dyDescent="0.25">
      <c r="H234" s="412"/>
      <c r="I234" s="412"/>
      <c r="J234" s="412"/>
      <c r="M234" s="471"/>
      <c r="N234" s="464"/>
    </row>
    <row r="235" spans="8:14" x14ac:dyDescent="0.25">
      <c r="H235" s="412"/>
      <c r="I235" s="412"/>
      <c r="J235" s="412"/>
      <c r="M235" s="471"/>
      <c r="N235" s="464"/>
    </row>
    <row r="236" spans="8:14" x14ac:dyDescent="0.25">
      <c r="H236" s="412"/>
      <c r="I236" s="412"/>
      <c r="J236" s="412"/>
      <c r="M236" s="471"/>
      <c r="N236" s="464"/>
    </row>
    <row r="237" spans="8:14" x14ac:dyDescent="0.25">
      <c r="H237" s="412"/>
      <c r="I237" s="412"/>
      <c r="J237" s="412"/>
      <c r="M237" s="471"/>
      <c r="N237" s="464"/>
    </row>
    <row r="238" spans="8:14" x14ac:dyDescent="0.25">
      <c r="H238" s="412"/>
      <c r="I238" s="412"/>
      <c r="J238" s="412"/>
      <c r="M238" s="471"/>
      <c r="N238" s="464"/>
    </row>
    <row r="239" spans="8:14" x14ac:dyDescent="0.25">
      <c r="H239" s="412"/>
      <c r="I239" s="412"/>
      <c r="J239" s="412"/>
      <c r="M239" s="471"/>
      <c r="N239" s="464"/>
    </row>
    <row r="240" spans="8:14" x14ac:dyDescent="0.25">
      <c r="H240" s="412"/>
      <c r="I240" s="412"/>
      <c r="J240" s="412"/>
      <c r="M240" s="471"/>
      <c r="N240" s="464"/>
    </row>
    <row r="241" spans="8:14" x14ac:dyDescent="0.25">
      <c r="H241" s="412"/>
      <c r="I241" s="412"/>
      <c r="J241" s="412"/>
      <c r="M241" s="471"/>
      <c r="N241" s="464"/>
    </row>
    <row r="242" spans="8:14" x14ac:dyDescent="0.25">
      <c r="H242" s="412"/>
      <c r="I242" s="412"/>
      <c r="J242" s="412"/>
      <c r="M242" s="471"/>
      <c r="N242" s="464"/>
    </row>
    <row r="243" spans="8:14" x14ac:dyDescent="0.25">
      <c r="H243" s="412"/>
      <c r="I243" s="412"/>
      <c r="J243" s="412"/>
      <c r="M243" s="471"/>
      <c r="N243" s="464"/>
    </row>
    <row r="244" spans="8:14" x14ac:dyDescent="0.25">
      <c r="H244" s="412"/>
      <c r="I244" s="412"/>
      <c r="J244" s="412"/>
      <c r="M244" s="471"/>
      <c r="N244" s="464"/>
    </row>
    <row r="245" spans="8:14" x14ac:dyDescent="0.25">
      <c r="H245" s="412"/>
      <c r="I245" s="412"/>
      <c r="J245" s="412"/>
      <c r="M245" s="471"/>
      <c r="N245" s="464"/>
    </row>
    <row r="246" spans="8:14" x14ac:dyDescent="0.25">
      <c r="H246" s="412"/>
      <c r="I246" s="412"/>
      <c r="J246" s="412"/>
      <c r="M246" s="471"/>
      <c r="N246" s="464"/>
    </row>
    <row r="247" spans="8:14" x14ac:dyDescent="0.25">
      <c r="H247" s="412"/>
      <c r="I247" s="412"/>
      <c r="J247" s="412"/>
      <c r="M247" s="471"/>
      <c r="N247" s="464"/>
    </row>
    <row r="248" spans="8:14" x14ac:dyDescent="0.25">
      <c r="H248" s="412"/>
      <c r="I248" s="412"/>
      <c r="J248" s="412"/>
      <c r="M248" s="471"/>
      <c r="N248" s="464"/>
    </row>
    <row r="249" spans="8:14" x14ac:dyDescent="0.25">
      <c r="H249" s="412"/>
      <c r="I249" s="412"/>
      <c r="J249" s="412"/>
      <c r="M249" s="471"/>
      <c r="N249" s="464"/>
    </row>
    <row r="250" spans="8:14" x14ac:dyDescent="0.25">
      <c r="H250" s="412"/>
      <c r="I250" s="412"/>
      <c r="J250" s="412"/>
      <c r="M250" s="471"/>
      <c r="N250" s="464"/>
    </row>
    <row r="251" spans="8:14" x14ac:dyDescent="0.25">
      <c r="H251" s="412"/>
      <c r="I251" s="412"/>
      <c r="J251" s="412"/>
      <c r="M251" s="471"/>
      <c r="N251" s="464"/>
    </row>
    <row r="252" spans="8:14" x14ac:dyDescent="0.25">
      <c r="H252" s="412"/>
      <c r="I252" s="412"/>
      <c r="J252" s="412"/>
      <c r="M252" s="471"/>
      <c r="N252" s="464"/>
    </row>
    <row r="253" spans="8:14" x14ac:dyDescent="0.25">
      <c r="H253" s="412"/>
      <c r="I253" s="412"/>
      <c r="J253" s="412"/>
      <c r="M253" s="471"/>
      <c r="N253" s="464"/>
    </row>
    <row r="254" spans="8:14" x14ac:dyDescent="0.25">
      <c r="H254" s="412"/>
      <c r="I254" s="412"/>
      <c r="J254" s="412"/>
      <c r="M254" s="471"/>
      <c r="N254" s="464"/>
    </row>
    <row r="255" spans="8:14" x14ac:dyDescent="0.25">
      <c r="H255" s="412"/>
      <c r="I255" s="412"/>
      <c r="J255" s="412"/>
      <c r="M255" s="471"/>
      <c r="N255" s="464"/>
    </row>
    <row r="256" spans="8:14" x14ac:dyDescent="0.25">
      <c r="H256" s="412"/>
      <c r="I256" s="412"/>
      <c r="J256" s="412"/>
      <c r="M256" s="471"/>
      <c r="N256" s="464"/>
    </row>
    <row r="257" spans="8:14" x14ac:dyDescent="0.25">
      <c r="H257" s="412"/>
      <c r="I257" s="412"/>
      <c r="J257" s="412"/>
      <c r="M257" s="471"/>
      <c r="N257" s="464"/>
    </row>
    <row r="258" spans="8:14" x14ac:dyDescent="0.25">
      <c r="H258" s="412"/>
      <c r="I258" s="412"/>
      <c r="J258" s="412"/>
      <c r="M258" s="471"/>
      <c r="N258" s="464"/>
    </row>
    <row r="259" spans="8:14" x14ac:dyDescent="0.25">
      <c r="H259" s="412"/>
      <c r="I259" s="412"/>
      <c r="J259" s="412"/>
      <c r="M259" s="471"/>
      <c r="N259" s="464"/>
    </row>
    <row r="260" spans="8:14" x14ac:dyDescent="0.25">
      <c r="H260" s="412"/>
      <c r="I260" s="412"/>
      <c r="J260" s="412"/>
      <c r="M260" s="471"/>
      <c r="N260" s="464"/>
    </row>
    <row r="261" spans="8:14" x14ac:dyDescent="0.25">
      <c r="H261" s="412"/>
      <c r="I261" s="412"/>
      <c r="J261" s="412"/>
      <c r="M261" s="471"/>
      <c r="N261" s="464"/>
    </row>
    <row r="262" spans="8:14" x14ac:dyDescent="0.25">
      <c r="H262" s="412"/>
      <c r="I262" s="412"/>
      <c r="J262" s="412"/>
      <c r="M262" s="471"/>
      <c r="N262" s="464"/>
    </row>
    <row r="263" spans="8:14" x14ac:dyDescent="0.25">
      <c r="H263" s="412"/>
      <c r="I263" s="412"/>
      <c r="J263" s="412"/>
      <c r="M263" s="471"/>
      <c r="N263" s="464"/>
    </row>
    <row r="264" spans="8:14" x14ac:dyDescent="0.25">
      <c r="H264" s="412"/>
      <c r="I264" s="412"/>
      <c r="J264" s="412"/>
      <c r="M264" s="471"/>
      <c r="N264" s="464"/>
    </row>
    <row r="265" spans="8:14" x14ac:dyDescent="0.25">
      <c r="H265" s="412"/>
      <c r="I265" s="412"/>
      <c r="J265" s="412"/>
      <c r="M265" s="471"/>
      <c r="N265" s="464"/>
    </row>
    <row r="266" spans="8:14" x14ac:dyDescent="0.25">
      <c r="H266" s="412"/>
      <c r="I266" s="412"/>
      <c r="J266" s="412"/>
      <c r="M266" s="471"/>
      <c r="N266" s="464"/>
    </row>
    <row r="267" spans="8:14" x14ac:dyDescent="0.25">
      <c r="H267" s="412"/>
      <c r="I267" s="412"/>
      <c r="J267" s="412"/>
      <c r="M267" s="471"/>
      <c r="N267" s="464"/>
    </row>
    <row r="268" spans="8:14" x14ac:dyDescent="0.25">
      <c r="H268" s="412"/>
      <c r="I268" s="412"/>
      <c r="J268" s="412"/>
      <c r="M268" s="471"/>
      <c r="N268" s="464"/>
    </row>
    <row r="269" spans="8:14" x14ac:dyDescent="0.25">
      <c r="H269" s="412"/>
      <c r="I269" s="412"/>
      <c r="J269" s="412"/>
      <c r="M269" s="471"/>
      <c r="N269" s="464"/>
    </row>
    <row r="270" spans="8:14" x14ac:dyDescent="0.25">
      <c r="H270" s="412"/>
      <c r="I270" s="412"/>
      <c r="J270" s="412"/>
      <c r="M270" s="471"/>
      <c r="N270" s="464"/>
    </row>
    <row r="271" spans="8:14" x14ac:dyDescent="0.25">
      <c r="H271" s="412"/>
      <c r="I271" s="412"/>
      <c r="J271" s="412"/>
      <c r="M271" s="471"/>
      <c r="N271" s="464"/>
    </row>
    <row r="272" spans="8:14" x14ac:dyDescent="0.25">
      <c r="H272" s="412"/>
      <c r="I272" s="412"/>
      <c r="J272" s="412"/>
      <c r="M272" s="471"/>
      <c r="N272" s="464"/>
    </row>
    <row r="273" spans="8:14" x14ac:dyDescent="0.25">
      <c r="H273" s="412"/>
      <c r="I273" s="412"/>
      <c r="J273" s="412"/>
      <c r="M273" s="471"/>
      <c r="N273" s="464"/>
    </row>
    <row r="274" spans="8:14" x14ac:dyDescent="0.25">
      <c r="H274" s="412"/>
      <c r="I274" s="412"/>
      <c r="J274" s="412"/>
      <c r="M274" s="471"/>
      <c r="N274" s="464"/>
    </row>
    <row r="275" spans="8:14" x14ac:dyDescent="0.25">
      <c r="H275" s="412"/>
      <c r="I275" s="412"/>
      <c r="J275" s="412"/>
      <c r="M275" s="471"/>
      <c r="N275" s="464"/>
    </row>
    <row r="276" spans="8:14" x14ac:dyDescent="0.25">
      <c r="H276" s="412"/>
      <c r="I276" s="412"/>
      <c r="J276" s="412"/>
      <c r="M276" s="471"/>
      <c r="N276" s="464"/>
    </row>
    <row r="277" spans="8:14" x14ac:dyDescent="0.25">
      <c r="H277" s="412"/>
      <c r="I277" s="412"/>
      <c r="J277" s="412"/>
      <c r="M277" s="471"/>
      <c r="N277" s="464"/>
    </row>
    <row r="278" spans="8:14" x14ac:dyDescent="0.25">
      <c r="H278" s="412"/>
      <c r="I278" s="412"/>
      <c r="J278" s="412"/>
      <c r="M278" s="471"/>
      <c r="N278" s="464"/>
    </row>
    <row r="279" spans="8:14" x14ac:dyDescent="0.25">
      <c r="H279" s="412"/>
      <c r="I279" s="412"/>
      <c r="J279" s="412"/>
      <c r="M279" s="471"/>
      <c r="N279" s="464"/>
    </row>
    <row r="280" spans="8:14" x14ac:dyDescent="0.25">
      <c r="H280" s="412"/>
      <c r="I280" s="412"/>
      <c r="J280" s="412"/>
      <c r="M280" s="471"/>
      <c r="N280" s="464"/>
    </row>
    <row r="281" spans="8:14" x14ac:dyDescent="0.25">
      <c r="H281" s="412"/>
      <c r="I281" s="412"/>
      <c r="J281" s="412"/>
      <c r="M281" s="471"/>
      <c r="N281" s="464"/>
    </row>
    <row r="282" spans="8:14" x14ac:dyDescent="0.25">
      <c r="H282" s="412"/>
      <c r="I282" s="412"/>
      <c r="J282" s="412"/>
      <c r="M282" s="471"/>
      <c r="N282" s="464"/>
    </row>
    <row r="283" spans="8:14" x14ac:dyDescent="0.25">
      <c r="H283" s="412"/>
      <c r="I283" s="412"/>
      <c r="J283" s="412"/>
      <c r="M283" s="471"/>
      <c r="N283" s="464"/>
    </row>
    <row r="284" spans="8:14" x14ac:dyDescent="0.25">
      <c r="H284" s="412"/>
      <c r="I284" s="412"/>
      <c r="J284" s="412"/>
      <c r="M284" s="471"/>
      <c r="N284" s="464"/>
    </row>
    <row r="285" spans="8:14" x14ac:dyDescent="0.25">
      <c r="H285" s="412"/>
      <c r="I285" s="412"/>
      <c r="J285" s="412"/>
      <c r="M285" s="471"/>
      <c r="N285" s="464"/>
    </row>
    <row r="286" spans="8:14" x14ac:dyDescent="0.25">
      <c r="H286" s="412"/>
      <c r="I286" s="412"/>
      <c r="J286" s="412"/>
      <c r="M286" s="471"/>
      <c r="N286" s="464"/>
    </row>
    <row r="287" spans="8:14" x14ac:dyDescent="0.25">
      <c r="H287" s="412"/>
      <c r="I287" s="412"/>
      <c r="J287" s="412"/>
      <c r="M287" s="471"/>
      <c r="N287" s="464"/>
    </row>
    <row r="288" spans="8:14" x14ac:dyDescent="0.25">
      <c r="H288" s="412"/>
      <c r="I288" s="412"/>
      <c r="J288" s="412"/>
      <c r="M288" s="471"/>
      <c r="N288" s="464"/>
    </row>
    <row r="289" spans="8:14" x14ac:dyDescent="0.25">
      <c r="H289" s="412"/>
      <c r="I289" s="412"/>
      <c r="J289" s="412"/>
      <c r="M289" s="471"/>
      <c r="N289" s="464"/>
    </row>
    <row r="290" spans="8:14" x14ac:dyDescent="0.25">
      <c r="H290" s="412"/>
      <c r="I290" s="412"/>
      <c r="J290" s="412"/>
      <c r="M290" s="471"/>
      <c r="N290" s="464"/>
    </row>
    <row r="291" spans="8:14" x14ac:dyDescent="0.25">
      <c r="H291" s="412"/>
      <c r="I291" s="412"/>
      <c r="J291" s="412"/>
      <c r="M291" s="471"/>
      <c r="N291" s="464"/>
    </row>
    <row r="292" spans="8:14" x14ac:dyDescent="0.25">
      <c r="H292" s="412"/>
      <c r="I292" s="412"/>
      <c r="J292" s="412"/>
      <c r="M292" s="471"/>
      <c r="N292" s="464"/>
    </row>
    <row r="293" spans="8:14" x14ac:dyDescent="0.25">
      <c r="H293" s="412"/>
      <c r="I293" s="412"/>
      <c r="J293" s="412"/>
      <c r="M293" s="471"/>
      <c r="N293" s="464"/>
    </row>
    <row r="294" spans="8:14" x14ac:dyDescent="0.25">
      <c r="H294" s="412"/>
      <c r="I294" s="412"/>
      <c r="J294" s="412"/>
      <c r="M294" s="471"/>
      <c r="N294" s="464"/>
    </row>
    <row r="295" spans="8:14" x14ac:dyDescent="0.25">
      <c r="H295" s="412"/>
      <c r="I295" s="412"/>
      <c r="J295" s="412"/>
      <c r="M295" s="471"/>
      <c r="N295" s="464"/>
    </row>
    <row r="296" spans="8:14" x14ac:dyDescent="0.25">
      <c r="H296" s="412"/>
      <c r="I296" s="412"/>
      <c r="J296" s="412"/>
      <c r="M296" s="471"/>
      <c r="N296" s="464"/>
    </row>
    <row r="297" spans="8:14" x14ac:dyDescent="0.25">
      <c r="H297" s="412"/>
      <c r="I297" s="412"/>
      <c r="J297" s="412"/>
      <c r="M297" s="471"/>
      <c r="N297" s="464"/>
    </row>
    <row r="298" spans="8:14" x14ac:dyDescent="0.25">
      <c r="H298" s="412"/>
      <c r="I298" s="412"/>
      <c r="J298" s="412"/>
      <c r="M298" s="471"/>
      <c r="N298" s="464"/>
    </row>
    <row r="299" spans="8:14" x14ac:dyDescent="0.25">
      <c r="H299" s="412"/>
      <c r="I299" s="412"/>
      <c r="J299" s="412"/>
      <c r="M299" s="471"/>
      <c r="N299" s="464"/>
    </row>
    <row r="300" spans="8:14" x14ac:dyDescent="0.25">
      <c r="H300" s="412"/>
      <c r="I300" s="412"/>
      <c r="J300" s="412"/>
      <c r="M300" s="471"/>
      <c r="N300" s="464"/>
    </row>
    <row r="301" spans="8:14" x14ac:dyDescent="0.25">
      <c r="H301" s="412"/>
      <c r="I301" s="412"/>
      <c r="J301" s="412"/>
      <c r="M301" s="471"/>
      <c r="N301" s="464"/>
    </row>
    <row r="302" spans="8:14" x14ac:dyDescent="0.25">
      <c r="H302" s="412"/>
      <c r="I302" s="412"/>
      <c r="J302" s="412"/>
      <c r="M302" s="471"/>
      <c r="N302" s="464"/>
    </row>
    <row r="303" spans="8:14" x14ac:dyDescent="0.25">
      <c r="H303" s="412"/>
      <c r="I303" s="412"/>
      <c r="J303" s="412"/>
      <c r="M303" s="471"/>
      <c r="N303" s="464"/>
    </row>
    <row r="304" spans="8:14" x14ac:dyDescent="0.25">
      <c r="H304" s="412"/>
      <c r="I304" s="412"/>
      <c r="J304" s="412"/>
      <c r="M304" s="471"/>
      <c r="N304" s="464"/>
    </row>
    <row r="305" spans="8:14" x14ac:dyDescent="0.25">
      <c r="H305" s="412"/>
      <c r="I305" s="412"/>
      <c r="J305" s="412"/>
      <c r="M305" s="471"/>
      <c r="N305" s="464"/>
    </row>
    <row r="306" spans="8:14" x14ac:dyDescent="0.25">
      <c r="H306" s="412"/>
      <c r="I306" s="412"/>
      <c r="J306" s="412"/>
      <c r="M306" s="471"/>
      <c r="N306" s="464"/>
    </row>
    <row r="307" spans="8:14" x14ac:dyDescent="0.25">
      <c r="H307" s="412"/>
      <c r="I307" s="412"/>
      <c r="J307" s="412"/>
      <c r="M307" s="471"/>
      <c r="N307" s="464"/>
    </row>
    <row r="308" spans="8:14" x14ac:dyDescent="0.25">
      <c r="H308" s="412"/>
      <c r="I308" s="412"/>
      <c r="J308" s="412"/>
      <c r="M308" s="471"/>
      <c r="N308" s="464"/>
    </row>
    <row r="309" spans="8:14" x14ac:dyDescent="0.25">
      <c r="H309" s="412"/>
      <c r="I309" s="412"/>
      <c r="J309" s="412"/>
      <c r="M309" s="471"/>
      <c r="N309" s="464"/>
    </row>
    <row r="310" spans="8:14" x14ac:dyDescent="0.25">
      <c r="H310" s="412"/>
      <c r="I310" s="412"/>
      <c r="J310" s="412"/>
      <c r="M310" s="471"/>
      <c r="N310" s="464"/>
    </row>
    <row r="311" spans="8:14" x14ac:dyDescent="0.25">
      <c r="H311" s="412"/>
      <c r="I311" s="412"/>
      <c r="J311" s="412"/>
      <c r="M311" s="471"/>
      <c r="N311" s="464"/>
    </row>
    <row r="312" spans="8:14" x14ac:dyDescent="0.25">
      <c r="H312" s="412"/>
      <c r="I312" s="412"/>
      <c r="J312" s="412"/>
      <c r="M312" s="471"/>
      <c r="N312" s="464"/>
    </row>
    <row r="313" spans="8:14" x14ac:dyDescent="0.25">
      <c r="H313" s="412"/>
      <c r="I313" s="412"/>
      <c r="J313" s="412"/>
      <c r="M313" s="471"/>
      <c r="N313" s="464"/>
    </row>
    <row r="314" spans="8:14" x14ac:dyDescent="0.25">
      <c r="H314" s="412"/>
      <c r="I314" s="412"/>
      <c r="J314" s="412"/>
      <c r="M314" s="471"/>
      <c r="N314" s="464"/>
    </row>
    <row r="315" spans="8:14" x14ac:dyDescent="0.25">
      <c r="H315" s="412"/>
      <c r="I315" s="412"/>
      <c r="J315" s="412"/>
      <c r="M315" s="471"/>
      <c r="N315" s="464"/>
    </row>
    <row r="316" spans="8:14" x14ac:dyDescent="0.25">
      <c r="H316" s="412"/>
      <c r="I316" s="412"/>
      <c r="J316" s="412"/>
      <c r="M316" s="471"/>
      <c r="N316" s="464"/>
    </row>
    <row r="317" spans="8:14" x14ac:dyDescent="0.25">
      <c r="H317" s="412"/>
      <c r="I317" s="412"/>
      <c r="J317" s="412"/>
      <c r="M317" s="471"/>
      <c r="N317" s="464"/>
    </row>
    <row r="318" spans="8:14" x14ac:dyDescent="0.25">
      <c r="H318" s="412"/>
      <c r="I318" s="412"/>
      <c r="J318" s="412"/>
      <c r="M318" s="471"/>
      <c r="N318" s="464"/>
    </row>
    <row r="319" spans="8:14" x14ac:dyDescent="0.25">
      <c r="H319" s="412"/>
      <c r="I319" s="412"/>
      <c r="J319" s="412"/>
      <c r="M319" s="471"/>
      <c r="N319" s="464"/>
    </row>
    <row r="320" spans="8:14" x14ac:dyDescent="0.25">
      <c r="H320" s="412"/>
      <c r="I320" s="412"/>
      <c r="J320" s="412"/>
      <c r="M320" s="471"/>
      <c r="N320" s="464"/>
    </row>
    <row r="321" spans="8:14" x14ac:dyDescent="0.25">
      <c r="H321" s="412"/>
      <c r="I321" s="412"/>
      <c r="J321" s="412"/>
      <c r="M321" s="471"/>
      <c r="N321" s="464"/>
    </row>
    <row r="322" spans="8:14" x14ac:dyDescent="0.25">
      <c r="H322" s="412"/>
      <c r="I322" s="412"/>
      <c r="J322" s="412"/>
      <c r="M322" s="471"/>
      <c r="N322" s="464"/>
    </row>
    <row r="323" spans="8:14" x14ac:dyDescent="0.25">
      <c r="H323" s="412"/>
      <c r="I323" s="412"/>
      <c r="J323" s="412"/>
      <c r="M323" s="471"/>
      <c r="N323" s="464"/>
    </row>
    <row r="324" spans="8:14" x14ac:dyDescent="0.25">
      <c r="H324" s="412"/>
      <c r="I324" s="412"/>
      <c r="J324" s="412"/>
      <c r="M324" s="471"/>
      <c r="N324" s="464"/>
    </row>
    <row r="325" spans="8:14" x14ac:dyDescent="0.25">
      <c r="H325" s="412"/>
      <c r="I325" s="412"/>
      <c r="J325" s="412"/>
      <c r="M325" s="471"/>
      <c r="N325" s="464"/>
    </row>
    <row r="326" spans="8:14" x14ac:dyDescent="0.25">
      <c r="H326" s="412"/>
      <c r="I326" s="412"/>
      <c r="J326" s="412"/>
      <c r="M326" s="471"/>
      <c r="N326" s="464"/>
    </row>
    <row r="327" spans="8:14" x14ac:dyDescent="0.25">
      <c r="H327" s="412"/>
      <c r="I327" s="412"/>
      <c r="J327" s="412"/>
      <c r="M327" s="471"/>
      <c r="N327" s="464"/>
    </row>
    <row r="328" spans="8:14" x14ac:dyDescent="0.25">
      <c r="H328" s="412"/>
      <c r="I328" s="412"/>
      <c r="J328" s="412"/>
      <c r="M328" s="471"/>
      <c r="N328" s="464"/>
    </row>
    <row r="329" spans="8:14" x14ac:dyDescent="0.25">
      <c r="H329" s="412"/>
      <c r="I329" s="412"/>
      <c r="J329" s="412"/>
      <c r="M329" s="471"/>
      <c r="N329" s="464"/>
    </row>
    <row r="330" spans="8:14" x14ac:dyDescent="0.25">
      <c r="H330" s="412"/>
      <c r="I330" s="412"/>
      <c r="J330" s="412"/>
      <c r="M330" s="471"/>
      <c r="N330" s="464"/>
    </row>
    <row r="331" spans="8:14" x14ac:dyDescent="0.25">
      <c r="H331" s="412"/>
      <c r="I331" s="412"/>
      <c r="J331" s="412"/>
      <c r="M331" s="471"/>
      <c r="N331" s="464"/>
    </row>
    <row r="332" spans="8:14" x14ac:dyDescent="0.25">
      <c r="H332" s="412"/>
      <c r="I332" s="412"/>
      <c r="J332" s="412"/>
      <c r="M332" s="471"/>
      <c r="N332" s="464"/>
    </row>
    <row r="333" spans="8:14" x14ac:dyDescent="0.25">
      <c r="H333" s="412"/>
      <c r="I333" s="412"/>
      <c r="J333" s="412"/>
      <c r="M333" s="471"/>
      <c r="N333" s="464"/>
    </row>
    <row r="334" spans="8:14" x14ac:dyDescent="0.25">
      <c r="H334" s="412"/>
      <c r="I334" s="412"/>
      <c r="J334" s="412"/>
      <c r="M334" s="471"/>
      <c r="N334" s="464"/>
    </row>
    <row r="335" spans="8:14" x14ac:dyDescent="0.25">
      <c r="H335" s="412"/>
      <c r="I335" s="412"/>
      <c r="J335" s="412"/>
      <c r="M335" s="471"/>
      <c r="N335" s="464"/>
    </row>
    <row r="336" spans="8:14" x14ac:dyDescent="0.25">
      <c r="H336" s="412"/>
      <c r="I336" s="412"/>
      <c r="J336" s="412"/>
      <c r="M336" s="471"/>
      <c r="N336" s="464"/>
    </row>
    <row r="337" spans="8:14" x14ac:dyDescent="0.25">
      <c r="H337" s="412"/>
      <c r="I337" s="412"/>
      <c r="J337" s="412"/>
      <c r="M337" s="471"/>
      <c r="N337" s="464"/>
    </row>
    <row r="338" spans="8:14" x14ac:dyDescent="0.25">
      <c r="H338" s="412"/>
      <c r="I338" s="412"/>
      <c r="J338" s="412"/>
      <c r="M338" s="471"/>
      <c r="N338" s="464"/>
    </row>
    <row r="339" spans="8:14" x14ac:dyDescent="0.25">
      <c r="H339" s="412"/>
      <c r="I339" s="412"/>
      <c r="J339" s="412"/>
      <c r="M339" s="471"/>
      <c r="N339" s="464"/>
    </row>
    <row r="340" spans="8:14" x14ac:dyDescent="0.25">
      <c r="H340" s="412"/>
      <c r="I340" s="412"/>
      <c r="J340" s="412"/>
      <c r="M340" s="471"/>
      <c r="N340" s="464"/>
    </row>
    <row r="341" spans="8:14" x14ac:dyDescent="0.25">
      <c r="H341" s="412"/>
      <c r="I341" s="412"/>
      <c r="J341" s="412"/>
      <c r="M341" s="471"/>
      <c r="N341" s="464"/>
    </row>
    <row r="342" spans="8:14" x14ac:dyDescent="0.25">
      <c r="H342" s="412"/>
      <c r="I342" s="412"/>
      <c r="J342" s="412"/>
      <c r="M342" s="471"/>
      <c r="N342" s="464"/>
    </row>
    <row r="343" spans="8:14" x14ac:dyDescent="0.25">
      <c r="H343" s="412"/>
      <c r="I343" s="412"/>
      <c r="J343" s="412"/>
      <c r="M343" s="471"/>
      <c r="N343" s="464"/>
    </row>
    <row r="344" spans="8:14" x14ac:dyDescent="0.25">
      <c r="H344" s="412"/>
      <c r="I344" s="412"/>
      <c r="J344" s="412"/>
      <c r="M344" s="471"/>
      <c r="N344" s="464"/>
    </row>
    <row r="345" spans="8:14" x14ac:dyDescent="0.25">
      <c r="H345" s="412"/>
      <c r="I345" s="412"/>
      <c r="J345" s="412"/>
      <c r="M345" s="471"/>
      <c r="N345" s="464"/>
    </row>
    <row r="346" spans="8:14" x14ac:dyDescent="0.25">
      <c r="H346" s="412"/>
      <c r="I346" s="412"/>
      <c r="J346" s="412"/>
      <c r="M346" s="471"/>
      <c r="N346" s="464"/>
    </row>
    <row r="347" spans="8:14" x14ac:dyDescent="0.25">
      <c r="H347" s="412"/>
      <c r="I347" s="412"/>
      <c r="J347" s="412"/>
      <c r="M347" s="471"/>
      <c r="N347" s="464"/>
    </row>
    <row r="348" spans="8:14" x14ac:dyDescent="0.25">
      <c r="H348" s="412"/>
      <c r="I348" s="412"/>
      <c r="J348" s="412"/>
      <c r="M348" s="471"/>
      <c r="N348" s="464"/>
    </row>
    <row r="349" spans="8:14" x14ac:dyDescent="0.25">
      <c r="H349" s="412"/>
      <c r="I349" s="412"/>
      <c r="J349" s="412"/>
      <c r="M349" s="471"/>
      <c r="N349" s="464"/>
    </row>
    <row r="350" spans="8:14" x14ac:dyDescent="0.25">
      <c r="H350" s="412"/>
      <c r="I350" s="412"/>
      <c r="J350" s="412"/>
      <c r="M350" s="471"/>
      <c r="N350" s="464"/>
    </row>
    <row r="351" spans="8:14" x14ac:dyDescent="0.25">
      <c r="H351" s="412"/>
      <c r="I351" s="412"/>
      <c r="J351" s="412"/>
      <c r="M351" s="471"/>
      <c r="N351" s="464"/>
    </row>
    <row r="352" spans="8:14" x14ac:dyDescent="0.25">
      <c r="H352" s="412"/>
      <c r="I352" s="412"/>
      <c r="J352" s="412"/>
      <c r="M352" s="471"/>
      <c r="N352" s="464"/>
    </row>
    <row r="353" spans="8:14" x14ac:dyDescent="0.25">
      <c r="H353" s="412"/>
      <c r="I353" s="412"/>
      <c r="J353" s="412"/>
      <c r="M353" s="471"/>
      <c r="N353" s="464"/>
    </row>
    <row r="354" spans="8:14" x14ac:dyDescent="0.25">
      <c r="H354" s="412"/>
      <c r="I354" s="412"/>
      <c r="J354" s="412"/>
      <c r="M354" s="471"/>
      <c r="N354" s="464"/>
    </row>
    <row r="355" spans="8:14" x14ac:dyDescent="0.25">
      <c r="H355" s="412"/>
      <c r="I355" s="412"/>
      <c r="J355" s="412"/>
      <c r="M355" s="471"/>
      <c r="N355" s="464"/>
    </row>
    <row r="356" spans="8:14" x14ac:dyDescent="0.25">
      <c r="H356" s="412"/>
      <c r="I356" s="412"/>
      <c r="J356" s="412"/>
      <c r="M356" s="471"/>
      <c r="N356" s="464"/>
    </row>
  </sheetData>
  <mergeCells count="29">
    <mergeCell ref="K13:K14"/>
    <mergeCell ref="K8:K10"/>
    <mergeCell ref="D5:D10"/>
    <mergeCell ref="C5:C10"/>
    <mergeCell ref="K5:K7"/>
    <mergeCell ref="N28:N29"/>
    <mergeCell ref="N17:N20"/>
    <mergeCell ref="K21:K22"/>
    <mergeCell ref="K24:K26"/>
    <mergeCell ref="K15:K16"/>
    <mergeCell ref="K17:K19"/>
    <mergeCell ref="N5:N10"/>
    <mergeCell ref="N11:N12"/>
    <mergeCell ref="N13:N16"/>
    <mergeCell ref="N21:N23"/>
    <mergeCell ref="N24:N27"/>
    <mergeCell ref="A5:A29"/>
    <mergeCell ref="D13:D16"/>
    <mergeCell ref="C13:C16"/>
    <mergeCell ref="C17:C20"/>
    <mergeCell ref="D17:D20"/>
    <mergeCell ref="C21:C23"/>
    <mergeCell ref="C24:C27"/>
    <mergeCell ref="D24:D27"/>
    <mergeCell ref="C28:C29"/>
    <mergeCell ref="D28:D29"/>
    <mergeCell ref="D11:D12"/>
    <mergeCell ref="C11:C12"/>
    <mergeCell ref="D21:D23"/>
  </mergeCells>
  <pageMargins left="0.15748031496062992" right="0.15748031496062992" top="0.74803149606299213" bottom="0.51181102362204722" header="0.31496062992125984" footer="0.55118110236220474"/>
  <pageSetup paperSize="9" scale="61" fitToHeight="1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86"/>
  <sheetViews>
    <sheetView topLeftCell="A4" zoomScale="75" zoomScaleNormal="75" workbookViewId="0">
      <selection activeCell="I15" sqref="I15"/>
    </sheetView>
  </sheetViews>
  <sheetFormatPr defaultRowHeight="15.75" x14ac:dyDescent="0.25"/>
  <cols>
    <col min="1" max="2" width="17.140625" style="412" customWidth="1"/>
    <col min="3" max="3" width="20.140625" style="412" customWidth="1"/>
    <col min="4" max="4" width="13.140625" style="412" customWidth="1"/>
    <col min="5" max="5" width="16.5703125" style="412" customWidth="1"/>
    <col min="6" max="6" width="36.5703125" style="412" customWidth="1"/>
    <col min="7" max="7" width="12.42578125" style="412" customWidth="1"/>
    <col min="8" max="9" width="16.42578125" style="412" customWidth="1"/>
    <col min="10" max="10" width="17.7109375" style="412" customWidth="1"/>
    <col min="11" max="12" width="18" style="412" customWidth="1"/>
    <col min="13" max="13" width="20.140625" style="418" customWidth="1"/>
    <col min="14" max="14" width="17" style="419" customWidth="1"/>
    <col min="15" max="15" width="4.42578125" style="412" customWidth="1"/>
    <col min="16" max="20" width="9.140625" style="412" customWidth="1"/>
    <col min="21" max="16384" width="9.140625" style="412"/>
  </cols>
  <sheetData>
    <row r="3" spans="1:14" s="418" customFormat="1" ht="147.75" customHeight="1" x14ac:dyDescent="0.25">
      <c r="A3" s="423" t="s">
        <v>7</v>
      </c>
      <c r="B3" s="545"/>
      <c r="C3" s="423" t="s">
        <v>13</v>
      </c>
      <c r="D3" s="423" t="s">
        <v>14</v>
      </c>
      <c r="E3" s="423" t="s">
        <v>8</v>
      </c>
      <c r="F3" s="423" t="s">
        <v>6</v>
      </c>
      <c r="G3" s="423" t="s">
        <v>3</v>
      </c>
      <c r="H3" s="513" t="s">
        <v>16</v>
      </c>
      <c r="I3" s="513" t="s">
        <v>0</v>
      </c>
      <c r="J3" s="513" t="s">
        <v>17</v>
      </c>
      <c r="K3" s="423" t="s">
        <v>18</v>
      </c>
      <c r="L3" s="423" t="s">
        <v>19</v>
      </c>
      <c r="M3" s="423" t="s">
        <v>1</v>
      </c>
      <c r="N3" s="423" t="s">
        <v>4</v>
      </c>
    </row>
    <row r="4" spans="1:14" x14ac:dyDescent="0.25">
      <c r="A4" s="423">
        <v>1</v>
      </c>
      <c r="B4" s="545"/>
      <c r="C4" s="423">
        <v>2</v>
      </c>
      <c r="D4" s="423">
        <v>3</v>
      </c>
      <c r="E4" s="423">
        <v>4</v>
      </c>
      <c r="F4" s="423">
        <v>5</v>
      </c>
      <c r="G4" s="423">
        <v>6</v>
      </c>
      <c r="H4" s="513">
        <v>7</v>
      </c>
      <c r="I4" s="513">
        <v>8</v>
      </c>
      <c r="J4" s="513">
        <v>9</v>
      </c>
      <c r="K4" s="423">
        <v>10</v>
      </c>
      <c r="L4" s="423">
        <v>11</v>
      </c>
      <c r="M4" s="423">
        <v>12</v>
      </c>
      <c r="N4" s="423">
        <v>13</v>
      </c>
    </row>
    <row r="5" spans="1:14" ht="88.5" customHeight="1" x14ac:dyDescent="0.25">
      <c r="A5" s="821"/>
      <c r="B5" s="548"/>
      <c r="C5" s="766" t="s">
        <v>100</v>
      </c>
      <c r="D5" s="766" t="s">
        <v>5</v>
      </c>
      <c r="E5" s="421" t="s">
        <v>168</v>
      </c>
      <c r="F5" s="420" t="s">
        <v>348</v>
      </c>
      <c r="G5" s="421" t="s">
        <v>2</v>
      </c>
      <c r="H5" s="513">
        <v>7.9</v>
      </c>
      <c r="I5" s="513">
        <v>7.95</v>
      </c>
      <c r="J5" s="532">
        <v>100</v>
      </c>
      <c r="K5" s="820">
        <f>(J5+J6+J7)/3-0.01</f>
        <v>99.99</v>
      </c>
      <c r="L5" s="422" t="s">
        <v>24</v>
      </c>
      <c r="M5" s="421" t="s">
        <v>23</v>
      </c>
      <c r="N5" s="779">
        <f>(K5+K8)/2</f>
        <v>102.28420318608001</v>
      </c>
    </row>
    <row r="6" spans="1:14" ht="76.5" customHeight="1" x14ac:dyDescent="0.25">
      <c r="A6" s="821"/>
      <c r="B6" s="548"/>
      <c r="C6" s="767"/>
      <c r="D6" s="767"/>
      <c r="E6" s="421" t="s">
        <v>168</v>
      </c>
      <c r="F6" s="420" t="s">
        <v>349</v>
      </c>
      <c r="G6" s="421" t="s">
        <v>2</v>
      </c>
      <c r="H6" s="513">
        <v>67.400000000000006</v>
      </c>
      <c r="I6" s="513">
        <v>88.04</v>
      </c>
      <c r="J6" s="553">
        <v>100</v>
      </c>
      <c r="K6" s="820"/>
      <c r="L6" s="422" t="s">
        <v>24</v>
      </c>
      <c r="M6" s="421" t="s">
        <v>23</v>
      </c>
      <c r="N6" s="819"/>
    </row>
    <row r="7" spans="1:14" ht="87.75" customHeight="1" x14ac:dyDescent="0.25">
      <c r="A7" s="821"/>
      <c r="B7" s="548"/>
      <c r="C7" s="767"/>
      <c r="D7" s="767"/>
      <c r="E7" s="421" t="s">
        <v>168</v>
      </c>
      <c r="F7" s="420" t="s">
        <v>350</v>
      </c>
      <c r="G7" s="421" t="s">
        <v>2</v>
      </c>
      <c r="H7" s="513">
        <v>8.9</v>
      </c>
      <c r="I7" s="513">
        <v>10.9</v>
      </c>
      <c r="J7" s="553">
        <v>100</v>
      </c>
      <c r="K7" s="820"/>
      <c r="L7" s="422" t="s">
        <v>24</v>
      </c>
      <c r="M7" s="421" t="s">
        <v>23</v>
      </c>
      <c r="N7" s="819"/>
    </row>
    <row r="8" spans="1:14" ht="60" customHeight="1" x14ac:dyDescent="0.25">
      <c r="A8" s="821"/>
      <c r="B8" s="548"/>
      <c r="C8" s="767"/>
      <c r="D8" s="767"/>
      <c r="E8" s="421" t="s">
        <v>167</v>
      </c>
      <c r="F8" s="420" t="s">
        <v>101</v>
      </c>
      <c r="G8" s="421" t="s">
        <v>22</v>
      </c>
      <c r="H8" s="513">
        <v>160200</v>
      </c>
      <c r="I8" s="513">
        <v>160200</v>
      </c>
      <c r="J8" s="517">
        <f>I8/H8*100</f>
        <v>100</v>
      </c>
      <c r="K8" s="815">
        <f>(J8+J9+J10)/3</f>
        <v>104.57840637216002</v>
      </c>
      <c r="L8" s="422" t="s">
        <v>24</v>
      </c>
      <c r="M8" s="421" t="s">
        <v>23</v>
      </c>
      <c r="N8" s="819"/>
    </row>
    <row r="9" spans="1:14" ht="58.5" customHeight="1" x14ac:dyDescent="0.25">
      <c r="A9" s="821"/>
      <c r="B9" s="548"/>
      <c r="C9" s="767"/>
      <c r="D9" s="767"/>
      <c r="E9" s="421" t="s">
        <v>167</v>
      </c>
      <c r="F9" s="420" t="s">
        <v>102</v>
      </c>
      <c r="G9" s="421" t="s">
        <v>22</v>
      </c>
      <c r="H9" s="513">
        <v>1875</v>
      </c>
      <c r="I9" s="513">
        <v>2106</v>
      </c>
      <c r="J9" s="517">
        <f>I9/H9*100</f>
        <v>112.32</v>
      </c>
      <c r="K9" s="816"/>
      <c r="L9" s="422" t="s">
        <v>24</v>
      </c>
      <c r="M9" s="421" t="s">
        <v>23</v>
      </c>
      <c r="N9" s="819"/>
    </row>
    <row r="10" spans="1:14" ht="61.5" customHeight="1" x14ac:dyDescent="0.25">
      <c r="A10" s="821"/>
      <c r="B10" s="548"/>
      <c r="C10" s="768"/>
      <c r="D10" s="768"/>
      <c r="E10" s="421" t="s">
        <v>167</v>
      </c>
      <c r="F10" s="420" t="s">
        <v>103</v>
      </c>
      <c r="G10" s="421" t="s">
        <v>22</v>
      </c>
      <c r="H10" s="513">
        <v>22682</v>
      </c>
      <c r="I10" s="513">
        <v>23003</v>
      </c>
      <c r="J10" s="517">
        <f>I10/H10*100</f>
        <v>101.41521911648003</v>
      </c>
      <c r="K10" s="816"/>
      <c r="L10" s="422" t="s">
        <v>24</v>
      </c>
      <c r="M10" s="421" t="s">
        <v>23</v>
      </c>
      <c r="N10" s="780"/>
    </row>
    <row r="11" spans="1:14" ht="140.25" hidden="1" customHeight="1" x14ac:dyDescent="0.25">
      <c r="A11" s="821"/>
      <c r="B11" s="548"/>
      <c r="C11" s="766" t="s">
        <v>112</v>
      </c>
      <c r="D11" s="766" t="s">
        <v>5</v>
      </c>
      <c r="E11" s="421" t="s">
        <v>168</v>
      </c>
      <c r="F11" s="420" t="s">
        <v>352</v>
      </c>
      <c r="G11" s="421" t="s">
        <v>2</v>
      </c>
      <c r="H11" s="513"/>
      <c r="I11" s="513"/>
      <c r="J11" s="512" t="e">
        <f t="shared" ref="J11" si="0">I11/H11*100</f>
        <v>#DIV/0!</v>
      </c>
      <c r="K11" s="434" t="e">
        <f>J11</f>
        <v>#DIV/0!</v>
      </c>
      <c r="L11" s="422" t="s">
        <v>24</v>
      </c>
      <c r="M11" s="421" t="s">
        <v>23</v>
      </c>
      <c r="N11" s="779" t="e">
        <f>(K11+K12)/2</f>
        <v>#DIV/0!</v>
      </c>
    </row>
    <row r="12" spans="1:14" ht="140.25" hidden="1" customHeight="1" x14ac:dyDescent="0.25">
      <c r="A12" s="821"/>
      <c r="B12" s="548"/>
      <c r="C12" s="768"/>
      <c r="D12" s="768"/>
      <c r="E12" s="421" t="s">
        <v>167</v>
      </c>
      <c r="F12" s="420" t="s">
        <v>351</v>
      </c>
      <c r="G12" s="421" t="s">
        <v>20</v>
      </c>
      <c r="H12" s="513"/>
      <c r="I12" s="513"/>
      <c r="J12" s="512" t="e">
        <f>I12/H12*100</f>
        <v>#DIV/0!</v>
      </c>
      <c r="K12" s="434" t="e">
        <f>J12</f>
        <v>#DIV/0!</v>
      </c>
      <c r="L12" s="422" t="s">
        <v>24</v>
      </c>
      <c r="M12" s="421" t="s">
        <v>23</v>
      </c>
      <c r="N12" s="780"/>
    </row>
    <row r="13" spans="1:14" ht="75.75" customHeight="1" x14ac:dyDescent="0.25">
      <c r="A13" s="821"/>
      <c r="B13" s="548"/>
      <c r="C13" s="766" t="s">
        <v>313</v>
      </c>
      <c r="D13" s="766" t="s">
        <v>15</v>
      </c>
      <c r="E13" s="421" t="s">
        <v>168</v>
      </c>
      <c r="F13" s="431" t="s">
        <v>357</v>
      </c>
      <c r="G13" s="421" t="s">
        <v>2</v>
      </c>
      <c r="H13" s="513">
        <v>0</v>
      </c>
      <c r="I13" s="513">
        <v>0</v>
      </c>
      <c r="J13" s="512">
        <v>100</v>
      </c>
      <c r="K13" s="820">
        <f>(J13+J14+J15)/3</f>
        <v>100</v>
      </c>
      <c r="L13" s="422" t="s">
        <v>30</v>
      </c>
      <c r="M13" s="421" t="s">
        <v>23</v>
      </c>
      <c r="N13" s="823">
        <f>(K13+K16)/2</f>
        <v>99.319671609495316</v>
      </c>
    </row>
    <row r="14" spans="1:14" ht="55.5" customHeight="1" x14ac:dyDescent="0.25">
      <c r="A14" s="821"/>
      <c r="B14" s="548"/>
      <c r="C14" s="767"/>
      <c r="D14" s="767"/>
      <c r="E14" s="421" t="s">
        <v>168</v>
      </c>
      <c r="F14" s="431" t="s">
        <v>358</v>
      </c>
      <c r="G14" s="421" t="s">
        <v>2</v>
      </c>
      <c r="H14" s="513">
        <v>1.8</v>
      </c>
      <c r="I14" s="513">
        <v>1.92</v>
      </c>
      <c r="J14" s="512">
        <v>100</v>
      </c>
      <c r="K14" s="820"/>
      <c r="L14" s="422" t="s">
        <v>24</v>
      </c>
      <c r="M14" s="421" t="s">
        <v>23</v>
      </c>
      <c r="N14" s="824"/>
    </row>
    <row r="15" spans="1:14" ht="65.25" customHeight="1" x14ac:dyDescent="0.25">
      <c r="A15" s="821"/>
      <c r="B15" s="548"/>
      <c r="C15" s="767"/>
      <c r="D15" s="767"/>
      <c r="E15" s="421" t="s">
        <v>168</v>
      </c>
      <c r="F15" s="431" t="s">
        <v>312</v>
      </c>
      <c r="G15" s="421" t="s">
        <v>2</v>
      </c>
      <c r="H15" s="513">
        <v>100</v>
      </c>
      <c r="I15" s="513">
        <v>100</v>
      </c>
      <c r="J15" s="512">
        <f t="shared" ref="J15" si="1">I15/H15*100</f>
        <v>100</v>
      </c>
      <c r="K15" s="820"/>
      <c r="L15" s="422" t="s">
        <v>24</v>
      </c>
      <c r="M15" s="421" t="s">
        <v>23</v>
      </c>
      <c r="N15" s="824"/>
    </row>
    <row r="16" spans="1:14" ht="65.25" customHeight="1" x14ac:dyDescent="0.25">
      <c r="A16" s="821"/>
      <c r="B16" s="548"/>
      <c r="C16" s="768"/>
      <c r="D16" s="768"/>
      <c r="E16" s="421" t="s">
        <v>167</v>
      </c>
      <c r="F16" s="431" t="s">
        <v>121</v>
      </c>
      <c r="G16" s="421" t="s">
        <v>22</v>
      </c>
      <c r="H16" s="513">
        <v>235695</v>
      </c>
      <c r="I16" s="513">
        <v>232488</v>
      </c>
      <c r="J16" s="512">
        <f>I16/H16*100</f>
        <v>98.639343218990646</v>
      </c>
      <c r="K16" s="434">
        <f>J16</f>
        <v>98.639343218990646</v>
      </c>
      <c r="L16" s="422" t="s">
        <v>24</v>
      </c>
      <c r="M16" s="421" t="s">
        <v>23</v>
      </c>
      <c r="N16" s="825"/>
    </row>
    <row r="17" spans="1:14" ht="84" hidden="1" customHeight="1" x14ac:dyDescent="0.25">
      <c r="A17" s="821"/>
      <c r="B17" s="548"/>
      <c r="C17" s="766" t="s">
        <v>119</v>
      </c>
      <c r="D17" s="766" t="s">
        <v>15</v>
      </c>
      <c r="E17" s="421" t="s">
        <v>168</v>
      </c>
      <c r="F17" s="431" t="s">
        <v>359</v>
      </c>
      <c r="G17" s="421" t="s">
        <v>2</v>
      </c>
      <c r="H17" s="513"/>
      <c r="I17" s="513"/>
      <c r="J17" s="512"/>
      <c r="K17" s="815">
        <f>(J17+J18)/2</f>
        <v>0</v>
      </c>
      <c r="L17" s="422" t="s">
        <v>24</v>
      </c>
      <c r="M17" s="421" t="s">
        <v>23</v>
      </c>
      <c r="N17" s="779">
        <f>(K17+K19)/2</f>
        <v>0</v>
      </c>
    </row>
    <row r="18" spans="1:14" ht="61.5" hidden="1" customHeight="1" x14ac:dyDescent="0.25">
      <c r="A18" s="821"/>
      <c r="B18" s="548"/>
      <c r="C18" s="767"/>
      <c r="D18" s="767"/>
      <c r="E18" s="421" t="s">
        <v>168</v>
      </c>
      <c r="F18" s="420" t="s">
        <v>311</v>
      </c>
      <c r="G18" s="421" t="s">
        <v>2</v>
      </c>
      <c r="H18" s="513"/>
      <c r="I18" s="513"/>
      <c r="J18" s="512"/>
      <c r="K18" s="817"/>
      <c r="L18" s="422" t="s">
        <v>30</v>
      </c>
      <c r="M18" s="421" t="s">
        <v>23</v>
      </c>
      <c r="N18" s="819"/>
    </row>
    <row r="19" spans="1:14" ht="74.25" hidden="1" customHeight="1" x14ac:dyDescent="0.25">
      <c r="A19" s="822"/>
      <c r="B19" s="549"/>
      <c r="C19" s="768"/>
      <c r="D19" s="768"/>
      <c r="E19" s="421" t="s">
        <v>167</v>
      </c>
      <c r="F19" s="420" t="s">
        <v>360</v>
      </c>
      <c r="G19" s="421" t="s">
        <v>22</v>
      </c>
      <c r="H19" s="513"/>
      <c r="I19" s="513"/>
      <c r="J19" s="512"/>
      <c r="K19" s="436">
        <f>J19</f>
        <v>0</v>
      </c>
      <c r="L19" s="422" t="s">
        <v>30</v>
      </c>
      <c r="M19" s="421" t="s">
        <v>23</v>
      </c>
      <c r="N19" s="780"/>
    </row>
    <row r="20" spans="1:14" ht="18" customHeight="1" x14ac:dyDescent="0.25">
      <c r="A20" s="425"/>
      <c r="B20" s="425"/>
      <c r="C20" s="425"/>
      <c r="D20" s="425"/>
      <c r="E20" s="425"/>
      <c r="F20" s="425"/>
      <c r="G20" s="425"/>
      <c r="H20" s="425"/>
      <c r="I20" s="425"/>
      <c r="J20" s="425"/>
      <c r="K20" s="445">
        <f>(K5+K8+K13+K16)/4</f>
        <v>100.80193739778765</v>
      </c>
      <c r="L20" s="425"/>
      <c r="M20" s="443"/>
      <c r="N20" s="410">
        <f>(N5+N13)/2</f>
        <v>100.80193739778767</v>
      </c>
    </row>
    <row r="21" spans="1:14" ht="83.25" customHeight="1" x14ac:dyDescent="0.25"/>
    <row r="22" spans="1:14" ht="65.25" customHeight="1" x14ac:dyDescent="0.25"/>
    <row r="23" spans="1:14" ht="66" customHeight="1" x14ac:dyDescent="0.25"/>
    <row r="24" spans="1:14" ht="87.75" customHeight="1" x14ac:dyDescent="0.25"/>
    <row r="25" spans="1:14" ht="58.5" customHeight="1" x14ac:dyDescent="0.25"/>
    <row r="26" spans="1:14" ht="76.5" customHeight="1" x14ac:dyDescent="0.25"/>
    <row r="27" spans="1:14" ht="76.5" customHeight="1" x14ac:dyDescent="0.25"/>
    <row r="28" spans="1:14" ht="66.75" customHeight="1" x14ac:dyDescent="0.25"/>
    <row r="29" spans="1:14" ht="53.25" customHeight="1" x14ac:dyDescent="0.25"/>
    <row r="30" spans="1:14" ht="96" customHeight="1" x14ac:dyDescent="0.25"/>
    <row r="31" spans="1:14" ht="70.5" customHeight="1" x14ac:dyDescent="0.25"/>
    <row r="32" spans="1:14" ht="70.5" customHeight="1" x14ac:dyDescent="0.25"/>
    <row r="33" ht="79.5" customHeight="1" x14ac:dyDescent="0.25"/>
    <row r="34" ht="60.75" customHeight="1" x14ac:dyDescent="0.25"/>
    <row r="35" ht="98.25" customHeight="1" x14ac:dyDescent="0.25"/>
    <row r="36" ht="69" customHeight="1" x14ac:dyDescent="0.25"/>
    <row r="37" ht="98.25" customHeight="1" x14ac:dyDescent="0.25"/>
    <row r="38" ht="68.25" customHeight="1" x14ac:dyDescent="0.25"/>
    <row r="39" ht="63.75" customHeight="1" x14ac:dyDescent="0.25"/>
    <row r="40" ht="63.75" customHeight="1" x14ac:dyDescent="0.25"/>
    <row r="41" ht="65.25" customHeight="1" x14ac:dyDescent="0.25"/>
    <row r="42" ht="77.25" customHeight="1" x14ac:dyDescent="0.25"/>
    <row r="43" ht="96.75" customHeight="1" x14ac:dyDescent="0.25"/>
    <row r="44" ht="94.5" customHeight="1" x14ac:dyDescent="0.25"/>
    <row r="45" ht="117" customHeight="1" x14ac:dyDescent="0.25"/>
    <row r="46" ht="90" customHeight="1" x14ac:dyDescent="0.25"/>
    <row r="47" ht="107.25" customHeight="1" x14ac:dyDescent="0.25"/>
    <row r="48" ht="109.5" customHeight="1" x14ac:dyDescent="0.25"/>
    <row r="49" ht="102.75" customHeight="1" x14ac:dyDescent="0.25"/>
    <row r="50" ht="109.5" customHeight="1" x14ac:dyDescent="0.25"/>
    <row r="51" ht="109.5" customHeight="1" x14ac:dyDescent="0.25"/>
    <row r="52" ht="105" customHeight="1" x14ac:dyDescent="0.25"/>
    <row r="54" ht="67.5" customHeight="1" x14ac:dyDescent="0.25"/>
    <row r="55" ht="81.75" customHeight="1" x14ac:dyDescent="0.25"/>
    <row r="56" ht="81.75" customHeight="1" x14ac:dyDescent="0.25"/>
    <row r="57" ht="81.75" customHeight="1" x14ac:dyDescent="0.25"/>
    <row r="58" ht="71.25" customHeight="1" x14ac:dyDescent="0.25"/>
    <row r="59" ht="71.25" customHeight="1" x14ac:dyDescent="0.25"/>
    <row r="60" ht="71.25" customHeight="1" x14ac:dyDescent="0.25"/>
    <row r="61" ht="71.25" customHeight="1" x14ac:dyDescent="0.25"/>
    <row r="62" ht="84" customHeight="1" x14ac:dyDescent="0.25"/>
    <row r="63" ht="84" customHeight="1" x14ac:dyDescent="0.25"/>
    <row r="64" ht="84" customHeight="1" x14ac:dyDescent="0.25"/>
    <row r="65" ht="36.75" customHeight="1" x14ac:dyDescent="0.25"/>
    <row r="66" ht="36.75" customHeight="1" x14ac:dyDescent="0.25"/>
    <row r="67" ht="36.75" customHeight="1" x14ac:dyDescent="0.25"/>
    <row r="68" ht="36.75" customHeight="1" x14ac:dyDescent="0.25"/>
    <row r="69" ht="40.5" customHeight="1" x14ac:dyDescent="0.25"/>
    <row r="70" ht="40.5" customHeight="1" x14ac:dyDescent="0.25"/>
    <row r="71" ht="40.5" customHeight="1" x14ac:dyDescent="0.25"/>
    <row r="72" ht="40.5" customHeight="1" x14ac:dyDescent="0.25"/>
    <row r="73" ht="40.5" customHeight="1" x14ac:dyDescent="0.25"/>
    <row r="74" ht="40.5" customHeight="1" x14ac:dyDescent="0.25"/>
    <row r="75" ht="40.5" customHeight="1" x14ac:dyDescent="0.25"/>
    <row r="76" ht="57.75" customHeight="1" x14ac:dyDescent="0.25"/>
    <row r="77" ht="57.75" customHeight="1" x14ac:dyDescent="0.25"/>
    <row r="78" ht="57.75" customHeight="1" x14ac:dyDescent="0.25"/>
    <row r="79" ht="57.75" customHeight="1" x14ac:dyDescent="0.25"/>
    <row r="80" ht="47.25" customHeight="1" x14ac:dyDescent="0.25"/>
    <row r="81" ht="47.25" customHeight="1" x14ac:dyDescent="0.25"/>
    <row r="82" ht="47.25" customHeight="1" x14ac:dyDescent="0.25"/>
    <row r="83" ht="55.5" customHeight="1" x14ac:dyDescent="0.25"/>
    <row r="84" ht="55.5" customHeight="1" x14ac:dyDescent="0.25"/>
    <row r="85" hidden="1" x14ac:dyDescent="0.25"/>
    <row r="86" ht="4.5" customHeight="1" x14ac:dyDescent="0.25"/>
  </sheetData>
  <mergeCells count="17">
    <mergeCell ref="K13:K15"/>
    <mergeCell ref="C17:C19"/>
    <mergeCell ref="D17:D19"/>
    <mergeCell ref="K17:K18"/>
    <mergeCell ref="N17:N19"/>
    <mergeCell ref="A5:A19"/>
    <mergeCell ref="N13:N16"/>
    <mergeCell ref="N5:N10"/>
    <mergeCell ref="C5:C10"/>
    <mergeCell ref="D5:D10"/>
    <mergeCell ref="K8:K10"/>
    <mergeCell ref="K5:K7"/>
    <mergeCell ref="C11:C12"/>
    <mergeCell ref="D11:D12"/>
    <mergeCell ref="N11:N12"/>
    <mergeCell ref="C13:C16"/>
    <mergeCell ref="D13:D16"/>
  </mergeCells>
  <pageMargins left="0.15748031496062992" right="0.15748031496062992" top="0.74803149606299213" bottom="0.51181102362204722" header="0.31496062992125984" footer="0.55118110236220474"/>
  <pageSetup paperSize="9" scale="58" fitToHeight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5"/>
  <sheetViews>
    <sheetView view="pageBreakPreview" zoomScale="85" zoomScaleSheetLayoutView="85" workbookViewId="0">
      <selection activeCell="C8" sqref="C8:J10"/>
    </sheetView>
  </sheetViews>
  <sheetFormatPr defaultRowHeight="15" x14ac:dyDescent="0.25"/>
  <cols>
    <col min="1" max="1" width="13.28515625" customWidth="1"/>
    <col min="2" max="2" width="16.7109375" customWidth="1"/>
    <col min="3" max="3" width="12.7109375" style="1" customWidth="1"/>
    <col min="4" max="4" width="16.140625" style="59" customWidth="1"/>
    <col min="5" max="5" width="30.28515625" customWidth="1"/>
    <col min="6" max="6" width="12.42578125" style="59" customWidth="1"/>
    <col min="7" max="7" width="10.85546875" style="54" customWidth="1"/>
    <col min="8" max="8" width="12.28515625" style="54" customWidth="1"/>
    <col min="9" max="9" width="14.7109375" customWidth="1"/>
    <col min="10" max="10" width="14.28515625" customWidth="1"/>
    <col min="11" max="11" width="14.7109375" customWidth="1"/>
    <col min="12" max="12" width="15.85546875" customWidth="1"/>
    <col min="13" max="13" width="15" customWidth="1"/>
  </cols>
  <sheetData>
    <row r="1" spans="1:13" s="1" customFormat="1" ht="15.75" x14ac:dyDescent="0.25">
      <c r="D1" s="59"/>
      <c r="F1" s="59"/>
      <c r="G1" s="54"/>
      <c r="H1" s="54"/>
      <c r="L1" s="5"/>
    </row>
    <row r="2" spans="1:13" s="1" customFormat="1" ht="15.75" x14ac:dyDescent="0.25">
      <c r="D2" s="59"/>
      <c r="F2" s="59"/>
      <c r="G2" s="54"/>
      <c r="H2" s="54"/>
      <c r="K2" s="15" t="s">
        <v>12</v>
      </c>
      <c r="L2" s="5"/>
      <c r="M2" s="15"/>
    </row>
    <row r="3" spans="1:13" s="1" customFormat="1" ht="64.5" customHeight="1" x14ac:dyDescent="0.25">
      <c r="D3" s="59"/>
      <c r="F3" s="59"/>
      <c r="G3" s="54"/>
      <c r="H3" s="54"/>
      <c r="K3" s="629" t="s">
        <v>25</v>
      </c>
      <c r="L3" s="629"/>
      <c r="M3" s="629"/>
    </row>
    <row r="4" spans="1:13" s="1" customFormat="1" ht="1.5" customHeight="1" x14ac:dyDescent="0.25">
      <c r="D4" s="59"/>
      <c r="F4" s="59"/>
      <c r="G4" s="54"/>
      <c r="H4" s="54"/>
      <c r="L4" s="5"/>
    </row>
    <row r="5" spans="1:13" s="1" customFormat="1" ht="15.75" x14ac:dyDescent="0.25">
      <c r="D5" s="59"/>
      <c r="F5" s="59"/>
      <c r="G5" s="54"/>
      <c r="H5" s="54"/>
      <c r="L5" s="5"/>
    </row>
    <row r="6" spans="1:13" s="1" customFormat="1" ht="15.75" x14ac:dyDescent="0.25">
      <c r="D6" s="59"/>
      <c r="F6" s="59"/>
      <c r="G6" s="54"/>
      <c r="H6" s="54"/>
      <c r="L6" s="5"/>
    </row>
    <row r="7" spans="1:13" s="1" customFormat="1" ht="15.75" x14ac:dyDescent="0.25">
      <c r="D7" s="59"/>
      <c r="F7" s="59"/>
      <c r="G7" s="54"/>
      <c r="H7" s="54"/>
      <c r="L7" s="5"/>
    </row>
    <row r="8" spans="1:13" s="1" customFormat="1" ht="15" customHeight="1" x14ac:dyDescent="0.25">
      <c r="C8" s="630" t="s">
        <v>152</v>
      </c>
      <c r="D8" s="630"/>
      <c r="E8" s="630"/>
      <c r="F8" s="630"/>
      <c r="G8" s="630"/>
      <c r="H8" s="630"/>
      <c r="I8" s="630"/>
      <c r="J8" s="630"/>
    </row>
    <row r="9" spans="1:13" s="1" customFormat="1" ht="30.75" customHeight="1" x14ac:dyDescent="0.25">
      <c r="C9" s="630"/>
      <c r="D9" s="630"/>
      <c r="E9" s="630"/>
      <c r="F9" s="630"/>
      <c r="G9" s="630"/>
      <c r="H9" s="630"/>
      <c r="I9" s="630"/>
      <c r="J9" s="630"/>
    </row>
    <row r="10" spans="1:13" s="1" customFormat="1" ht="15" customHeight="1" x14ac:dyDescent="0.25">
      <c r="C10" s="630"/>
      <c r="D10" s="630"/>
      <c r="E10" s="630"/>
      <c r="F10" s="630"/>
      <c r="G10" s="630"/>
      <c r="H10" s="630"/>
      <c r="I10" s="630"/>
      <c r="J10" s="630"/>
    </row>
    <row r="11" spans="1:13" s="1" customFormat="1" x14ac:dyDescent="0.25">
      <c r="D11" s="59"/>
      <c r="F11" s="59"/>
      <c r="G11" s="54"/>
      <c r="H11" s="54"/>
    </row>
    <row r="12" spans="1:13" ht="130.5" customHeight="1" x14ac:dyDescent="0.25">
      <c r="A12" s="2" t="s">
        <v>7</v>
      </c>
      <c r="B12" s="2" t="s">
        <v>13</v>
      </c>
      <c r="C12" s="2" t="s">
        <v>14</v>
      </c>
      <c r="D12" s="2" t="s">
        <v>8</v>
      </c>
      <c r="E12" s="3" t="s">
        <v>6</v>
      </c>
      <c r="F12" s="3" t="s">
        <v>3</v>
      </c>
      <c r="G12" s="55" t="s">
        <v>16</v>
      </c>
      <c r="H12" s="55" t="s">
        <v>0</v>
      </c>
      <c r="I12" s="3" t="s">
        <v>17</v>
      </c>
      <c r="J12" s="3" t="s">
        <v>18</v>
      </c>
      <c r="K12" s="3" t="s">
        <v>19</v>
      </c>
      <c r="L12" s="3" t="s">
        <v>1</v>
      </c>
      <c r="M12" s="3" t="s">
        <v>4</v>
      </c>
    </row>
    <row r="13" spans="1:13" s="1" customFormat="1" ht="18.75" customHeight="1" x14ac:dyDescent="0.25">
      <c r="A13" s="33">
        <v>1</v>
      </c>
      <c r="B13" s="33">
        <v>2</v>
      </c>
      <c r="C13" s="33">
        <v>3</v>
      </c>
      <c r="D13" s="40">
        <v>4</v>
      </c>
      <c r="E13" s="34">
        <v>5</v>
      </c>
      <c r="F13" s="37">
        <v>6</v>
      </c>
      <c r="G13" s="7">
        <v>7</v>
      </c>
      <c r="H13" s="7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</row>
    <row r="14" spans="1:13" ht="45" customHeight="1" x14ac:dyDescent="0.25">
      <c r="A14" s="612" t="s">
        <v>31</v>
      </c>
      <c r="B14" s="612" t="s">
        <v>29</v>
      </c>
      <c r="C14" s="614" t="s">
        <v>5</v>
      </c>
      <c r="D14" s="53" t="s">
        <v>11</v>
      </c>
      <c r="E14" s="11" t="s">
        <v>122</v>
      </c>
      <c r="F14" s="6" t="s">
        <v>20</v>
      </c>
      <c r="G14" s="7">
        <v>5760</v>
      </c>
      <c r="H14" s="7">
        <v>5760</v>
      </c>
      <c r="I14" s="32">
        <f>H14/G14*100</f>
        <v>100</v>
      </c>
      <c r="J14" s="626">
        <v>100</v>
      </c>
      <c r="K14" s="9" t="s">
        <v>24</v>
      </c>
      <c r="L14" s="7" t="s">
        <v>23</v>
      </c>
      <c r="M14" s="614"/>
    </row>
    <row r="15" spans="1:13" ht="48.75" customHeight="1" x14ac:dyDescent="0.25">
      <c r="A15" s="612"/>
      <c r="B15" s="612"/>
      <c r="C15" s="614"/>
      <c r="D15" s="53" t="s">
        <v>11</v>
      </c>
      <c r="E15" s="11" t="s">
        <v>123</v>
      </c>
      <c r="F15" s="6" t="s">
        <v>20</v>
      </c>
      <c r="G15" s="7">
        <v>3920</v>
      </c>
      <c r="H15" s="7">
        <v>3920</v>
      </c>
      <c r="I15" s="32">
        <f t="shared" ref="I15:I85" si="0">H15/G15*100</f>
        <v>100</v>
      </c>
      <c r="J15" s="626"/>
      <c r="K15" s="9" t="s">
        <v>24</v>
      </c>
      <c r="L15" s="7" t="s">
        <v>23</v>
      </c>
      <c r="M15" s="614"/>
    </row>
    <row r="16" spans="1:13" s="1" customFormat="1" ht="49.5" customHeight="1" x14ac:dyDescent="0.25">
      <c r="A16" s="612"/>
      <c r="B16" s="612"/>
      <c r="C16" s="614"/>
      <c r="D16" s="53" t="s">
        <v>11</v>
      </c>
      <c r="E16" s="11" t="s">
        <v>124</v>
      </c>
      <c r="F16" s="6" t="s">
        <v>20</v>
      </c>
      <c r="G16" s="7">
        <v>2905</v>
      </c>
      <c r="H16" s="7">
        <v>2905</v>
      </c>
      <c r="I16" s="32">
        <f t="shared" si="0"/>
        <v>100</v>
      </c>
      <c r="J16" s="626"/>
      <c r="K16" s="9" t="s">
        <v>24</v>
      </c>
      <c r="L16" s="7" t="s">
        <v>23</v>
      </c>
      <c r="M16" s="614"/>
    </row>
    <row r="17" spans="1:13" s="1" customFormat="1" ht="51" customHeight="1" x14ac:dyDescent="0.25">
      <c r="A17" s="612"/>
      <c r="B17" s="612"/>
      <c r="C17" s="614"/>
      <c r="D17" s="53" t="s">
        <v>11</v>
      </c>
      <c r="E17" s="11" t="s">
        <v>125</v>
      </c>
      <c r="F17" s="6" t="s">
        <v>20</v>
      </c>
      <c r="G17" s="7">
        <v>900</v>
      </c>
      <c r="H17" s="7">
        <v>900</v>
      </c>
      <c r="I17" s="32">
        <f t="shared" si="0"/>
        <v>100</v>
      </c>
      <c r="J17" s="626"/>
      <c r="K17" s="23" t="s">
        <v>30</v>
      </c>
      <c r="L17" s="7" t="s">
        <v>23</v>
      </c>
      <c r="M17" s="614"/>
    </row>
    <row r="18" spans="1:13" s="1" customFormat="1" ht="75" customHeight="1" x14ac:dyDescent="0.25">
      <c r="A18" s="612"/>
      <c r="B18" s="612"/>
      <c r="C18" s="614"/>
      <c r="D18" s="53" t="s">
        <v>11</v>
      </c>
      <c r="E18" s="11" t="s">
        <v>126</v>
      </c>
      <c r="F18" s="6" t="s">
        <v>20</v>
      </c>
      <c r="G18" s="7">
        <v>4350</v>
      </c>
      <c r="H18" s="7">
        <v>4350</v>
      </c>
      <c r="I18" s="32">
        <f t="shared" si="0"/>
        <v>100</v>
      </c>
      <c r="J18" s="626"/>
      <c r="K18" s="23" t="s">
        <v>30</v>
      </c>
      <c r="L18" s="7" t="s">
        <v>23</v>
      </c>
      <c r="M18" s="614"/>
    </row>
    <row r="19" spans="1:13" s="1" customFormat="1" x14ac:dyDescent="0.25">
      <c r="A19" s="33">
        <v>1</v>
      </c>
      <c r="B19" s="33">
        <v>2</v>
      </c>
      <c r="C19" s="33">
        <v>3</v>
      </c>
      <c r="D19" s="40">
        <v>4</v>
      </c>
      <c r="E19" s="34">
        <v>5</v>
      </c>
      <c r="F19" s="37">
        <v>6</v>
      </c>
      <c r="G19" s="7">
        <v>7</v>
      </c>
      <c r="H19" s="7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</row>
    <row r="20" spans="1:13" s="1" customFormat="1" ht="60" x14ac:dyDescent="0.25">
      <c r="A20" s="612" t="s">
        <v>31</v>
      </c>
      <c r="B20" s="612" t="s">
        <v>29</v>
      </c>
      <c r="C20" s="614" t="s">
        <v>5</v>
      </c>
      <c r="D20" s="53" t="s">
        <v>11</v>
      </c>
      <c r="E20" s="11" t="s">
        <v>127</v>
      </c>
      <c r="F20" s="6" t="s">
        <v>20</v>
      </c>
      <c r="G20" s="7">
        <v>2280</v>
      </c>
      <c r="H20" s="7">
        <v>2280</v>
      </c>
      <c r="I20" s="32">
        <f t="shared" si="0"/>
        <v>100</v>
      </c>
      <c r="J20" s="626">
        <v>100</v>
      </c>
      <c r="K20" s="23" t="s">
        <v>30</v>
      </c>
      <c r="L20" s="7" t="s">
        <v>23</v>
      </c>
      <c r="M20" s="626"/>
    </row>
    <row r="21" spans="1:13" s="1" customFormat="1" ht="60" x14ac:dyDescent="0.25">
      <c r="A21" s="612"/>
      <c r="B21" s="612"/>
      <c r="C21" s="614"/>
      <c r="D21" s="53" t="s">
        <v>11</v>
      </c>
      <c r="E21" s="11" t="s">
        <v>128</v>
      </c>
      <c r="F21" s="6" t="s">
        <v>20</v>
      </c>
      <c r="G21" s="7">
        <v>2800</v>
      </c>
      <c r="H21" s="7">
        <v>2800</v>
      </c>
      <c r="I21" s="32">
        <f t="shared" si="0"/>
        <v>100</v>
      </c>
      <c r="J21" s="626"/>
      <c r="K21" s="23" t="s">
        <v>30</v>
      </c>
      <c r="L21" s="7" t="s">
        <v>23</v>
      </c>
      <c r="M21" s="626"/>
    </row>
    <row r="22" spans="1:13" s="1" customFormat="1" ht="60" x14ac:dyDescent="0.25">
      <c r="A22" s="612"/>
      <c r="B22" s="612"/>
      <c r="C22" s="614"/>
      <c r="D22" s="53" t="s">
        <v>11</v>
      </c>
      <c r="E22" s="11" t="s">
        <v>129</v>
      </c>
      <c r="F22" s="6" t="s">
        <v>20</v>
      </c>
      <c r="G22" s="7">
        <v>1990</v>
      </c>
      <c r="H22" s="7">
        <v>1990</v>
      </c>
      <c r="I22" s="32">
        <f t="shared" si="0"/>
        <v>100</v>
      </c>
      <c r="J22" s="626"/>
      <c r="K22" s="23" t="s">
        <v>30</v>
      </c>
      <c r="L22" s="7" t="s">
        <v>23</v>
      </c>
      <c r="M22" s="626"/>
    </row>
    <row r="23" spans="1:13" s="1" customFormat="1" ht="75" x14ac:dyDescent="0.25">
      <c r="A23" s="612"/>
      <c r="B23" s="612"/>
      <c r="C23" s="614"/>
      <c r="D23" s="53" t="s">
        <v>11</v>
      </c>
      <c r="E23" s="11" t="s">
        <v>130</v>
      </c>
      <c r="F23" s="6" t="s">
        <v>20</v>
      </c>
      <c r="G23" s="7">
        <v>3600</v>
      </c>
      <c r="H23" s="7">
        <v>3600</v>
      </c>
      <c r="I23" s="32">
        <f t="shared" si="0"/>
        <v>100</v>
      </c>
      <c r="J23" s="626"/>
      <c r="K23" s="23" t="s">
        <v>30</v>
      </c>
      <c r="L23" s="7" t="s">
        <v>23</v>
      </c>
      <c r="M23" s="626"/>
    </row>
    <row r="24" spans="1:13" s="1" customFormat="1" ht="45" x14ac:dyDescent="0.25">
      <c r="A24" s="612"/>
      <c r="B24" s="612"/>
      <c r="C24" s="614"/>
      <c r="D24" s="53" t="s">
        <v>11</v>
      </c>
      <c r="E24" s="11" t="s">
        <v>131</v>
      </c>
      <c r="F24" s="6" t="s">
        <v>20</v>
      </c>
      <c r="G24" s="7">
        <v>1250</v>
      </c>
      <c r="H24" s="7">
        <v>1250</v>
      </c>
      <c r="I24" s="32">
        <f t="shared" si="0"/>
        <v>100</v>
      </c>
      <c r="J24" s="626"/>
      <c r="K24" s="23" t="s">
        <v>30</v>
      </c>
      <c r="L24" s="7" t="s">
        <v>23</v>
      </c>
      <c r="M24" s="626"/>
    </row>
    <row r="25" spans="1:13" s="1" customFormat="1" ht="54" customHeight="1" x14ac:dyDescent="0.25">
      <c r="A25" s="612"/>
      <c r="B25" s="612"/>
      <c r="C25" s="614"/>
      <c r="D25" s="53" t="s">
        <v>11</v>
      </c>
      <c r="E25" s="11" t="s">
        <v>132</v>
      </c>
      <c r="F25" s="6" t="s">
        <v>20</v>
      </c>
      <c r="G25" s="7">
        <v>2150</v>
      </c>
      <c r="H25" s="7">
        <v>2150</v>
      </c>
      <c r="I25" s="32">
        <f t="shared" si="0"/>
        <v>100</v>
      </c>
      <c r="J25" s="626"/>
      <c r="K25" s="23" t="s">
        <v>30</v>
      </c>
      <c r="L25" s="7" t="s">
        <v>23</v>
      </c>
      <c r="M25" s="626"/>
    </row>
    <row r="26" spans="1:13" s="1" customFormat="1" ht="45" x14ac:dyDescent="0.25">
      <c r="A26" s="612"/>
      <c r="B26" s="612"/>
      <c r="C26" s="614"/>
      <c r="D26" s="53" t="s">
        <v>11</v>
      </c>
      <c r="E26" s="11" t="s">
        <v>133</v>
      </c>
      <c r="F26" s="6" t="s">
        <v>20</v>
      </c>
      <c r="G26" s="7">
        <v>25500</v>
      </c>
      <c r="H26" s="7">
        <v>25500</v>
      </c>
      <c r="I26" s="32">
        <f t="shared" si="0"/>
        <v>100</v>
      </c>
      <c r="J26" s="626"/>
      <c r="K26" s="23" t="s">
        <v>30</v>
      </c>
      <c r="L26" s="7" t="s">
        <v>23</v>
      </c>
      <c r="M26" s="626"/>
    </row>
    <row r="27" spans="1:13" s="1" customFormat="1" ht="50.25" customHeight="1" x14ac:dyDescent="0.25">
      <c r="A27" s="612"/>
      <c r="B27" s="612"/>
      <c r="C27" s="614"/>
      <c r="D27" s="53" t="s">
        <v>11</v>
      </c>
      <c r="E27" s="11" t="s">
        <v>134</v>
      </c>
      <c r="F27" s="6" t="s">
        <v>20</v>
      </c>
      <c r="G27" s="7">
        <v>21565</v>
      </c>
      <c r="H27" s="7">
        <v>21565</v>
      </c>
      <c r="I27" s="32">
        <f t="shared" si="0"/>
        <v>100</v>
      </c>
      <c r="J27" s="626"/>
      <c r="K27" s="23" t="s">
        <v>30</v>
      </c>
      <c r="L27" s="7" t="s">
        <v>23</v>
      </c>
      <c r="M27" s="626"/>
    </row>
    <row r="28" spans="1:13" s="1" customFormat="1" ht="54.75" customHeight="1" x14ac:dyDescent="0.25">
      <c r="A28" s="612"/>
      <c r="B28" s="612"/>
      <c r="C28" s="614"/>
      <c r="D28" s="53" t="s">
        <v>11</v>
      </c>
      <c r="E28" s="11" t="s">
        <v>135</v>
      </c>
      <c r="F28" s="37" t="s">
        <v>20</v>
      </c>
      <c r="G28" s="7">
        <v>4680</v>
      </c>
      <c r="H28" s="7">
        <v>4680</v>
      </c>
      <c r="I28" s="32">
        <f t="shared" si="0"/>
        <v>100</v>
      </c>
      <c r="J28" s="626"/>
      <c r="K28" s="25" t="s">
        <v>30</v>
      </c>
      <c r="L28" s="7" t="s">
        <v>23</v>
      </c>
      <c r="M28" s="626"/>
    </row>
    <row r="29" spans="1:13" s="1" customFormat="1" ht="54" customHeight="1" x14ac:dyDescent="0.25">
      <c r="A29" s="612"/>
      <c r="B29" s="612"/>
      <c r="C29" s="614"/>
      <c r="D29" s="53" t="s">
        <v>9</v>
      </c>
      <c r="E29" s="11" t="s">
        <v>136</v>
      </c>
      <c r="F29" s="6" t="s">
        <v>22</v>
      </c>
      <c r="G29" s="7">
        <v>37</v>
      </c>
      <c r="H29" s="7">
        <v>37</v>
      </c>
      <c r="I29" s="32">
        <f t="shared" si="0"/>
        <v>100</v>
      </c>
      <c r="J29" s="626"/>
      <c r="K29" s="23" t="s">
        <v>24</v>
      </c>
      <c r="L29" s="7" t="s">
        <v>23</v>
      </c>
      <c r="M29" s="626"/>
    </row>
    <row r="30" spans="1:13" s="1" customFormat="1" ht="66.75" customHeight="1" x14ac:dyDescent="0.25">
      <c r="A30" s="612"/>
      <c r="B30" s="612"/>
      <c r="C30" s="614"/>
      <c r="D30" s="53" t="s">
        <v>9</v>
      </c>
      <c r="E30" s="11" t="s">
        <v>137</v>
      </c>
      <c r="F30" s="6" t="s">
        <v>22</v>
      </c>
      <c r="G30" s="7">
        <v>35</v>
      </c>
      <c r="H30" s="7">
        <v>35</v>
      </c>
      <c r="I30" s="32">
        <f t="shared" si="0"/>
        <v>100</v>
      </c>
      <c r="J30" s="626"/>
      <c r="K30" s="23" t="s">
        <v>24</v>
      </c>
      <c r="L30" s="7" t="s">
        <v>23</v>
      </c>
      <c r="M30" s="626"/>
    </row>
    <row r="31" spans="1:13" ht="63.75" customHeight="1" x14ac:dyDescent="0.25">
      <c r="A31" s="612"/>
      <c r="B31" s="612"/>
      <c r="C31" s="614"/>
      <c r="D31" s="53" t="s">
        <v>9</v>
      </c>
      <c r="E31" s="11" t="s">
        <v>138</v>
      </c>
      <c r="F31" s="6" t="s">
        <v>22</v>
      </c>
      <c r="G31" s="7">
        <v>93</v>
      </c>
      <c r="H31" s="7">
        <v>93</v>
      </c>
      <c r="I31" s="32">
        <f t="shared" si="0"/>
        <v>100</v>
      </c>
      <c r="J31" s="626"/>
      <c r="K31" s="23" t="s">
        <v>24</v>
      </c>
      <c r="L31" s="7" t="s">
        <v>23</v>
      </c>
      <c r="M31" s="626"/>
    </row>
    <row r="32" spans="1:13" s="1" customFormat="1" ht="18.75" customHeight="1" x14ac:dyDescent="0.25">
      <c r="A32" s="33">
        <v>1</v>
      </c>
      <c r="B32" s="33">
        <v>2</v>
      </c>
      <c r="C32" s="33">
        <v>3</v>
      </c>
      <c r="D32" s="40">
        <v>4</v>
      </c>
      <c r="E32" s="34">
        <v>5</v>
      </c>
      <c r="F32" s="37">
        <v>6</v>
      </c>
      <c r="G32" s="7">
        <v>7</v>
      </c>
      <c r="H32" s="7">
        <v>8</v>
      </c>
      <c r="I32" s="34">
        <v>9</v>
      </c>
      <c r="J32" s="34">
        <v>10</v>
      </c>
      <c r="K32" s="34">
        <v>11</v>
      </c>
      <c r="L32" s="34">
        <v>12</v>
      </c>
      <c r="M32" s="34">
        <v>13</v>
      </c>
    </row>
    <row r="33" spans="1:28" ht="72" customHeight="1" x14ac:dyDescent="0.25">
      <c r="A33" s="612" t="s">
        <v>31</v>
      </c>
      <c r="B33" s="612" t="s">
        <v>29</v>
      </c>
      <c r="C33" s="614" t="s">
        <v>5</v>
      </c>
      <c r="D33" s="53" t="s">
        <v>9</v>
      </c>
      <c r="E33" s="11" t="s">
        <v>139</v>
      </c>
      <c r="F33" s="6" t="s">
        <v>22</v>
      </c>
      <c r="G33" s="7">
        <v>6</v>
      </c>
      <c r="H33" s="7">
        <v>6</v>
      </c>
      <c r="I33" s="32">
        <f t="shared" si="0"/>
        <v>100</v>
      </c>
      <c r="J33" s="626">
        <v>100</v>
      </c>
      <c r="K33" s="23" t="s">
        <v>24</v>
      </c>
      <c r="L33" s="7" t="s">
        <v>23</v>
      </c>
      <c r="M33" s="614"/>
    </row>
    <row r="34" spans="1:28" ht="73.5" customHeight="1" x14ac:dyDescent="0.25">
      <c r="A34" s="612"/>
      <c r="B34" s="612"/>
      <c r="C34" s="614"/>
      <c r="D34" s="53" t="s">
        <v>9</v>
      </c>
      <c r="E34" s="11" t="s">
        <v>140</v>
      </c>
      <c r="F34" s="6" t="s">
        <v>22</v>
      </c>
      <c r="G34" s="7">
        <v>9</v>
      </c>
      <c r="H34" s="7">
        <v>9</v>
      </c>
      <c r="I34" s="32">
        <f t="shared" si="0"/>
        <v>100</v>
      </c>
      <c r="J34" s="626"/>
      <c r="K34" s="23" t="s">
        <v>24</v>
      </c>
      <c r="L34" s="7" t="s">
        <v>23</v>
      </c>
      <c r="M34" s="614"/>
    </row>
    <row r="35" spans="1:28" s="1" customFormat="1" ht="81.75" customHeight="1" x14ac:dyDescent="0.25">
      <c r="A35" s="612"/>
      <c r="B35" s="612"/>
      <c r="C35" s="614"/>
      <c r="D35" s="53" t="s">
        <v>9</v>
      </c>
      <c r="E35" s="11" t="s">
        <v>141</v>
      </c>
      <c r="F35" s="6" t="s">
        <v>22</v>
      </c>
      <c r="G35" s="7">
        <v>16</v>
      </c>
      <c r="H35" s="7">
        <v>16</v>
      </c>
      <c r="I35" s="32">
        <f t="shared" si="0"/>
        <v>100</v>
      </c>
      <c r="J35" s="626"/>
      <c r="K35" s="23" t="s">
        <v>24</v>
      </c>
      <c r="L35" s="7" t="s">
        <v>23</v>
      </c>
      <c r="M35" s="614"/>
    </row>
    <row r="36" spans="1:28" ht="75" x14ac:dyDescent="0.25">
      <c r="A36" s="612"/>
      <c r="B36" s="612"/>
      <c r="C36" s="614"/>
      <c r="D36" s="53" t="s">
        <v>9</v>
      </c>
      <c r="E36" s="11" t="s">
        <v>142</v>
      </c>
      <c r="F36" s="6" t="s">
        <v>22</v>
      </c>
      <c r="G36" s="7">
        <v>38</v>
      </c>
      <c r="H36" s="7">
        <v>38</v>
      </c>
      <c r="I36" s="32">
        <f t="shared" si="0"/>
        <v>100</v>
      </c>
      <c r="J36" s="626"/>
      <c r="K36" s="23" t="s">
        <v>24</v>
      </c>
      <c r="L36" s="7" t="s">
        <v>23</v>
      </c>
      <c r="M36" s="614"/>
    </row>
    <row r="37" spans="1:28" ht="75" x14ac:dyDescent="0.25">
      <c r="A37" s="612"/>
      <c r="B37" s="612"/>
      <c r="C37" s="614"/>
      <c r="D37" s="53" t="s">
        <v>9</v>
      </c>
      <c r="E37" s="11" t="s">
        <v>143</v>
      </c>
      <c r="F37" s="36" t="s">
        <v>22</v>
      </c>
      <c r="G37" s="7">
        <v>13</v>
      </c>
      <c r="H37" s="7">
        <v>13</v>
      </c>
      <c r="I37" s="32">
        <f t="shared" si="0"/>
        <v>100</v>
      </c>
      <c r="J37" s="626"/>
      <c r="K37" s="23" t="s">
        <v>24</v>
      </c>
      <c r="L37" s="7" t="s">
        <v>23</v>
      </c>
      <c r="M37" s="614"/>
    </row>
    <row r="38" spans="1:28" s="1" customFormat="1" ht="84" customHeight="1" x14ac:dyDescent="0.25">
      <c r="A38" s="612"/>
      <c r="B38" s="612"/>
      <c r="C38" s="614"/>
      <c r="D38" s="53" t="s">
        <v>9</v>
      </c>
      <c r="E38" s="11" t="s">
        <v>144</v>
      </c>
      <c r="F38" s="36" t="s">
        <v>22</v>
      </c>
      <c r="G38" s="7">
        <v>46</v>
      </c>
      <c r="H38" s="7">
        <v>46</v>
      </c>
      <c r="I38" s="32">
        <f t="shared" si="0"/>
        <v>100</v>
      </c>
      <c r="J38" s="626"/>
      <c r="K38" s="23" t="s">
        <v>24</v>
      </c>
      <c r="L38" s="7" t="s">
        <v>23</v>
      </c>
      <c r="M38" s="614"/>
    </row>
    <row r="39" spans="1:28" s="1" customFormat="1" ht="75.75" customHeight="1" x14ac:dyDescent="0.25">
      <c r="A39" s="612"/>
      <c r="B39" s="612"/>
      <c r="C39" s="614"/>
      <c r="D39" s="53" t="s">
        <v>9</v>
      </c>
      <c r="E39" s="11" t="s">
        <v>145</v>
      </c>
      <c r="F39" s="36" t="s">
        <v>22</v>
      </c>
      <c r="G39" s="7">
        <v>7</v>
      </c>
      <c r="H39" s="7">
        <v>7</v>
      </c>
      <c r="I39" s="32">
        <f t="shared" si="0"/>
        <v>100</v>
      </c>
      <c r="J39" s="626"/>
      <c r="K39" s="23" t="s">
        <v>24</v>
      </c>
      <c r="L39" s="7" t="s">
        <v>23</v>
      </c>
      <c r="M39" s="614"/>
    </row>
    <row r="40" spans="1:28" s="1" customFormat="1" ht="74.25" customHeight="1" x14ac:dyDescent="0.25">
      <c r="A40" s="612"/>
      <c r="B40" s="612"/>
      <c r="C40" s="614"/>
      <c r="D40" s="53" t="s">
        <v>9</v>
      </c>
      <c r="E40" s="11" t="s">
        <v>146</v>
      </c>
      <c r="F40" s="36" t="s">
        <v>22</v>
      </c>
      <c r="G40" s="7">
        <v>46</v>
      </c>
      <c r="H40" s="7">
        <v>46</v>
      </c>
      <c r="I40" s="32">
        <f t="shared" si="0"/>
        <v>100</v>
      </c>
      <c r="J40" s="626"/>
      <c r="K40" s="24" t="s">
        <v>30</v>
      </c>
      <c r="L40" s="7" t="s">
        <v>23</v>
      </c>
      <c r="M40" s="614"/>
    </row>
    <row r="41" spans="1:28" s="1" customFormat="1" ht="73.5" customHeight="1" x14ac:dyDescent="0.25">
      <c r="A41" s="612"/>
      <c r="B41" s="612"/>
      <c r="C41" s="614"/>
      <c r="D41" s="53" t="s">
        <v>9</v>
      </c>
      <c r="E41" s="11" t="s">
        <v>147</v>
      </c>
      <c r="F41" s="36" t="s">
        <v>22</v>
      </c>
      <c r="G41" s="7">
        <v>387</v>
      </c>
      <c r="H41" s="7">
        <v>387</v>
      </c>
      <c r="I41" s="32">
        <f t="shared" si="0"/>
        <v>100</v>
      </c>
      <c r="J41" s="626"/>
      <c r="K41" s="23" t="s">
        <v>24</v>
      </c>
      <c r="L41" s="4" t="s">
        <v>23</v>
      </c>
      <c r="M41" s="614"/>
    </row>
    <row r="42" spans="1:28" s="1" customFormat="1" x14ac:dyDescent="0.25">
      <c r="A42" s="33">
        <v>1</v>
      </c>
      <c r="B42" s="33">
        <v>2</v>
      </c>
      <c r="C42" s="33">
        <v>3</v>
      </c>
      <c r="D42" s="40">
        <v>4</v>
      </c>
      <c r="E42" s="34">
        <v>5</v>
      </c>
      <c r="F42" s="37">
        <v>6</v>
      </c>
      <c r="G42" s="7">
        <v>7</v>
      </c>
      <c r="H42" s="7">
        <v>8</v>
      </c>
      <c r="I42" s="34">
        <v>9</v>
      </c>
      <c r="J42" s="34">
        <v>10</v>
      </c>
      <c r="K42" s="34">
        <v>11</v>
      </c>
      <c r="L42" s="34">
        <v>12</v>
      </c>
      <c r="M42" s="34">
        <v>13</v>
      </c>
    </row>
    <row r="43" spans="1:28" s="1" customFormat="1" ht="55.5" customHeight="1" x14ac:dyDescent="0.25">
      <c r="A43" s="628" t="s">
        <v>31</v>
      </c>
      <c r="B43" s="628" t="s">
        <v>29</v>
      </c>
      <c r="C43" s="631" t="s">
        <v>5</v>
      </c>
      <c r="D43" s="53" t="s">
        <v>9</v>
      </c>
      <c r="E43" s="11" t="s">
        <v>148</v>
      </c>
      <c r="F43" s="36" t="s">
        <v>22</v>
      </c>
      <c r="G43" s="7">
        <v>141</v>
      </c>
      <c r="H43" s="7">
        <v>141</v>
      </c>
      <c r="I43" s="32">
        <f t="shared" si="0"/>
        <v>100</v>
      </c>
      <c r="J43" s="626">
        <v>100</v>
      </c>
      <c r="K43" s="23" t="s">
        <v>24</v>
      </c>
      <c r="L43" s="4" t="s">
        <v>23</v>
      </c>
      <c r="M43" s="614"/>
    </row>
    <row r="44" spans="1:28" s="1" customFormat="1" ht="70.5" customHeight="1" x14ac:dyDescent="0.25">
      <c r="A44" s="628"/>
      <c r="B44" s="628"/>
      <c r="C44" s="631"/>
      <c r="D44" s="53" t="s">
        <v>9</v>
      </c>
      <c r="E44" s="11" t="s">
        <v>149</v>
      </c>
      <c r="F44" s="36" t="s">
        <v>22</v>
      </c>
      <c r="G44" s="7">
        <v>25</v>
      </c>
      <c r="H44" s="7">
        <v>25</v>
      </c>
      <c r="I44" s="32">
        <f t="shared" si="0"/>
        <v>100</v>
      </c>
      <c r="J44" s="626"/>
      <c r="K44" s="23" t="s">
        <v>24</v>
      </c>
      <c r="L44" s="4" t="s">
        <v>23</v>
      </c>
      <c r="M44" s="614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29" customFormat="1" ht="45" x14ac:dyDescent="0.25">
      <c r="A45" s="628"/>
      <c r="B45" s="632" t="s">
        <v>32</v>
      </c>
      <c r="C45" s="631" t="s">
        <v>5</v>
      </c>
      <c r="D45" s="53" t="s">
        <v>11</v>
      </c>
      <c r="E45" s="26" t="s">
        <v>33</v>
      </c>
      <c r="F45" s="39" t="s">
        <v>22</v>
      </c>
      <c r="G45" s="11">
        <v>38</v>
      </c>
      <c r="H45" s="11">
        <v>38</v>
      </c>
      <c r="I45" s="32">
        <f t="shared" si="0"/>
        <v>100</v>
      </c>
      <c r="J45" s="633">
        <v>100</v>
      </c>
      <c r="K45" s="27" t="s">
        <v>24</v>
      </c>
      <c r="L45" s="12" t="s">
        <v>23</v>
      </c>
      <c r="M45" s="61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1" customFormat="1" ht="52.5" customHeight="1" x14ac:dyDescent="0.25">
      <c r="A46" s="628"/>
      <c r="B46" s="632"/>
      <c r="C46" s="631"/>
      <c r="D46" s="53" t="s">
        <v>9</v>
      </c>
      <c r="E46" s="11" t="s">
        <v>34</v>
      </c>
      <c r="F46" s="36" t="s">
        <v>20</v>
      </c>
      <c r="G46" s="7">
        <v>2746</v>
      </c>
      <c r="H46" s="7">
        <v>2746</v>
      </c>
      <c r="I46" s="32">
        <f t="shared" si="0"/>
        <v>100</v>
      </c>
      <c r="J46" s="633"/>
      <c r="K46" s="9" t="s">
        <v>24</v>
      </c>
      <c r="L46" s="4" t="s">
        <v>23</v>
      </c>
      <c r="M46" s="614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1" customFormat="1" ht="120" x14ac:dyDescent="0.25">
      <c r="A47" s="628"/>
      <c r="B47" s="612" t="s">
        <v>35</v>
      </c>
      <c r="C47" s="614" t="s">
        <v>15</v>
      </c>
      <c r="D47" s="53" t="s">
        <v>11</v>
      </c>
      <c r="E47" s="14" t="s">
        <v>36</v>
      </c>
      <c r="F47" s="36" t="s">
        <v>20</v>
      </c>
      <c r="G47" s="7">
        <v>65700</v>
      </c>
      <c r="H47" s="7">
        <v>65700</v>
      </c>
      <c r="I47" s="32">
        <f t="shared" si="0"/>
        <v>100</v>
      </c>
      <c r="J47" s="626">
        <v>100</v>
      </c>
      <c r="K47" s="9" t="s">
        <v>24</v>
      </c>
      <c r="L47" s="4" t="s">
        <v>23</v>
      </c>
      <c r="M47" s="614"/>
    </row>
    <row r="48" spans="1:28" s="1" customFormat="1" ht="84.75" customHeight="1" x14ac:dyDescent="0.25">
      <c r="A48" s="628"/>
      <c r="B48" s="612"/>
      <c r="C48" s="614"/>
      <c r="D48" s="53" t="s">
        <v>9</v>
      </c>
      <c r="E48" s="11" t="s">
        <v>37</v>
      </c>
      <c r="F48" s="36" t="s">
        <v>22</v>
      </c>
      <c r="G48" s="7">
        <v>188</v>
      </c>
      <c r="H48" s="7">
        <v>188</v>
      </c>
      <c r="I48" s="32">
        <f t="shared" si="0"/>
        <v>100</v>
      </c>
      <c r="J48" s="626"/>
      <c r="K48" s="9" t="s">
        <v>24</v>
      </c>
      <c r="L48" s="4" t="s">
        <v>23</v>
      </c>
      <c r="M48" s="614"/>
    </row>
    <row r="49" spans="1:13" s="1" customFormat="1" ht="95.25" customHeight="1" x14ac:dyDescent="0.25">
      <c r="A49" s="628"/>
      <c r="B49" s="612" t="s">
        <v>38</v>
      </c>
      <c r="C49" s="614" t="s">
        <v>15</v>
      </c>
      <c r="D49" s="53" t="s">
        <v>11</v>
      </c>
      <c r="E49" s="26" t="s">
        <v>39</v>
      </c>
      <c r="F49" s="36" t="s">
        <v>22</v>
      </c>
      <c r="G49" s="7">
        <v>89</v>
      </c>
      <c r="H49" s="7">
        <v>89</v>
      </c>
      <c r="I49" s="32">
        <f t="shared" si="0"/>
        <v>100</v>
      </c>
      <c r="J49" s="626">
        <v>100</v>
      </c>
      <c r="K49" s="9" t="s">
        <v>24</v>
      </c>
      <c r="L49" s="4" t="s">
        <v>23</v>
      </c>
      <c r="M49" s="614"/>
    </row>
    <row r="50" spans="1:13" s="1" customFormat="1" ht="84.75" hidden="1" customHeight="1" x14ac:dyDescent="0.25">
      <c r="A50" s="628"/>
      <c r="B50" s="612"/>
      <c r="C50" s="614"/>
      <c r="D50" s="53"/>
      <c r="E50" s="14"/>
      <c r="F50" s="36"/>
      <c r="G50" s="7"/>
      <c r="H50" s="7"/>
      <c r="I50" s="32" t="e">
        <f t="shared" si="0"/>
        <v>#DIV/0!</v>
      </c>
      <c r="J50" s="626"/>
      <c r="K50" s="9" t="s">
        <v>24</v>
      </c>
      <c r="L50" s="4" t="s">
        <v>23</v>
      </c>
      <c r="M50" s="614"/>
    </row>
    <row r="51" spans="1:13" s="1" customFormat="1" ht="84.75" hidden="1" customHeight="1" x14ac:dyDescent="0.25">
      <c r="A51" s="628"/>
      <c r="B51" s="612"/>
      <c r="C51" s="614"/>
      <c r="D51" s="53"/>
      <c r="E51" s="14"/>
      <c r="F51" s="36"/>
      <c r="G51" s="7"/>
      <c r="H51" s="7"/>
      <c r="I51" s="32" t="e">
        <f t="shared" si="0"/>
        <v>#DIV/0!</v>
      </c>
      <c r="J51" s="626"/>
      <c r="K51" s="9" t="s">
        <v>24</v>
      </c>
      <c r="L51" s="4" t="s">
        <v>23</v>
      </c>
      <c r="M51" s="614"/>
    </row>
    <row r="52" spans="1:13" ht="15" hidden="1" customHeight="1" x14ac:dyDescent="0.25">
      <c r="A52" s="628"/>
      <c r="B52" s="612"/>
      <c r="C52" s="614"/>
      <c r="D52" s="9" t="s">
        <v>10</v>
      </c>
      <c r="E52" s="46"/>
      <c r="F52" s="9"/>
      <c r="G52" s="7"/>
      <c r="H52" s="7"/>
      <c r="I52" s="32" t="e">
        <f t="shared" si="0"/>
        <v>#DIV/0!</v>
      </c>
      <c r="J52" s="626"/>
      <c r="K52" s="9" t="s">
        <v>24</v>
      </c>
      <c r="L52" s="4" t="s">
        <v>23</v>
      </c>
      <c r="M52" s="614"/>
    </row>
    <row r="53" spans="1:13" ht="49.5" customHeight="1" x14ac:dyDescent="0.25">
      <c r="A53" s="628"/>
      <c r="B53" s="612"/>
      <c r="C53" s="614"/>
      <c r="D53" s="53" t="s">
        <v>9</v>
      </c>
      <c r="E53" s="26" t="s">
        <v>40</v>
      </c>
      <c r="F53" s="6" t="s">
        <v>20</v>
      </c>
      <c r="G53" s="7">
        <v>1950</v>
      </c>
      <c r="H53" s="7">
        <v>1950</v>
      </c>
      <c r="I53" s="32">
        <f t="shared" si="0"/>
        <v>100</v>
      </c>
      <c r="J53" s="626"/>
      <c r="K53" s="9" t="s">
        <v>24</v>
      </c>
      <c r="L53" s="4" t="s">
        <v>23</v>
      </c>
      <c r="M53" s="614"/>
    </row>
    <row r="54" spans="1:13" s="1" customFormat="1" ht="52.5" customHeight="1" x14ac:dyDescent="0.25">
      <c r="A54" s="628"/>
      <c r="B54" s="612" t="s">
        <v>41</v>
      </c>
      <c r="C54" s="614" t="s">
        <v>15</v>
      </c>
      <c r="D54" s="53" t="s">
        <v>11</v>
      </c>
      <c r="E54" s="14" t="s">
        <v>42</v>
      </c>
      <c r="F54" s="6" t="s">
        <v>20</v>
      </c>
      <c r="G54" s="7">
        <v>5400</v>
      </c>
      <c r="H54" s="7">
        <v>5400</v>
      </c>
      <c r="I54" s="32">
        <f>H54/G54*100</f>
        <v>100</v>
      </c>
      <c r="J54" s="626">
        <v>100</v>
      </c>
      <c r="K54" s="9" t="s">
        <v>24</v>
      </c>
      <c r="L54" s="4" t="s">
        <v>23</v>
      </c>
      <c r="M54" s="614"/>
    </row>
    <row r="55" spans="1:13" s="1" customFormat="1" ht="68.25" customHeight="1" x14ac:dyDescent="0.25">
      <c r="A55" s="628"/>
      <c r="B55" s="612"/>
      <c r="C55" s="614"/>
      <c r="D55" s="53" t="s">
        <v>9</v>
      </c>
      <c r="E55" s="14" t="s">
        <v>43</v>
      </c>
      <c r="F55" s="6" t="s">
        <v>22</v>
      </c>
      <c r="G55" s="7">
        <v>38</v>
      </c>
      <c r="H55" s="7">
        <v>38</v>
      </c>
      <c r="I55" s="32">
        <f>H55/G55*100</f>
        <v>100</v>
      </c>
      <c r="J55" s="626"/>
      <c r="K55" s="9" t="s">
        <v>24</v>
      </c>
      <c r="L55" s="4" t="s">
        <v>23</v>
      </c>
      <c r="M55" s="614"/>
    </row>
    <row r="56" spans="1:13" x14ac:dyDescent="0.25">
      <c r="A56" s="42" t="s">
        <v>26</v>
      </c>
      <c r="B56" s="19"/>
      <c r="C56" s="19"/>
      <c r="D56" s="19"/>
      <c r="E56" s="19"/>
      <c r="F56" s="19"/>
      <c r="G56" s="56"/>
      <c r="H56" s="56"/>
      <c r="I56" s="19"/>
      <c r="J56" s="19">
        <v>100</v>
      </c>
      <c r="K56" s="19"/>
      <c r="L56" s="19"/>
      <c r="M56" s="19">
        <v>100</v>
      </c>
    </row>
    <row r="57" spans="1:13" s="1" customFormat="1" x14ac:dyDescent="0.25">
      <c r="A57" s="33">
        <v>1</v>
      </c>
      <c r="B57" s="33">
        <v>2</v>
      </c>
      <c r="C57" s="33">
        <v>3</v>
      </c>
      <c r="D57" s="40">
        <v>4</v>
      </c>
      <c r="E57" s="34">
        <v>5</v>
      </c>
      <c r="F57" s="37">
        <v>6</v>
      </c>
      <c r="G57" s="7">
        <v>7</v>
      </c>
      <c r="H57" s="7">
        <v>8</v>
      </c>
      <c r="I57" s="34">
        <v>9</v>
      </c>
      <c r="J57" s="34">
        <v>10</v>
      </c>
      <c r="K57" s="34">
        <v>11</v>
      </c>
      <c r="L57" s="34">
        <v>12</v>
      </c>
      <c r="M57" s="34">
        <v>13</v>
      </c>
    </row>
    <row r="58" spans="1:13" ht="78.75" customHeight="1" x14ac:dyDescent="0.25">
      <c r="A58" s="612" t="s">
        <v>44</v>
      </c>
      <c r="B58" s="612" t="s">
        <v>45</v>
      </c>
      <c r="C58" s="614" t="s">
        <v>5</v>
      </c>
      <c r="D58" s="53" t="s">
        <v>11</v>
      </c>
      <c r="E58" s="14" t="s">
        <v>46</v>
      </c>
      <c r="F58" s="6" t="s">
        <v>20</v>
      </c>
      <c r="G58" s="7">
        <v>70</v>
      </c>
      <c r="H58" s="7">
        <v>70</v>
      </c>
      <c r="I58" s="32">
        <f t="shared" si="0"/>
        <v>100</v>
      </c>
      <c r="J58" s="626">
        <f>(I58+I59+I60+I61+I62+I63+I64+I65+I66+I68+I70+I71+I73+I74+I77+I78+I80+I81+I84)/19</f>
        <v>94.274602462716544</v>
      </c>
      <c r="K58" s="9" t="s">
        <v>24</v>
      </c>
      <c r="L58" s="4" t="s">
        <v>23</v>
      </c>
      <c r="M58" s="614"/>
    </row>
    <row r="59" spans="1:13" s="1" customFormat="1" ht="74.25" customHeight="1" x14ac:dyDescent="0.25">
      <c r="A59" s="612"/>
      <c r="B59" s="612"/>
      <c r="C59" s="614"/>
      <c r="D59" s="53" t="s">
        <v>11</v>
      </c>
      <c r="E59" s="14" t="s">
        <v>47</v>
      </c>
      <c r="F59" s="6" t="s">
        <v>20</v>
      </c>
      <c r="G59" s="7">
        <v>29</v>
      </c>
      <c r="H59" s="7">
        <v>23</v>
      </c>
      <c r="I59" s="32">
        <f t="shared" si="0"/>
        <v>79.310344827586206</v>
      </c>
      <c r="J59" s="626"/>
      <c r="K59" s="27" t="s">
        <v>24</v>
      </c>
      <c r="L59" s="4" t="s">
        <v>23</v>
      </c>
      <c r="M59" s="614"/>
    </row>
    <row r="60" spans="1:13" s="1" customFormat="1" ht="66" customHeight="1" x14ac:dyDescent="0.25">
      <c r="A60" s="612"/>
      <c r="B60" s="612"/>
      <c r="C60" s="614"/>
      <c r="D60" s="53" t="s">
        <v>11</v>
      </c>
      <c r="E60" s="14" t="s">
        <v>48</v>
      </c>
      <c r="F60" s="6" t="s">
        <v>20</v>
      </c>
      <c r="G60" s="7">
        <v>34</v>
      </c>
      <c r="H60" s="7">
        <v>31</v>
      </c>
      <c r="I60" s="32">
        <f t="shared" si="0"/>
        <v>91.17647058823529</v>
      </c>
      <c r="J60" s="626"/>
      <c r="K60" s="9" t="s">
        <v>24</v>
      </c>
      <c r="L60" s="4" t="s">
        <v>23</v>
      </c>
      <c r="M60" s="614"/>
    </row>
    <row r="61" spans="1:13" s="1" customFormat="1" ht="75" customHeight="1" x14ac:dyDescent="0.25">
      <c r="A61" s="612"/>
      <c r="B61" s="612"/>
      <c r="C61" s="614"/>
      <c r="D61" s="53" t="s">
        <v>11</v>
      </c>
      <c r="E61" s="47" t="s">
        <v>49</v>
      </c>
      <c r="F61" s="6" t="s">
        <v>20</v>
      </c>
      <c r="G61" s="7">
        <v>8</v>
      </c>
      <c r="H61" s="7">
        <v>10</v>
      </c>
      <c r="I61" s="32">
        <v>100</v>
      </c>
      <c r="J61" s="626"/>
      <c r="K61" s="9" t="s">
        <v>24</v>
      </c>
      <c r="L61" s="4" t="s">
        <v>23</v>
      </c>
      <c r="M61" s="614"/>
    </row>
    <row r="62" spans="1:13" s="1" customFormat="1" ht="75" customHeight="1" x14ac:dyDescent="0.25">
      <c r="A62" s="612"/>
      <c r="B62" s="612"/>
      <c r="C62" s="614"/>
      <c r="D62" s="53" t="s">
        <v>11</v>
      </c>
      <c r="E62" s="14" t="s">
        <v>50</v>
      </c>
      <c r="F62" s="6" t="s">
        <v>20</v>
      </c>
      <c r="G62" s="7">
        <v>24</v>
      </c>
      <c r="H62" s="7">
        <v>28</v>
      </c>
      <c r="I62" s="32">
        <v>100</v>
      </c>
      <c r="J62" s="626"/>
      <c r="K62" s="9" t="s">
        <v>24</v>
      </c>
      <c r="L62" s="4" t="s">
        <v>23</v>
      </c>
      <c r="M62" s="614"/>
    </row>
    <row r="63" spans="1:13" s="1" customFormat="1" ht="75" customHeight="1" x14ac:dyDescent="0.25">
      <c r="A63" s="612"/>
      <c r="B63" s="612"/>
      <c r="C63" s="614"/>
      <c r="D63" s="53" t="s">
        <v>11</v>
      </c>
      <c r="E63" s="14" t="s">
        <v>51</v>
      </c>
      <c r="F63" s="6" t="s">
        <v>20</v>
      </c>
      <c r="G63" s="7">
        <v>9</v>
      </c>
      <c r="H63" s="7">
        <v>8</v>
      </c>
      <c r="I63" s="32">
        <f t="shared" si="0"/>
        <v>88.888888888888886</v>
      </c>
      <c r="J63" s="626"/>
      <c r="K63" s="27" t="s">
        <v>24</v>
      </c>
      <c r="L63" s="4" t="s">
        <v>23</v>
      </c>
      <c r="M63" s="614"/>
    </row>
    <row r="64" spans="1:13" s="1" customFormat="1" ht="75" customHeight="1" x14ac:dyDescent="0.25">
      <c r="A64" s="612"/>
      <c r="B64" s="612"/>
      <c r="C64" s="614"/>
      <c r="D64" s="61" t="s">
        <v>9</v>
      </c>
      <c r="E64" s="14" t="s">
        <v>52</v>
      </c>
      <c r="F64" s="6" t="s">
        <v>2</v>
      </c>
      <c r="G64" s="7">
        <v>43.8</v>
      </c>
      <c r="H64" s="7">
        <v>43.8</v>
      </c>
      <c r="I64" s="32">
        <f t="shared" si="0"/>
        <v>100</v>
      </c>
      <c r="J64" s="626"/>
      <c r="K64" s="9" t="s">
        <v>24</v>
      </c>
      <c r="L64" s="4" t="s">
        <v>23</v>
      </c>
      <c r="M64" s="614"/>
    </row>
    <row r="65" spans="1:13" s="1" customFormat="1" ht="75.75" customHeight="1" x14ac:dyDescent="0.25">
      <c r="A65" s="612"/>
      <c r="B65" s="612"/>
      <c r="C65" s="614"/>
      <c r="D65" s="61" t="s">
        <v>9</v>
      </c>
      <c r="E65" s="14" t="s">
        <v>53</v>
      </c>
      <c r="F65" s="6" t="s">
        <v>2</v>
      </c>
      <c r="G65" s="7">
        <v>50</v>
      </c>
      <c r="H65" s="7">
        <v>50</v>
      </c>
      <c r="I65" s="32">
        <f t="shared" si="0"/>
        <v>100</v>
      </c>
      <c r="J65" s="626"/>
      <c r="K65" s="9" t="s">
        <v>24</v>
      </c>
      <c r="L65" s="4" t="s">
        <v>23</v>
      </c>
      <c r="M65" s="614"/>
    </row>
    <row r="66" spans="1:13" s="1" customFormat="1" ht="84" customHeight="1" x14ac:dyDescent="0.25">
      <c r="A66" s="612"/>
      <c r="B66" s="612"/>
      <c r="C66" s="614"/>
      <c r="D66" s="61" t="s">
        <v>9</v>
      </c>
      <c r="E66" s="14" t="s">
        <v>54</v>
      </c>
      <c r="F66" s="6" t="s">
        <v>2</v>
      </c>
      <c r="G66" s="7">
        <v>100</v>
      </c>
      <c r="H66" s="7">
        <v>100</v>
      </c>
      <c r="I66" s="32">
        <f t="shared" si="0"/>
        <v>100</v>
      </c>
      <c r="J66" s="626"/>
      <c r="K66" s="9" t="s">
        <v>24</v>
      </c>
      <c r="L66" s="4" t="s">
        <v>23</v>
      </c>
      <c r="M66" s="614"/>
    </row>
    <row r="67" spans="1:13" s="1" customFormat="1" ht="15" customHeight="1" x14ac:dyDescent="0.25">
      <c r="A67" s="33">
        <v>1</v>
      </c>
      <c r="B67" s="33">
        <v>2</v>
      </c>
      <c r="C67" s="33">
        <v>3</v>
      </c>
      <c r="D67" s="40">
        <v>4</v>
      </c>
      <c r="E67" s="34">
        <v>5</v>
      </c>
      <c r="F67" s="37">
        <v>6</v>
      </c>
      <c r="G67" s="7">
        <v>7</v>
      </c>
      <c r="H67" s="7">
        <v>8</v>
      </c>
      <c r="I67" s="34">
        <v>9</v>
      </c>
      <c r="J67" s="34">
        <v>10</v>
      </c>
      <c r="K67" s="34">
        <v>11</v>
      </c>
      <c r="L67" s="34">
        <v>12</v>
      </c>
      <c r="M67" s="34">
        <v>13</v>
      </c>
    </row>
    <row r="68" spans="1:13" s="1" customFormat="1" ht="99" customHeight="1" x14ac:dyDescent="0.25">
      <c r="A68" s="612" t="s">
        <v>44</v>
      </c>
      <c r="B68" s="612" t="s">
        <v>45</v>
      </c>
      <c r="C68" s="614" t="s">
        <v>5</v>
      </c>
      <c r="D68" s="61" t="s">
        <v>9</v>
      </c>
      <c r="E68" s="7" t="s">
        <v>55</v>
      </c>
      <c r="F68" s="6" t="s">
        <v>2</v>
      </c>
      <c r="G68" s="7">
        <v>10</v>
      </c>
      <c r="H68" s="7">
        <v>7</v>
      </c>
      <c r="I68" s="32">
        <f t="shared" si="0"/>
        <v>70</v>
      </c>
      <c r="J68" s="626">
        <v>94.3</v>
      </c>
      <c r="K68" s="27" t="s">
        <v>24</v>
      </c>
      <c r="L68" s="4" t="s">
        <v>23</v>
      </c>
      <c r="M68" s="614"/>
    </row>
    <row r="69" spans="1:13" s="1" customFormat="1" ht="108.75" customHeight="1" x14ac:dyDescent="0.25">
      <c r="A69" s="612"/>
      <c r="B69" s="612"/>
      <c r="C69" s="614"/>
      <c r="D69" s="61" t="s">
        <v>9</v>
      </c>
      <c r="E69" s="7" t="s">
        <v>56</v>
      </c>
      <c r="F69" s="36" t="s">
        <v>2</v>
      </c>
      <c r="G69" s="7">
        <v>0</v>
      </c>
      <c r="H69" s="7">
        <v>0</v>
      </c>
      <c r="I69" s="32">
        <v>0</v>
      </c>
      <c r="J69" s="626"/>
      <c r="K69" s="9" t="s">
        <v>24</v>
      </c>
      <c r="L69" s="4" t="s">
        <v>23</v>
      </c>
      <c r="M69" s="614"/>
    </row>
    <row r="70" spans="1:13" s="1" customFormat="1" ht="84" customHeight="1" x14ac:dyDescent="0.25">
      <c r="A70" s="612"/>
      <c r="B70" s="612"/>
      <c r="C70" s="614"/>
      <c r="D70" s="61" t="s">
        <v>9</v>
      </c>
      <c r="E70" s="47" t="s">
        <v>57</v>
      </c>
      <c r="F70" s="36" t="s">
        <v>2</v>
      </c>
      <c r="G70" s="7">
        <v>100</v>
      </c>
      <c r="H70" s="7">
        <v>100</v>
      </c>
      <c r="I70" s="32">
        <f t="shared" si="0"/>
        <v>100</v>
      </c>
      <c r="J70" s="626"/>
      <c r="K70" s="9" t="s">
        <v>24</v>
      </c>
      <c r="L70" s="4" t="s">
        <v>23</v>
      </c>
      <c r="M70" s="614"/>
    </row>
    <row r="71" spans="1:13" s="1" customFormat="1" ht="90" x14ac:dyDescent="0.25">
      <c r="A71" s="612"/>
      <c r="B71" s="612"/>
      <c r="C71" s="614"/>
      <c r="D71" s="61" t="s">
        <v>9</v>
      </c>
      <c r="E71" s="7" t="s">
        <v>58</v>
      </c>
      <c r="F71" s="36" t="s">
        <v>2</v>
      </c>
      <c r="G71" s="7">
        <v>11.7</v>
      </c>
      <c r="H71" s="7">
        <v>9.5</v>
      </c>
      <c r="I71" s="32">
        <f t="shared" si="0"/>
        <v>81.196581196581192</v>
      </c>
      <c r="J71" s="626"/>
      <c r="K71" s="9" t="s">
        <v>24</v>
      </c>
      <c r="L71" s="4" t="s">
        <v>23</v>
      </c>
      <c r="M71" s="614"/>
    </row>
    <row r="72" spans="1:13" s="1" customFormat="1" ht="121.5" customHeight="1" x14ac:dyDescent="0.25">
      <c r="A72" s="612"/>
      <c r="B72" s="612"/>
      <c r="C72" s="614"/>
      <c r="D72" s="61" t="s">
        <v>9</v>
      </c>
      <c r="E72" s="11" t="s">
        <v>59</v>
      </c>
      <c r="F72" s="37" t="s">
        <v>2</v>
      </c>
      <c r="G72" s="7">
        <v>0</v>
      </c>
      <c r="H72" s="8">
        <v>0</v>
      </c>
      <c r="I72" s="32">
        <v>0</v>
      </c>
      <c r="J72" s="626"/>
      <c r="K72" s="9" t="s">
        <v>24</v>
      </c>
      <c r="L72" s="7" t="s">
        <v>23</v>
      </c>
      <c r="M72" s="614"/>
    </row>
    <row r="73" spans="1:13" s="1" customFormat="1" ht="85.5" customHeight="1" x14ac:dyDescent="0.25">
      <c r="A73" s="612"/>
      <c r="B73" s="612"/>
      <c r="C73" s="614"/>
      <c r="D73" s="61" t="s">
        <v>9</v>
      </c>
      <c r="E73" s="48" t="s">
        <v>60</v>
      </c>
      <c r="F73" s="37" t="s">
        <v>2</v>
      </c>
      <c r="G73" s="7">
        <v>100</v>
      </c>
      <c r="H73" s="8">
        <v>100</v>
      </c>
      <c r="I73" s="32">
        <f t="shared" si="0"/>
        <v>100</v>
      </c>
      <c r="J73" s="626"/>
      <c r="K73" s="9" t="s">
        <v>24</v>
      </c>
      <c r="L73" s="7" t="s">
        <v>23</v>
      </c>
      <c r="M73" s="614"/>
    </row>
    <row r="74" spans="1:13" s="1" customFormat="1" ht="105" customHeight="1" x14ac:dyDescent="0.25">
      <c r="A74" s="612"/>
      <c r="B74" s="612"/>
      <c r="C74" s="614"/>
      <c r="D74" s="61" t="s">
        <v>9</v>
      </c>
      <c r="E74" s="11" t="s">
        <v>61</v>
      </c>
      <c r="F74" s="37" t="s">
        <v>2</v>
      </c>
      <c r="G74" s="7">
        <v>2.7</v>
      </c>
      <c r="H74" s="8">
        <v>3.1</v>
      </c>
      <c r="I74" s="32">
        <v>100</v>
      </c>
      <c r="J74" s="626"/>
      <c r="K74" s="9" t="s">
        <v>24</v>
      </c>
      <c r="L74" s="7" t="s">
        <v>23</v>
      </c>
      <c r="M74" s="614"/>
    </row>
    <row r="75" spans="1:13" s="1" customFormat="1" ht="14.25" customHeight="1" x14ac:dyDescent="0.25">
      <c r="A75" s="33">
        <v>1</v>
      </c>
      <c r="B75" s="33">
        <v>2</v>
      </c>
      <c r="C75" s="33">
        <v>3</v>
      </c>
      <c r="D75" s="40">
        <v>4</v>
      </c>
      <c r="E75" s="34">
        <v>5</v>
      </c>
      <c r="F75" s="37">
        <v>6</v>
      </c>
      <c r="G75" s="7">
        <v>7</v>
      </c>
      <c r="H75" s="7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</row>
    <row r="76" spans="1:13" s="1" customFormat="1" ht="165" x14ac:dyDescent="0.25">
      <c r="A76" s="612" t="s">
        <v>44</v>
      </c>
      <c r="B76" s="612" t="s">
        <v>45</v>
      </c>
      <c r="C76" s="614" t="s">
        <v>5</v>
      </c>
      <c r="D76" s="61" t="s">
        <v>9</v>
      </c>
      <c r="E76" s="13" t="s">
        <v>62</v>
      </c>
      <c r="F76" s="37" t="s">
        <v>2</v>
      </c>
      <c r="G76" s="7">
        <v>0</v>
      </c>
      <c r="H76" s="8">
        <v>0</v>
      </c>
      <c r="I76" s="32">
        <v>0</v>
      </c>
      <c r="J76" s="626">
        <v>94.3</v>
      </c>
      <c r="K76" s="9" t="s">
        <v>24</v>
      </c>
      <c r="L76" s="7" t="s">
        <v>23</v>
      </c>
      <c r="M76" s="614"/>
    </row>
    <row r="77" spans="1:13" s="1" customFormat="1" ht="60" customHeight="1" x14ac:dyDescent="0.25">
      <c r="A77" s="612"/>
      <c r="B77" s="612"/>
      <c r="C77" s="614"/>
      <c r="D77" s="61" t="s">
        <v>9</v>
      </c>
      <c r="E77" s="12" t="s">
        <v>63</v>
      </c>
      <c r="F77" s="37" t="s">
        <v>2</v>
      </c>
      <c r="G77" s="7">
        <v>100</v>
      </c>
      <c r="H77" s="8">
        <v>100</v>
      </c>
      <c r="I77" s="32">
        <f t="shared" si="0"/>
        <v>100</v>
      </c>
      <c r="J77" s="626"/>
      <c r="K77" s="9" t="s">
        <v>24</v>
      </c>
      <c r="L77" s="7" t="s">
        <v>23</v>
      </c>
      <c r="M77" s="614"/>
    </row>
    <row r="78" spans="1:13" s="1" customFormat="1" ht="109.5" customHeight="1" x14ac:dyDescent="0.25">
      <c r="A78" s="612"/>
      <c r="B78" s="612"/>
      <c r="C78" s="614"/>
      <c r="D78" s="61" t="s">
        <v>9</v>
      </c>
      <c r="E78" s="13" t="s">
        <v>64</v>
      </c>
      <c r="F78" s="37" t="s">
        <v>2</v>
      </c>
      <c r="G78" s="7">
        <v>8.3000000000000007</v>
      </c>
      <c r="H78" s="8">
        <v>8.6</v>
      </c>
      <c r="I78" s="32">
        <v>100</v>
      </c>
      <c r="J78" s="626"/>
      <c r="K78" s="9" t="s">
        <v>24</v>
      </c>
      <c r="L78" s="7" t="s">
        <v>23</v>
      </c>
      <c r="M78" s="614"/>
    </row>
    <row r="79" spans="1:13" s="1" customFormat="1" ht="168" customHeight="1" x14ac:dyDescent="0.25">
      <c r="A79" s="612"/>
      <c r="B79" s="612"/>
      <c r="C79" s="614"/>
      <c r="D79" s="61" t="s">
        <v>9</v>
      </c>
      <c r="E79" s="7" t="s">
        <v>65</v>
      </c>
      <c r="F79" s="37" t="s">
        <v>2</v>
      </c>
      <c r="G79" s="7">
        <v>0</v>
      </c>
      <c r="H79" s="8">
        <v>0</v>
      </c>
      <c r="I79" s="32">
        <v>0</v>
      </c>
      <c r="J79" s="626"/>
      <c r="K79" s="9" t="s">
        <v>24</v>
      </c>
      <c r="L79" s="7" t="s">
        <v>23</v>
      </c>
      <c r="M79" s="614"/>
    </row>
    <row r="80" spans="1:13" s="1" customFormat="1" ht="89.25" customHeight="1" x14ac:dyDescent="0.25">
      <c r="A80" s="612"/>
      <c r="B80" s="612"/>
      <c r="C80" s="614"/>
      <c r="D80" s="61" t="s">
        <v>9</v>
      </c>
      <c r="E80" s="13" t="s">
        <v>66</v>
      </c>
      <c r="F80" s="37" t="s">
        <v>2</v>
      </c>
      <c r="G80" s="7">
        <v>100</v>
      </c>
      <c r="H80" s="8">
        <v>100</v>
      </c>
      <c r="I80" s="32">
        <f t="shared" si="0"/>
        <v>100</v>
      </c>
      <c r="J80" s="626"/>
      <c r="K80" s="9" t="s">
        <v>24</v>
      </c>
      <c r="L80" s="7" t="s">
        <v>23</v>
      </c>
      <c r="M80" s="614"/>
    </row>
    <row r="81" spans="1:13" s="1" customFormat="1" ht="111" customHeight="1" x14ac:dyDescent="0.25">
      <c r="A81" s="612"/>
      <c r="B81" s="612"/>
      <c r="C81" s="614"/>
      <c r="D81" s="61" t="s">
        <v>9</v>
      </c>
      <c r="E81" s="7" t="s">
        <v>67</v>
      </c>
      <c r="F81" s="37" t="s">
        <v>2</v>
      </c>
      <c r="G81" s="7">
        <v>3.1</v>
      </c>
      <c r="H81" s="8">
        <v>2.5</v>
      </c>
      <c r="I81" s="32">
        <f t="shared" si="0"/>
        <v>80.645161290322577</v>
      </c>
      <c r="J81" s="626"/>
      <c r="K81" s="27" t="s">
        <v>24</v>
      </c>
      <c r="L81" s="7" t="s">
        <v>23</v>
      </c>
      <c r="M81" s="614"/>
    </row>
    <row r="82" spans="1:13" s="1" customFormat="1" x14ac:dyDescent="0.25">
      <c r="A82" s="33">
        <v>1</v>
      </c>
      <c r="B82" s="33">
        <v>2</v>
      </c>
      <c r="C82" s="33">
        <v>3</v>
      </c>
      <c r="D82" s="40">
        <v>4</v>
      </c>
      <c r="E82" s="34">
        <v>5</v>
      </c>
      <c r="F82" s="37">
        <v>6</v>
      </c>
      <c r="G82" s="7">
        <v>7</v>
      </c>
      <c r="H82" s="7">
        <v>8</v>
      </c>
      <c r="I82" s="34">
        <v>9</v>
      </c>
      <c r="J82" s="34">
        <v>10</v>
      </c>
      <c r="K82" s="34">
        <v>11</v>
      </c>
      <c r="L82" s="34">
        <v>12</v>
      </c>
      <c r="M82" s="34">
        <v>13</v>
      </c>
    </row>
    <row r="83" spans="1:13" s="1" customFormat="1" ht="163.5" customHeight="1" x14ac:dyDescent="0.25">
      <c r="A83" s="612" t="s">
        <v>44</v>
      </c>
      <c r="B83" s="612" t="s">
        <v>45</v>
      </c>
      <c r="C83" s="614" t="s">
        <v>150</v>
      </c>
      <c r="D83" s="61" t="s">
        <v>9</v>
      </c>
      <c r="E83" s="13" t="s">
        <v>68</v>
      </c>
      <c r="F83" s="37" t="s">
        <v>2</v>
      </c>
      <c r="G83" s="7">
        <v>0</v>
      </c>
      <c r="H83" s="8">
        <v>0</v>
      </c>
      <c r="I83" s="32">
        <v>0</v>
      </c>
      <c r="J83" s="626">
        <v>94.3</v>
      </c>
      <c r="K83" s="9" t="s">
        <v>24</v>
      </c>
      <c r="L83" s="7" t="s">
        <v>23</v>
      </c>
      <c r="M83" s="614"/>
    </row>
    <row r="84" spans="1:13" s="1" customFormat="1" ht="75.75" customHeight="1" x14ac:dyDescent="0.25">
      <c r="A84" s="612"/>
      <c r="B84" s="612"/>
      <c r="C84" s="614"/>
      <c r="D84" s="61" t="s">
        <v>9</v>
      </c>
      <c r="E84" s="7" t="s">
        <v>69</v>
      </c>
      <c r="F84" s="37" t="s">
        <v>2</v>
      </c>
      <c r="G84" s="7">
        <v>100</v>
      </c>
      <c r="H84" s="8">
        <v>100</v>
      </c>
      <c r="I84" s="32">
        <f t="shared" si="0"/>
        <v>100</v>
      </c>
      <c r="J84" s="626"/>
      <c r="K84" s="9" t="s">
        <v>24</v>
      </c>
      <c r="L84" s="7" t="s">
        <v>23</v>
      </c>
      <c r="M84" s="614"/>
    </row>
    <row r="85" spans="1:13" s="30" customFormat="1" ht="75" x14ac:dyDescent="0.25">
      <c r="A85" s="612" t="s">
        <v>44</v>
      </c>
      <c r="B85" s="632" t="s">
        <v>70</v>
      </c>
      <c r="C85" s="632" t="s">
        <v>150</v>
      </c>
      <c r="D85" s="53" t="s">
        <v>11</v>
      </c>
      <c r="E85" s="11" t="s">
        <v>71</v>
      </c>
      <c r="F85" s="40" t="s">
        <v>20</v>
      </c>
      <c r="G85" s="11">
        <v>355</v>
      </c>
      <c r="H85" s="28">
        <v>346</v>
      </c>
      <c r="I85" s="32">
        <f t="shared" si="0"/>
        <v>97.464788732394368</v>
      </c>
      <c r="J85" s="627">
        <f>(I85+I86+I87+I88)/4</f>
        <v>99.366197183098592</v>
      </c>
      <c r="K85" s="27" t="s">
        <v>24</v>
      </c>
      <c r="L85" s="11" t="s">
        <v>23</v>
      </c>
      <c r="M85" s="614"/>
    </row>
    <row r="86" spans="1:13" s="1" customFormat="1" ht="86.25" customHeight="1" x14ac:dyDescent="0.25">
      <c r="A86" s="612"/>
      <c r="B86" s="632"/>
      <c r="C86" s="632"/>
      <c r="D86" s="61" t="s">
        <v>9</v>
      </c>
      <c r="E86" s="7" t="s">
        <v>72</v>
      </c>
      <c r="F86" s="37" t="s">
        <v>2</v>
      </c>
      <c r="G86" s="7">
        <v>60.2</v>
      </c>
      <c r="H86" s="8">
        <v>62.08</v>
      </c>
      <c r="I86" s="32">
        <v>100</v>
      </c>
      <c r="J86" s="627"/>
      <c r="K86" s="9" t="s">
        <v>24</v>
      </c>
      <c r="L86" s="7" t="s">
        <v>23</v>
      </c>
      <c r="M86" s="614"/>
    </row>
    <row r="87" spans="1:13" s="1" customFormat="1" ht="134.25" customHeight="1" x14ac:dyDescent="0.25">
      <c r="A87" s="612"/>
      <c r="B87" s="632"/>
      <c r="C87" s="632"/>
      <c r="D87" s="61" t="s">
        <v>9</v>
      </c>
      <c r="E87" s="13" t="s">
        <v>73</v>
      </c>
      <c r="F87" s="37" t="s">
        <v>2</v>
      </c>
      <c r="G87" s="7">
        <v>31.2</v>
      </c>
      <c r="H87" s="8">
        <v>34.4</v>
      </c>
      <c r="I87" s="32">
        <v>100</v>
      </c>
      <c r="J87" s="627"/>
      <c r="K87" s="9" t="s">
        <v>24</v>
      </c>
      <c r="L87" s="7" t="s">
        <v>23</v>
      </c>
      <c r="M87" s="614"/>
    </row>
    <row r="88" spans="1:13" s="1" customFormat="1" ht="73.5" customHeight="1" x14ac:dyDescent="0.25">
      <c r="A88" s="612"/>
      <c r="B88" s="632"/>
      <c r="C88" s="632"/>
      <c r="D88" s="61" t="s">
        <v>9</v>
      </c>
      <c r="E88" s="7" t="s">
        <v>74</v>
      </c>
      <c r="F88" s="37" t="s">
        <v>2</v>
      </c>
      <c r="G88" s="7">
        <v>100</v>
      </c>
      <c r="H88" s="8">
        <v>100</v>
      </c>
      <c r="I88" s="32">
        <f t="shared" ref="I88:I135" si="1">H88/G88*100</f>
        <v>100</v>
      </c>
      <c r="J88" s="627"/>
      <c r="K88" s="9" t="s">
        <v>24</v>
      </c>
      <c r="L88" s="7" t="s">
        <v>23</v>
      </c>
      <c r="M88" s="614"/>
    </row>
    <row r="89" spans="1:13" s="1" customFormat="1" ht="36" customHeight="1" x14ac:dyDescent="0.25">
      <c r="A89" s="612"/>
      <c r="B89" s="612" t="s">
        <v>35</v>
      </c>
      <c r="C89" s="612" t="s">
        <v>15</v>
      </c>
      <c r="D89" s="53" t="s">
        <v>11</v>
      </c>
      <c r="E89" s="7" t="s">
        <v>76</v>
      </c>
      <c r="F89" s="37" t="s">
        <v>22</v>
      </c>
      <c r="G89" s="7">
        <v>38</v>
      </c>
      <c r="H89" s="8">
        <v>45</v>
      </c>
      <c r="I89" s="32">
        <v>100</v>
      </c>
      <c r="J89" s="613">
        <v>100</v>
      </c>
      <c r="K89" s="9" t="s">
        <v>24</v>
      </c>
      <c r="L89" s="7" t="s">
        <v>23</v>
      </c>
      <c r="M89" s="614"/>
    </row>
    <row r="90" spans="1:13" s="1" customFormat="1" ht="32.25" customHeight="1" x14ac:dyDescent="0.25">
      <c r="A90" s="612"/>
      <c r="B90" s="612"/>
      <c r="C90" s="612"/>
      <c r="D90" s="61" t="s">
        <v>9</v>
      </c>
      <c r="E90" s="7" t="s">
        <v>75</v>
      </c>
      <c r="F90" s="37" t="s">
        <v>20</v>
      </c>
      <c r="G90" s="7">
        <v>3000</v>
      </c>
      <c r="H90" s="8">
        <v>4295</v>
      </c>
      <c r="I90" s="32">
        <v>100</v>
      </c>
      <c r="J90" s="613"/>
      <c r="K90" s="9" t="s">
        <v>24</v>
      </c>
      <c r="L90" s="7" t="s">
        <v>23</v>
      </c>
      <c r="M90" s="614"/>
    </row>
    <row r="91" spans="1:13" s="1" customFormat="1" ht="16.5" customHeight="1" x14ac:dyDescent="0.25">
      <c r="A91" s="42" t="s">
        <v>26</v>
      </c>
      <c r="B91" s="19"/>
      <c r="C91" s="19"/>
      <c r="D91" s="19"/>
      <c r="E91" s="19"/>
      <c r="F91" s="19"/>
      <c r="G91" s="56"/>
      <c r="H91" s="56"/>
      <c r="I91" s="51"/>
      <c r="J91" s="50">
        <v>97.9</v>
      </c>
      <c r="K91" s="51"/>
      <c r="L91" s="51"/>
      <c r="M91" s="50">
        <v>97.9</v>
      </c>
    </row>
    <row r="92" spans="1:13" s="1" customFormat="1" ht="15.75" customHeight="1" x14ac:dyDescent="0.25">
      <c r="A92" s="33">
        <v>1</v>
      </c>
      <c r="B92" s="33">
        <v>2</v>
      </c>
      <c r="C92" s="33">
        <v>3</v>
      </c>
      <c r="D92" s="40">
        <v>4</v>
      </c>
      <c r="E92" s="34">
        <v>5</v>
      </c>
      <c r="F92" s="37">
        <v>6</v>
      </c>
      <c r="G92" s="7">
        <v>7</v>
      </c>
      <c r="H92" s="7">
        <v>8</v>
      </c>
      <c r="I92" s="34">
        <v>9</v>
      </c>
      <c r="J92" s="34">
        <v>10</v>
      </c>
      <c r="K92" s="34">
        <v>11</v>
      </c>
      <c r="L92" s="34">
        <v>12</v>
      </c>
      <c r="M92" s="34">
        <v>13</v>
      </c>
    </row>
    <row r="93" spans="1:13" s="1" customFormat="1" ht="60" customHeight="1" x14ac:dyDescent="0.25">
      <c r="A93" s="624" t="s">
        <v>77</v>
      </c>
      <c r="B93" s="624" t="s">
        <v>78</v>
      </c>
      <c r="C93" s="624" t="s">
        <v>5</v>
      </c>
      <c r="D93" s="63" t="s">
        <v>11</v>
      </c>
      <c r="E93" s="64" t="s">
        <v>79</v>
      </c>
      <c r="F93" s="65" t="s">
        <v>22</v>
      </c>
      <c r="G93" s="66">
        <v>36</v>
      </c>
      <c r="H93" s="67">
        <v>36</v>
      </c>
      <c r="I93" s="68">
        <f t="shared" si="1"/>
        <v>100</v>
      </c>
      <c r="J93" s="621">
        <f>(I93+I94+I95+I96+I97+I98)/6</f>
        <v>100</v>
      </c>
      <c r="K93" s="69" t="s">
        <v>24</v>
      </c>
      <c r="L93" s="66" t="s">
        <v>23</v>
      </c>
      <c r="M93" s="625"/>
    </row>
    <row r="94" spans="1:13" s="1" customFormat="1" ht="45.75" customHeight="1" x14ac:dyDescent="0.25">
      <c r="A94" s="624"/>
      <c r="B94" s="624"/>
      <c r="C94" s="624"/>
      <c r="D94" s="63" t="s">
        <v>11</v>
      </c>
      <c r="E94" s="70" t="s">
        <v>80</v>
      </c>
      <c r="F94" s="65" t="s">
        <v>22</v>
      </c>
      <c r="G94" s="66">
        <v>30</v>
      </c>
      <c r="H94" s="67">
        <v>30</v>
      </c>
      <c r="I94" s="68">
        <f t="shared" si="1"/>
        <v>100</v>
      </c>
      <c r="J94" s="621"/>
      <c r="K94" s="69" t="s">
        <v>24</v>
      </c>
      <c r="L94" s="66" t="s">
        <v>23</v>
      </c>
      <c r="M94" s="625"/>
    </row>
    <row r="95" spans="1:13" s="1" customFormat="1" ht="105" x14ac:dyDescent="0.25">
      <c r="A95" s="624"/>
      <c r="B95" s="624"/>
      <c r="C95" s="624"/>
      <c r="D95" s="63" t="s">
        <v>9</v>
      </c>
      <c r="E95" s="66" t="s">
        <v>81</v>
      </c>
      <c r="F95" s="65" t="s">
        <v>22</v>
      </c>
      <c r="G95" s="66">
        <v>12.4</v>
      </c>
      <c r="H95" s="67">
        <v>12.4</v>
      </c>
      <c r="I95" s="68">
        <f t="shared" si="1"/>
        <v>100</v>
      </c>
      <c r="J95" s="621"/>
      <c r="K95" s="69" t="s">
        <v>24</v>
      </c>
      <c r="L95" s="66" t="s">
        <v>23</v>
      </c>
      <c r="M95" s="625"/>
    </row>
    <row r="96" spans="1:13" s="1" customFormat="1" ht="81.75" customHeight="1" x14ac:dyDescent="0.25">
      <c r="A96" s="624"/>
      <c r="B96" s="624"/>
      <c r="C96" s="624"/>
      <c r="D96" s="63" t="s">
        <v>9</v>
      </c>
      <c r="E96" s="66" t="s">
        <v>82</v>
      </c>
      <c r="F96" s="65" t="s">
        <v>22</v>
      </c>
      <c r="G96" s="66">
        <v>36</v>
      </c>
      <c r="H96" s="67">
        <v>36</v>
      </c>
      <c r="I96" s="68">
        <f t="shared" si="1"/>
        <v>100</v>
      </c>
      <c r="J96" s="621"/>
      <c r="K96" s="69" t="s">
        <v>24</v>
      </c>
      <c r="L96" s="66" t="s">
        <v>23</v>
      </c>
      <c r="M96" s="625"/>
    </row>
    <row r="97" spans="1:16384" s="1" customFormat="1" ht="111" customHeight="1" x14ac:dyDescent="0.25">
      <c r="A97" s="624"/>
      <c r="B97" s="624"/>
      <c r="C97" s="624"/>
      <c r="D97" s="63" t="s">
        <v>9</v>
      </c>
      <c r="E97" s="71" t="s">
        <v>83</v>
      </c>
      <c r="F97" s="72" t="s">
        <v>22</v>
      </c>
      <c r="G97" s="66">
        <v>24.9</v>
      </c>
      <c r="H97" s="66">
        <v>25.4</v>
      </c>
      <c r="I97" s="68">
        <v>100</v>
      </c>
      <c r="J97" s="621"/>
      <c r="K97" s="73" t="s">
        <v>30</v>
      </c>
      <c r="L97" s="66" t="s">
        <v>23</v>
      </c>
      <c r="M97" s="625"/>
    </row>
    <row r="98" spans="1:16384" s="1" customFormat="1" ht="99" customHeight="1" x14ac:dyDescent="0.25">
      <c r="A98" s="624"/>
      <c r="B98" s="624"/>
      <c r="C98" s="624"/>
      <c r="D98" s="63" t="s">
        <v>9</v>
      </c>
      <c r="E98" s="66" t="s">
        <v>84</v>
      </c>
      <c r="F98" s="65" t="s">
        <v>22</v>
      </c>
      <c r="G98" s="66">
        <v>30</v>
      </c>
      <c r="H98" s="67">
        <v>30</v>
      </c>
      <c r="I98" s="68">
        <f t="shared" si="1"/>
        <v>100</v>
      </c>
      <c r="J98" s="621"/>
      <c r="K98" s="69" t="s">
        <v>24</v>
      </c>
      <c r="L98" s="70" t="s">
        <v>23</v>
      </c>
      <c r="M98" s="625"/>
    </row>
    <row r="99" spans="1:16384" s="1" customFormat="1" ht="60" customHeight="1" x14ac:dyDescent="0.25">
      <c r="A99" s="624"/>
      <c r="B99" s="624" t="s">
        <v>85</v>
      </c>
      <c r="C99" s="624" t="s">
        <v>5</v>
      </c>
      <c r="D99" s="63" t="s">
        <v>11</v>
      </c>
      <c r="E99" s="66" t="s">
        <v>86</v>
      </c>
      <c r="F99" s="65" t="s">
        <v>20</v>
      </c>
      <c r="G99" s="66">
        <v>18400</v>
      </c>
      <c r="H99" s="67">
        <v>18900</v>
      </c>
      <c r="I99" s="68">
        <v>100</v>
      </c>
      <c r="J99" s="621">
        <f>(I99+I100+I101+I103+I104+I105+I106+I107+I108)/9</f>
        <v>100</v>
      </c>
      <c r="K99" s="69" t="s">
        <v>24</v>
      </c>
      <c r="L99" s="70" t="s">
        <v>23</v>
      </c>
      <c r="M99" s="625"/>
    </row>
    <row r="100" spans="1:16384" s="1" customFormat="1" ht="60" x14ac:dyDescent="0.25">
      <c r="A100" s="624"/>
      <c r="B100" s="624"/>
      <c r="C100" s="624"/>
      <c r="D100" s="63" t="s">
        <v>11</v>
      </c>
      <c r="E100" s="64" t="s">
        <v>87</v>
      </c>
      <c r="F100" s="65" t="s">
        <v>20</v>
      </c>
      <c r="G100" s="66">
        <v>21270</v>
      </c>
      <c r="H100" s="67">
        <v>21270</v>
      </c>
      <c r="I100" s="68">
        <f t="shared" si="1"/>
        <v>100</v>
      </c>
      <c r="J100" s="621"/>
      <c r="K100" s="69" t="s">
        <v>24</v>
      </c>
      <c r="L100" s="66" t="s">
        <v>23</v>
      </c>
      <c r="M100" s="625"/>
    </row>
    <row r="101" spans="1:16384" s="1" customFormat="1" ht="60" x14ac:dyDescent="0.25">
      <c r="A101" s="624"/>
      <c r="B101" s="624"/>
      <c r="C101" s="624"/>
      <c r="D101" s="63" t="s">
        <v>11</v>
      </c>
      <c r="E101" s="70" t="s">
        <v>88</v>
      </c>
      <c r="F101" s="65" t="s">
        <v>20</v>
      </c>
      <c r="G101" s="66">
        <v>200</v>
      </c>
      <c r="H101" s="67">
        <v>200</v>
      </c>
      <c r="I101" s="68">
        <f t="shared" si="1"/>
        <v>100</v>
      </c>
      <c r="J101" s="621"/>
      <c r="K101" s="69" t="s">
        <v>24</v>
      </c>
      <c r="L101" s="66" t="s">
        <v>23</v>
      </c>
      <c r="M101" s="625"/>
    </row>
    <row r="102" spans="1:16384" s="1" customFormat="1" ht="12" customHeight="1" x14ac:dyDescent="0.25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66">
        <v>7</v>
      </c>
      <c r="H102" s="66">
        <v>8</v>
      </c>
      <c r="I102" s="65">
        <v>9</v>
      </c>
      <c r="J102" s="65">
        <v>10</v>
      </c>
      <c r="K102" s="65">
        <v>11</v>
      </c>
      <c r="L102" s="65">
        <v>12</v>
      </c>
      <c r="M102" s="65">
        <v>13</v>
      </c>
    </row>
    <row r="103" spans="1:16384" s="1" customFormat="1" ht="104.25" customHeight="1" x14ac:dyDescent="0.25">
      <c r="A103" s="609" t="s">
        <v>77</v>
      </c>
      <c r="B103" s="609" t="s">
        <v>85</v>
      </c>
      <c r="C103" s="609" t="s">
        <v>5</v>
      </c>
      <c r="D103" s="63" t="s">
        <v>9</v>
      </c>
      <c r="E103" s="66" t="s">
        <v>89</v>
      </c>
      <c r="F103" s="65" t="s">
        <v>2</v>
      </c>
      <c r="G103" s="66">
        <v>24.9</v>
      </c>
      <c r="H103" s="67">
        <v>25.4</v>
      </c>
      <c r="I103" s="68">
        <v>100</v>
      </c>
      <c r="J103" s="622">
        <v>100</v>
      </c>
      <c r="K103" s="69" t="s">
        <v>24</v>
      </c>
      <c r="L103" s="66" t="s">
        <v>23</v>
      </c>
      <c r="M103" s="615"/>
    </row>
    <row r="104" spans="1:16384" s="1" customFormat="1" ht="90" customHeight="1" x14ac:dyDescent="0.25">
      <c r="A104" s="610"/>
      <c r="B104" s="610"/>
      <c r="C104" s="610"/>
      <c r="D104" s="63" t="s">
        <v>9</v>
      </c>
      <c r="E104" s="66" t="s">
        <v>90</v>
      </c>
      <c r="F104" s="65" t="s">
        <v>22</v>
      </c>
      <c r="G104" s="66">
        <v>30</v>
      </c>
      <c r="H104" s="67">
        <v>30</v>
      </c>
      <c r="I104" s="68">
        <f t="shared" si="1"/>
        <v>100</v>
      </c>
      <c r="J104" s="622"/>
      <c r="K104" s="69" t="s">
        <v>24</v>
      </c>
      <c r="L104" s="66" t="s">
        <v>23</v>
      </c>
      <c r="M104" s="616"/>
    </row>
    <row r="105" spans="1:16384" s="1" customFormat="1" ht="96.75" customHeight="1" x14ac:dyDescent="0.25">
      <c r="A105" s="610"/>
      <c r="B105" s="610"/>
      <c r="C105" s="610"/>
      <c r="D105" s="63" t="s">
        <v>9</v>
      </c>
      <c r="E105" s="66" t="s">
        <v>91</v>
      </c>
      <c r="F105" s="65" t="s">
        <v>2</v>
      </c>
      <c r="G105" s="66">
        <v>12.4</v>
      </c>
      <c r="H105" s="66">
        <v>12.4</v>
      </c>
      <c r="I105" s="68">
        <f t="shared" si="1"/>
        <v>100</v>
      </c>
      <c r="J105" s="622"/>
      <c r="K105" s="66"/>
      <c r="L105" s="66" t="s">
        <v>23</v>
      </c>
      <c r="M105" s="616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  <c r="XFA105" s="10"/>
      <c r="XFB105" s="10"/>
      <c r="XFC105" s="10"/>
      <c r="XFD105" s="10"/>
    </row>
    <row r="106" spans="1:16384" s="1" customFormat="1" ht="90.75" customHeight="1" x14ac:dyDescent="0.25">
      <c r="A106" s="610"/>
      <c r="B106" s="610"/>
      <c r="C106" s="610"/>
      <c r="D106" s="63" t="s">
        <v>9</v>
      </c>
      <c r="E106" s="66" t="s">
        <v>82</v>
      </c>
      <c r="F106" s="65" t="s">
        <v>22</v>
      </c>
      <c r="G106" s="66">
        <v>36</v>
      </c>
      <c r="H106" s="67">
        <v>36</v>
      </c>
      <c r="I106" s="68">
        <f t="shared" si="1"/>
        <v>100</v>
      </c>
      <c r="J106" s="622"/>
      <c r="K106" s="69" t="s">
        <v>24</v>
      </c>
      <c r="L106" s="70" t="s">
        <v>23</v>
      </c>
      <c r="M106" s="616"/>
    </row>
    <row r="107" spans="1:16384" s="1" customFormat="1" ht="105" x14ac:dyDescent="0.25">
      <c r="A107" s="610"/>
      <c r="B107" s="610"/>
      <c r="C107" s="610"/>
      <c r="D107" s="63" t="s">
        <v>9</v>
      </c>
      <c r="E107" s="64" t="s">
        <v>92</v>
      </c>
      <c r="F107" s="65" t="s">
        <v>2</v>
      </c>
      <c r="G107" s="66">
        <v>12.4</v>
      </c>
      <c r="H107" s="67">
        <v>12.4</v>
      </c>
      <c r="I107" s="68">
        <f t="shared" si="1"/>
        <v>100</v>
      </c>
      <c r="J107" s="622"/>
      <c r="K107" s="69" t="s">
        <v>24</v>
      </c>
      <c r="L107" s="66" t="s">
        <v>23</v>
      </c>
      <c r="M107" s="616"/>
    </row>
    <row r="108" spans="1:16384" s="1" customFormat="1" ht="93" customHeight="1" x14ac:dyDescent="0.25">
      <c r="A108" s="610"/>
      <c r="B108" s="611"/>
      <c r="C108" s="611"/>
      <c r="D108" s="63" t="s">
        <v>9</v>
      </c>
      <c r="E108" s="70" t="s">
        <v>93</v>
      </c>
      <c r="F108" s="65" t="s">
        <v>22</v>
      </c>
      <c r="G108" s="66">
        <v>66</v>
      </c>
      <c r="H108" s="67">
        <v>66</v>
      </c>
      <c r="I108" s="68">
        <f t="shared" si="1"/>
        <v>100</v>
      </c>
      <c r="J108" s="623"/>
      <c r="K108" s="69" t="s">
        <v>24</v>
      </c>
      <c r="L108" s="66" t="s">
        <v>23</v>
      </c>
      <c r="M108" s="616"/>
    </row>
    <row r="109" spans="1:16384" s="1" customFormat="1" ht="47.25" customHeight="1" x14ac:dyDescent="0.25">
      <c r="A109" s="610"/>
      <c r="B109" s="609" t="s">
        <v>94</v>
      </c>
      <c r="C109" s="624" t="s">
        <v>15</v>
      </c>
      <c r="D109" s="63" t="s">
        <v>11</v>
      </c>
      <c r="E109" s="66" t="s">
        <v>95</v>
      </c>
      <c r="F109" s="65" t="s">
        <v>22</v>
      </c>
      <c r="G109" s="66">
        <v>14852</v>
      </c>
      <c r="H109" s="67">
        <v>14858</v>
      </c>
      <c r="I109" s="68">
        <f t="shared" si="1"/>
        <v>100.04039859951521</v>
      </c>
      <c r="J109" s="621">
        <v>100</v>
      </c>
      <c r="K109" s="69" t="s">
        <v>24</v>
      </c>
      <c r="L109" s="66" t="s">
        <v>23</v>
      </c>
      <c r="M109" s="616"/>
    </row>
    <row r="110" spans="1:16384" s="1" customFormat="1" ht="87" customHeight="1" x14ac:dyDescent="0.25">
      <c r="A110" s="611"/>
      <c r="B110" s="611"/>
      <c r="C110" s="624"/>
      <c r="D110" s="63" t="s">
        <v>9</v>
      </c>
      <c r="E110" s="66" t="s">
        <v>95</v>
      </c>
      <c r="F110" s="65" t="s">
        <v>22</v>
      </c>
      <c r="G110" s="66">
        <v>14852</v>
      </c>
      <c r="H110" s="67">
        <v>14858</v>
      </c>
      <c r="I110" s="68">
        <f t="shared" si="1"/>
        <v>100.04039859951521</v>
      </c>
      <c r="J110" s="621"/>
      <c r="K110" s="69" t="s">
        <v>24</v>
      </c>
      <c r="L110" s="66" t="s">
        <v>23</v>
      </c>
      <c r="M110" s="617"/>
    </row>
    <row r="111" spans="1:16384" s="1" customFormat="1" ht="18" customHeight="1" x14ac:dyDescent="0.25">
      <c r="A111" s="65">
        <v>1</v>
      </c>
      <c r="B111" s="65">
        <v>2</v>
      </c>
      <c r="C111" s="65">
        <v>3</v>
      </c>
      <c r="D111" s="65">
        <v>4</v>
      </c>
      <c r="E111" s="65">
        <v>5</v>
      </c>
      <c r="F111" s="65">
        <v>6</v>
      </c>
      <c r="G111" s="66">
        <v>7</v>
      </c>
      <c r="H111" s="66">
        <v>8</v>
      </c>
      <c r="I111" s="65">
        <v>9</v>
      </c>
      <c r="J111" s="65">
        <v>10</v>
      </c>
      <c r="K111" s="65">
        <v>11</v>
      </c>
      <c r="L111" s="65">
        <v>12</v>
      </c>
      <c r="M111" s="65">
        <v>13</v>
      </c>
    </row>
    <row r="112" spans="1:16384" s="1" customFormat="1" ht="48.75" customHeight="1" x14ac:dyDescent="0.25">
      <c r="A112" s="609" t="s">
        <v>77</v>
      </c>
      <c r="B112" s="624" t="s">
        <v>96</v>
      </c>
      <c r="C112" s="624" t="s">
        <v>15</v>
      </c>
      <c r="D112" s="63" t="s">
        <v>11</v>
      </c>
      <c r="E112" s="66" t="s">
        <v>97</v>
      </c>
      <c r="F112" s="65" t="s">
        <v>20</v>
      </c>
      <c r="G112" s="66">
        <v>9350</v>
      </c>
      <c r="H112" s="67">
        <v>9400</v>
      </c>
      <c r="I112" s="68">
        <v>100</v>
      </c>
      <c r="J112" s="621">
        <f>(I112+I113)/2</f>
        <v>100</v>
      </c>
      <c r="K112" s="69" t="s">
        <v>24</v>
      </c>
      <c r="L112" s="66" t="s">
        <v>23</v>
      </c>
      <c r="M112" s="618"/>
    </row>
    <row r="113" spans="1:16384" s="1" customFormat="1" ht="48.75" customHeight="1" x14ac:dyDescent="0.25">
      <c r="A113" s="610"/>
      <c r="B113" s="624"/>
      <c r="C113" s="624"/>
      <c r="D113" s="63" t="s">
        <v>9</v>
      </c>
      <c r="E113" s="66" t="s">
        <v>98</v>
      </c>
      <c r="F113" s="65" t="s">
        <v>22</v>
      </c>
      <c r="G113" s="66">
        <v>560</v>
      </c>
      <c r="H113" s="66">
        <v>561</v>
      </c>
      <c r="I113" s="68">
        <v>100</v>
      </c>
      <c r="J113" s="621"/>
      <c r="K113" s="65" t="s">
        <v>30</v>
      </c>
      <c r="L113" s="66" t="s">
        <v>23</v>
      </c>
      <c r="M113" s="619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  <c r="XER113" s="22"/>
      <c r="XES113" s="22"/>
      <c r="XET113" s="22"/>
      <c r="XEU113" s="22"/>
      <c r="XEV113" s="22"/>
      <c r="XEW113" s="22"/>
      <c r="XEX113" s="22"/>
      <c r="XEY113" s="22"/>
      <c r="XEZ113" s="22"/>
      <c r="XFA113" s="22"/>
      <c r="XFB113" s="22"/>
      <c r="XFC113" s="22"/>
      <c r="XFD113" s="22"/>
    </row>
    <row r="114" spans="1:16384" s="1" customFormat="1" ht="48.75" customHeight="1" x14ac:dyDescent="0.25">
      <c r="A114" s="610"/>
      <c r="B114" s="624" t="s">
        <v>41</v>
      </c>
      <c r="C114" s="624" t="s">
        <v>15</v>
      </c>
      <c r="D114" s="63" t="s">
        <v>11</v>
      </c>
      <c r="E114" s="70" t="s">
        <v>42</v>
      </c>
      <c r="F114" s="65" t="s">
        <v>20</v>
      </c>
      <c r="G114" s="66">
        <v>8006</v>
      </c>
      <c r="H114" s="67">
        <v>8006</v>
      </c>
      <c r="I114" s="68">
        <f>H114/G114*100</f>
        <v>100</v>
      </c>
      <c r="J114" s="621">
        <v>100</v>
      </c>
      <c r="K114" s="69" t="s">
        <v>24</v>
      </c>
      <c r="L114" s="66" t="s">
        <v>23</v>
      </c>
      <c r="M114" s="619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  <c r="AYX114" s="31"/>
      <c r="AYY114" s="31"/>
      <c r="AYZ114" s="31"/>
      <c r="AZA114" s="31"/>
      <c r="AZB114" s="31"/>
      <c r="AZC114" s="31"/>
      <c r="AZD114" s="31"/>
      <c r="AZE114" s="31"/>
      <c r="AZF114" s="31"/>
      <c r="AZG114" s="31"/>
      <c r="AZH114" s="31"/>
      <c r="AZI114" s="31"/>
      <c r="AZJ114" s="31"/>
      <c r="AZK114" s="31"/>
      <c r="AZL114" s="31"/>
      <c r="AZM114" s="31"/>
      <c r="AZN114" s="31"/>
      <c r="AZO114" s="31"/>
      <c r="AZP114" s="31"/>
      <c r="AZQ114" s="31"/>
      <c r="AZR114" s="31"/>
      <c r="AZS114" s="31"/>
      <c r="AZT114" s="31"/>
      <c r="AZU114" s="31"/>
      <c r="AZV114" s="31"/>
      <c r="AZW114" s="31"/>
      <c r="AZX114" s="31"/>
      <c r="AZY114" s="31"/>
      <c r="AZZ114" s="31"/>
      <c r="BAA114" s="31"/>
      <c r="BAB114" s="31"/>
      <c r="BAC114" s="31"/>
      <c r="BAD114" s="31"/>
      <c r="BAE114" s="31"/>
      <c r="BAF114" s="31"/>
      <c r="BAG114" s="31"/>
      <c r="BAH114" s="31"/>
      <c r="BAI114" s="31"/>
      <c r="BAJ114" s="31"/>
      <c r="BAK114" s="31"/>
      <c r="BAL114" s="31"/>
      <c r="BAM114" s="31"/>
      <c r="BAN114" s="31"/>
      <c r="BAO114" s="31"/>
      <c r="BAP114" s="31"/>
      <c r="BAQ114" s="31"/>
      <c r="BAR114" s="31"/>
      <c r="BAS114" s="31"/>
      <c r="BAT114" s="31"/>
      <c r="BAU114" s="31"/>
      <c r="BAV114" s="31"/>
      <c r="BAW114" s="31"/>
      <c r="BAX114" s="31"/>
      <c r="BAY114" s="31"/>
      <c r="BAZ114" s="31"/>
      <c r="BBA114" s="31"/>
      <c r="BBB114" s="31"/>
      <c r="BBC114" s="31"/>
      <c r="BBD114" s="31"/>
      <c r="BBE114" s="31"/>
      <c r="BBF114" s="31"/>
      <c r="BBG114" s="31"/>
      <c r="BBH114" s="31"/>
      <c r="BBI114" s="31"/>
      <c r="BBJ114" s="31"/>
      <c r="BBK114" s="31"/>
      <c r="BBL114" s="31"/>
      <c r="BBM114" s="31"/>
      <c r="BBN114" s="31"/>
      <c r="BBO114" s="31"/>
      <c r="BBP114" s="31"/>
      <c r="BBQ114" s="31"/>
      <c r="BBR114" s="31"/>
      <c r="BBS114" s="31"/>
      <c r="BBT114" s="31"/>
      <c r="BBU114" s="31"/>
      <c r="BBV114" s="31"/>
      <c r="BBW114" s="31"/>
      <c r="BBX114" s="31"/>
      <c r="BBY114" s="31"/>
      <c r="BBZ114" s="31"/>
      <c r="BCA114" s="31"/>
      <c r="BCB114" s="31"/>
      <c r="BCC114" s="31"/>
      <c r="BCD114" s="31"/>
      <c r="BCE114" s="31"/>
      <c r="BCF114" s="31"/>
      <c r="BCG114" s="31"/>
      <c r="BCH114" s="31"/>
      <c r="BCI114" s="31"/>
      <c r="BCJ114" s="31"/>
      <c r="BCK114" s="31"/>
      <c r="BCL114" s="31"/>
      <c r="BCM114" s="31"/>
      <c r="BCN114" s="31"/>
      <c r="BCO114" s="31"/>
      <c r="BCP114" s="31"/>
      <c r="BCQ114" s="31"/>
      <c r="BCR114" s="31"/>
      <c r="BCS114" s="31"/>
      <c r="BCT114" s="31"/>
      <c r="BCU114" s="31"/>
      <c r="BCV114" s="31"/>
      <c r="BCW114" s="31"/>
      <c r="BCX114" s="31"/>
      <c r="BCY114" s="31"/>
      <c r="BCZ114" s="31"/>
      <c r="BDA114" s="31"/>
      <c r="BDB114" s="31"/>
      <c r="BDC114" s="31"/>
      <c r="BDD114" s="31"/>
      <c r="BDE114" s="31"/>
      <c r="BDF114" s="31"/>
      <c r="BDG114" s="31"/>
      <c r="BDH114" s="31"/>
      <c r="BDI114" s="31"/>
      <c r="BDJ114" s="31"/>
      <c r="BDK114" s="31"/>
      <c r="BDL114" s="31"/>
      <c r="BDM114" s="31"/>
      <c r="BDN114" s="31"/>
      <c r="BDO114" s="31"/>
      <c r="BDP114" s="31"/>
      <c r="BDQ114" s="31"/>
      <c r="BDR114" s="31"/>
      <c r="BDS114" s="31"/>
      <c r="BDT114" s="31"/>
      <c r="BDU114" s="31"/>
      <c r="BDV114" s="31"/>
      <c r="BDW114" s="31"/>
      <c r="BDX114" s="31"/>
      <c r="BDY114" s="31"/>
      <c r="BDZ114" s="31"/>
      <c r="BEA114" s="31"/>
      <c r="BEB114" s="31"/>
      <c r="BEC114" s="31"/>
      <c r="BED114" s="31"/>
      <c r="BEE114" s="31"/>
      <c r="BEF114" s="31"/>
      <c r="BEG114" s="31"/>
      <c r="BEH114" s="31"/>
      <c r="BEI114" s="31"/>
      <c r="BEJ114" s="31"/>
      <c r="BEK114" s="31"/>
      <c r="BEL114" s="31"/>
      <c r="BEM114" s="31"/>
      <c r="BEN114" s="31"/>
      <c r="BEO114" s="31"/>
      <c r="BEP114" s="31"/>
      <c r="BEQ114" s="31"/>
      <c r="BER114" s="31"/>
      <c r="BES114" s="31"/>
      <c r="BET114" s="31"/>
      <c r="BEU114" s="31"/>
      <c r="BEV114" s="31"/>
      <c r="BEW114" s="31"/>
      <c r="BEX114" s="31"/>
      <c r="BEY114" s="31"/>
      <c r="BEZ114" s="31"/>
      <c r="BFA114" s="31"/>
      <c r="BFB114" s="31"/>
      <c r="BFC114" s="31"/>
      <c r="BFD114" s="31"/>
      <c r="BFE114" s="31"/>
      <c r="BFF114" s="31"/>
      <c r="BFG114" s="31"/>
      <c r="BFH114" s="31"/>
      <c r="BFI114" s="31"/>
      <c r="BFJ114" s="31"/>
      <c r="BFK114" s="31"/>
      <c r="BFL114" s="31"/>
      <c r="BFM114" s="31"/>
      <c r="BFN114" s="31"/>
      <c r="BFO114" s="31"/>
      <c r="BFP114" s="31"/>
      <c r="BFQ114" s="31"/>
      <c r="BFR114" s="31"/>
      <c r="BFS114" s="31"/>
      <c r="BFT114" s="31"/>
      <c r="BFU114" s="31"/>
      <c r="BFV114" s="31"/>
      <c r="BFW114" s="31"/>
      <c r="BFX114" s="31"/>
      <c r="BFY114" s="31"/>
      <c r="BFZ114" s="31"/>
      <c r="BGA114" s="31"/>
      <c r="BGB114" s="31"/>
      <c r="BGC114" s="31"/>
      <c r="BGD114" s="31"/>
      <c r="BGE114" s="31"/>
      <c r="BGF114" s="31"/>
      <c r="BGG114" s="31"/>
      <c r="BGH114" s="31"/>
      <c r="BGI114" s="31"/>
      <c r="BGJ114" s="31"/>
      <c r="BGK114" s="31"/>
      <c r="BGL114" s="31"/>
      <c r="BGM114" s="31"/>
      <c r="BGN114" s="31"/>
      <c r="BGO114" s="31"/>
      <c r="BGP114" s="31"/>
      <c r="BGQ114" s="31"/>
      <c r="BGR114" s="31"/>
      <c r="BGS114" s="31"/>
      <c r="BGT114" s="31"/>
      <c r="BGU114" s="31"/>
      <c r="BGV114" s="31"/>
      <c r="BGW114" s="31"/>
      <c r="BGX114" s="31"/>
      <c r="BGY114" s="31"/>
      <c r="BGZ114" s="31"/>
      <c r="BHA114" s="31"/>
      <c r="BHB114" s="31"/>
      <c r="BHC114" s="31"/>
      <c r="BHD114" s="31"/>
      <c r="BHE114" s="31"/>
      <c r="BHF114" s="31"/>
      <c r="BHG114" s="31"/>
      <c r="BHH114" s="31"/>
      <c r="BHI114" s="31"/>
      <c r="BHJ114" s="31"/>
      <c r="BHK114" s="31"/>
      <c r="BHL114" s="31"/>
      <c r="BHM114" s="31"/>
      <c r="BHN114" s="31"/>
      <c r="BHO114" s="31"/>
      <c r="BHP114" s="31"/>
      <c r="BHQ114" s="31"/>
      <c r="BHR114" s="31"/>
      <c r="BHS114" s="31"/>
      <c r="BHT114" s="31"/>
      <c r="BHU114" s="31"/>
      <c r="BHV114" s="31"/>
      <c r="BHW114" s="31"/>
      <c r="BHX114" s="31"/>
      <c r="BHY114" s="31"/>
      <c r="BHZ114" s="31"/>
      <c r="BIA114" s="31"/>
      <c r="BIB114" s="31"/>
      <c r="BIC114" s="31"/>
      <c r="BID114" s="31"/>
      <c r="BIE114" s="31"/>
      <c r="BIF114" s="31"/>
      <c r="BIG114" s="31"/>
      <c r="BIH114" s="31"/>
      <c r="BII114" s="31"/>
      <c r="BIJ114" s="31"/>
      <c r="BIK114" s="31"/>
      <c r="BIL114" s="31"/>
      <c r="BIM114" s="31"/>
      <c r="BIN114" s="31"/>
      <c r="BIO114" s="31"/>
      <c r="BIP114" s="31"/>
      <c r="BIQ114" s="31"/>
      <c r="BIR114" s="31"/>
      <c r="BIS114" s="31"/>
      <c r="BIT114" s="31"/>
      <c r="BIU114" s="31"/>
      <c r="BIV114" s="31"/>
      <c r="BIW114" s="31"/>
      <c r="BIX114" s="31"/>
      <c r="BIY114" s="31"/>
      <c r="BIZ114" s="31"/>
      <c r="BJA114" s="31"/>
      <c r="BJB114" s="31"/>
      <c r="BJC114" s="31"/>
      <c r="BJD114" s="31"/>
      <c r="BJE114" s="31"/>
      <c r="BJF114" s="31"/>
      <c r="BJG114" s="31"/>
      <c r="BJH114" s="31"/>
      <c r="BJI114" s="31"/>
      <c r="BJJ114" s="31"/>
      <c r="BJK114" s="31"/>
      <c r="BJL114" s="31"/>
      <c r="BJM114" s="31"/>
      <c r="BJN114" s="31"/>
      <c r="BJO114" s="31"/>
      <c r="BJP114" s="31"/>
      <c r="BJQ114" s="31"/>
      <c r="BJR114" s="31"/>
      <c r="BJS114" s="31"/>
      <c r="BJT114" s="31"/>
      <c r="BJU114" s="31"/>
      <c r="BJV114" s="31"/>
      <c r="BJW114" s="31"/>
      <c r="BJX114" s="31"/>
      <c r="BJY114" s="31"/>
      <c r="BJZ114" s="31"/>
      <c r="BKA114" s="31"/>
      <c r="BKB114" s="31"/>
      <c r="BKC114" s="31"/>
      <c r="BKD114" s="31"/>
      <c r="BKE114" s="31"/>
      <c r="BKF114" s="31"/>
      <c r="BKG114" s="31"/>
      <c r="BKH114" s="31"/>
      <c r="BKI114" s="31"/>
      <c r="BKJ114" s="31"/>
      <c r="BKK114" s="31"/>
      <c r="BKL114" s="31"/>
      <c r="BKM114" s="31"/>
      <c r="BKN114" s="31"/>
      <c r="BKO114" s="31"/>
      <c r="BKP114" s="31"/>
      <c r="BKQ114" s="31"/>
      <c r="BKR114" s="31"/>
      <c r="BKS114" s="31"/>
      <c r="BKT114" s="31"/>
      <c r="BKU114" s="31"/>
      <c r="BKV114" s="31"/>
      <c r="BKW114" s="31"/>
      <c r="BKX114" s="31"/>
      <c r="BKY114" s="31"/>
      <c r="BKZ114" s="31"/>
      <c r="BLA114" s="31"/>
      <c r="BLB114" s="31"/>
      <c r="BLC114" s="31"/>
      <c r="BLD114" s="31"/>
      <c r="BLE114" s="31"/>
      <c r="BLF114" s="31"/>
      <c r="BLG114" s="31"/>
      <c r="BLH114" s="31"/>
      <c r="BLI114" s="31"/>
      <c r="BLJ114" s="31"/>
      <c r="BLK114" s="31"/>
      <c r="BLL114" s="31"/>
      <c r="BLM114" s="31"/>
      <c r="BLN114" s="31"/>
      <c r="BLO114" s="31"/>
      <c r="BLP114" s="31"/>
      <c r="BLQ114" s="31"/>
      <c r="BLR114" s="31"/>
      <c r="BLS114" s="31"/>
      <c r="BLT114" s="31"/>
      <c r="BLU114" s="31"/>
      <c r="BLV114" s="31"/>
      <c r="BLW114" s="31"/>
      <c r="BLX114" s="31"/>
      <c r="BLY114" s="31"/>
      <c r="BLZ114" s="31"/>
      <c r="BMA114" s="31"/>
      <c r="BMB114" s="31"/>
      <c r="BMC114" s="31"/>
      <c r="BMD114" s="31"/>
      <c r="BME114" s="31"/>
      <c r="BMF114" s="31"/>
      <c r="BMG114" s="31"/>
      <c r="BMH114" s="31"/>
      <c r="BMI114" s="31"/>
      <c r="BMJ114" s="31"/>
      <c r="BMK114" s="31"/>
      <c r="BML114" s="31"/>
      <c r="BMM114" s="31"/>
      <c r="BMN114" s="31"/>
      <c r="BMO114" s="31"/>
      <c r="BMP114" s="31"/>
      <c r="BMQ114" s="31"/>
      <c r="BMR114" s="31"/>
      <c r="BMS114" s="31"/>
      <c r="BMT114" s="31"/>
      <c r="BMU114" s="31"/>
      <c r="BMV114" s="31"/>
      <c r="BMW114" s="31"/>
      <c r="BMX114" s="31"/>
      <c r="BMY114" s="31"/>
      <c r="BMZ114" s="31"/>
      <c r="BNA114" s="31"/>
      <c r="BNB114" s="31"/>
      <c r="BNC114" s="31"/>
      <c r="BND114" s="31"/>
      <c r="BNE114" s="31"/>
      <c r="BNF114" s="31"/>
      <c r="BNG114" s="31"/>
      <c r="BNH114" s="31"/>
      <c r="BNI114" s="31"/>
      <c r="BNJ114" s="31"/>
      <c r="BNK114" s="31"/>
      <c r="BNL114" s="31"/>
      <c r="BNM114" s="31"/>
      <c r="BNN114" s="31"/>
      <c r="BNO114" s="31"/>
      <c r="BNP114" s="31"/>
      <c r="BNQ114" s="31"/>
      <c r="BNR114" s="31"/>
      <c r="BNS114" s="31"/>
      <c r="BNT114" s="31"/>
      <c r="BNU114" s="31"/>
      <c r="BNV114" s="31"/>
      <c r="BNW114" s="31"/>
      <c r="BNX114" s="31"/>
      <c r="BNY114" s="31"/>
      <c r="BNZ114" s="31"/>
      <c r="BOA114" s="31"/>
      <c r="BOB114" s="31"/>
      <c r="BOC114" s="31"/>
      <c r="BOD114" s="31"/>
      <c r="BOE114" s="31"/>
      <c r="BOF114" s="31"/>
      <c r="BOG114" s="31"/>
      <c r="BOH114" s="31"/>
      <c r="BOI114" s="31"/>
      <c r="BOJ114" s="31"/>
      <c r="BOK114" s="31"/>
      <c r="BOL114" s="31"/>
      <c r="BOM114" s="31"/>
      <c r="BON114" s="31"/>
      <c r="BOO114" s="31"/>
      <c r="BOP114" s="31"/>
      <c r="BOQ114" s="31"/>
      <c r="BOR114" s="31"/>
      <c r="BOS114" s="31"/>
      <c r="BOT114" s="31"/>
      <c r="BOU114" s="31"/>
      <c r="BOV114" s="31"/>
      <c r="BOW114" s="31"/>
      <c r="BOX114" s="31"/>
      <c r="BOY114" s="31"/>
      <c r="BOZ114" s="31"/>
      <c r="BPA114" s="31"/>
      <c r="BPB114" s="31"/>
      <c r="BPC114" s="31"/>
      <c r="BPD114" s="31"/>
      <c r="BPE114" s="31"/>
      <c r="BPF114" s="31"/>
      <c r="BPG114" s="31"/>
      <c r="BPH114" s="31"/>
      <c r="BPI114" s="31"/>
      <c r="BPJ114" s="31"/>
      <c r="BPK114" s="31"/>
      <c r="BPL114" s="31"/>
      <c r="BPM114" s="31"/>
      <c r="BPN114" s="31"/>
      <c r="BPO114" s="31"/>
      <c r="BPP114" s="31"/>
      <c r="BPQ114" s="31"/>
      <c r="BPR114" s="31"/>
      <c r="BPS114" s="31"/>
      <c r="BPT114" s="31"/>
      <c r="BPU114" s="31"/>
      <c r="BPV114" s="31"/>
      <c r="BPW114" s="31"/>
      <c r="BPX114" s="31"/>
      <c r="BPY114" s="31"/>
      <c r="BPZ114" s="31"/>
      <c r="BQA114" s="31"/>
      <c r="BQB114" s="31"/>
      <c r="BQC114" s="31"/>
      <c r="BQD114" s="31"/>
      <c r="BQE114" s="31"/>
      <c r="BQF114" s="31"/>
      <c r="BQG114" s="31"/>
      <c r="BQH114" s="31"/>
      <c r="BQI114" s="31"/>
      <c r="BQJ114" s="31"/>
      <c r="BQK114" s="31"/>
      <c r="BQL114" s="31"/>
      <c r="BQM114" s="31"/>
      <c r="BQN114" s="31"/>
      <c r="BQO114" s="31"/>
      <c r="BQP114" s="31"/>
      <c r="BQQ114" s="31"/>
      <c r="BQR114" s="31"/>
      <c r="BQS114" s="31"/>
      <c r="BQT114" s="31"/>
      <c r="BQU114" s="31"/>
      <c r="BQV114" s="31"/>
      <c r="BQW114" s="31"/>
      <c r="BQX114" s="31"/>
      <c r="BQY114" s="31"/>
      <c r="BQZ114" s="31"/>
      <c r="BRA114" s="31"/>
      <c r="BRB114" s="31"/>
      <c r="BRC114" s="31"/>
      <c r="BRD114" s="31"/>
      <c r="BRE114" s="31"/>
      <c r="BRF114" s="31"/>
      <c r="BRG114" s="31"/>
      <c r="BRH114" s="31"/>
      <c r="BRI114" s="31"/>
      <c r="BRJ114" s="31"/>
      <c r="BRK114" s="31"/>
      <c r="BRL114" s="31"/>
      <c r="BRM114" s="31"/>
      <c r="BRN114" s="31"/>
      <c r="BRO114" s="31"/>
      <c r="BRP114" s="31"/>
      <c r="BRQ114" s="31"/>
      <c r="BRR114" s="31"/>
      <c r="BRS114" s="31"/>
      <c r="BRT114" s="31"/>
      <c r="BRU114" s="31"/>
      <c r="BRV114" s="31"/>
      <c r="BRW114" s="31"/>
      <c r="BRX114" s="31"/>
      <c r="BRY114" s="31"/>
      <c r="BRZ114" s="31"/>
      <c r="BSA114" s="31"/>
      <c r="BSB114" s="31"/>
      <c r="BSC114" s="31"/>
      <c r="BSD114" s="31"/>
      <c r="BSE114" s="31"/>
      <c r="BSF114" s="31"/>
      <c r="BSG114" s="31"/>
      <c r="BSH114" s="31"/>
      <c r="BSI114" s="31"/>
      <c r="BSJ114" s="31"/>
      <c r="BSK114" s="31"/>
      <c r="BSL114" s="31"/>
      <c r="BSM114" s="31"/>
      <c r="BSN114" s="31"/>
      <c r="BSO114" s="31"/>
      <c r="BSP114" s="31"/>
      <c r="BSQ114" s="31"/>
      <c r="BSR114" s="31"/>
      <c r="BSS114" s="31"/>
      <c r="BST114" s="31"/>
      <c r="BSU114" s="31"/>
      <c r="BSV114" s="31"/>
      <c r="BSW114" s="31"/>
      <c r="BSX114" s="31"/>
      <c r="BSY114" s="31"/>
      <c r="BSZ114" s="31"/>
      <c r="BTA114" s="31"/>
      <c r="BTB114" s="31"/>
      <c r="BTC114" s="31"/>
      <c r="BTD114" s="31"/>
      <c r="BTE114" s="31"/>
      <c r="BTF114" s="31"/>
      <c r="BTG114" s="31"/>
      <c r="BTH114" s="31"/>
      <c r="BTI114" s="31"/>
      <c r="BTJ114" s="31"/>
      <c r="BTK114" s="31"/>
      <c r="BTL114" s="31"/>
      <c r="BTM114" s="31"/>
      <c r="BTN114" s="31"/>
      <c r="BTO114" s="31"/>
      <c r="BTP114" s="31"/>
      <c r="BTQ114" s="31"/>
      <c r="BTR114" s="31"/>
      <c r="BTS114" s="31"/>
      <c r="BTT114" s="31"/>
      <c r="BTU114" s="31"/>
      <c r="BTV114" s="31"/>
      <c r="BTW114" s="31"/>
      <c r="BTX114" s="31"/>
      <c r="BTY114" s="31"/>
      <c r="BTZ114" s="31"/>
      <c r="BUA114" s="31"/>
      <c r="BUB114" s="31"/>
      <c r="BUC114" s="31"/>
      <c r="BUD114" s="31"/>
      <c r="BUE114" s="31"/>
      <c r="BUF114" s="31"/>
      <c r="BUG114" s="31"/>
      <c r="BUH114" s="31"/>
      <c r="BUI114" s="31"/>
      <c r="BUJ114" s="31"/>
      <c r="BUK114" s="31"/>
      <c r="BUL114" s="31"/>
      <c r="BUM114" s="31"/>
      <c r="BUN114" s="31"/>
      <c r="BUO114" s="31"/>
      <c r="BUP114" s="31"/>
      <c r="BUQ114" s="31"/>
      <c r="BUR114" s="31"/>
      <c r="BUS114" s="31"/>
      <c r="BUT114" s="31"/>
      <c r="BUU114" s="31"/>
      <c r="BUV114" s="31"/>
      <c r="BUW114" s="31"/>
      <c r="BUX114" s="31"/>
      <c r="BUY114" s="31"/>
      <c r="BUZ114" s="31"/>
      <c r="BVA114" s="31"/>
      <c r="BVB114" s="31"/>
      <c r="BVC114" s="31"/>
      <c r="BVD114" s="31"/>
      <c r="BVE114" s="31"/>
      <c r="BVF114" s="31"/>
      <c r="BVG114" s="31"/>
      <c r="BVH114" s="31"/>
      <c r="BVI114" s="31"/>
      <c r="BVJ114" s="31"/>
      <c r="BVK114" s="31"/>
      <c r="BVL114" s="31"/>
      <c r="BVM114" s="31"/>
      <c r="BVN114" s="31"/>
      <c r="BVO114" s="31"/>
      <c r="BVP114" s="31"/>
      <c r="BVQ114" s="31"/>
      <c r="BVR114" s="31"/>
      <c r="BVS114" s="31"/>
      <c r="BVT114" s="31"/>
      <c r="BVU114" s="31"/>
      <c r="BVV114" s="31"/>
      <c r="BVW114" s="31"/>
      <c r="BVX114" s="31"/>
      <c r="BVY114" s="31"/>
      <c r="BVZ114" s="31"/>
      <c r="BWA114" s="31"/>
      <c r="BWB114" s="31"/>
      <c r="BWC114" s="31"/>
      <c r="BWD114" s="31"/>
      <c r="BWE114" s="31"/>
      <c r="BWF114" s="31"/>
      <c r="BWG114" s="31"/>
      <c r="BWH114" s="31"/>
      <c r="BWI114" s="31"/>
      <c r="BWJ114" s="31"/>
      <c r="BWK114" s="31"/>
      <c r="BWL114" s="31"/>
      <c r="BWM114" s="31"/>
      <c r="BWN114" s="31"/>
      <c r="BWO114" s="31"/>
      <c r="BWP114" s="31"/>
      <c r="BWQ114" s="31"/>
      <c r="BWR114" s="31"/>
      <c r="BWS114" s="31"/>
      <c r="BWT114" s="31"/>
      <c r="BWU114" s="31"/>
      <c r="BWV114" s="31"/>
      <c r="BWW114" s="31"/>
      <c r="BWX114" s="31"/>
      <c r="BWY114" s="31"/>
      <c r="BWZ114" s="31"/>
      <c r="BXA114" s="31"/>
      <c r="BXB114" s="31"/>
      <c r="BXC114" s="31"/>
      <c r="BXD114" s="31"/>
      <c r="BXE114" s="31"/>
      <c r="BXF114" s="31"/>
      <c r="BXG114" s="31"/>
      <c r="BXH114" s="31"/>
      <c r="BXI114" s="31"/>
      <c r="BXJ114" s="31"/>
      <c r="BXK114" s="31"/>
      <c r="BXL114" s="31"/>
      <c r="BXM114" s="31"/>
      <c r="BXN114" s="31"/>
      <c r="BXO114" s="31"/>
      <c r="BXP114" s="31"/>
      <c r="BXQ114" s="31"/>
      <c r="BXR114" s="31"/>
      <c r="BXS114" s="31"/>
      <c r="BXT114" s="31"/>
      <c r="BXU114" s="31"/>
      <c r="BXV114" s="31"/>
      <c r="BXW114" s="31"/>
      <c r="BXX114" s="31"/>
      <c r="BXY114" s="31"/>
      <c r="BXZ114" s="31"/>
      <c r="BYA114" s="31"/>
      <c r="BYB114" s="31"/>
      <c r="BYC114" s="31"/>
      <c r="BYD114" s="31"/>
      <c r="BYE114" s="31"/>
      <c r="BYF114" s="31"/>
      <c r="BYG114" s="31"/>
      <c r="BYH114" s="31"/>
      <c r="BYI114" s="31"/>
      <c r="BYJ114" s="31"/>
      <c r="BYK114" s="31"/>
      <c r="BYL114" s="31"/>
      <c r="BYM114" s="31"/>
      <c r="BYN114" s="31"/>
      <c r="BYO114" s="31"/>
      <c r="BYP114" s="31"/>
      <c r="BYQ114" s="31"/>
      <c r="BYR114" s="31"/>
      <c r="BYS114" s="31"/>
      <c r="BYT114" s="31"/>
      <c r="BYU114" s="31"/>
      <c r="BYV114" s="31"/>
      <c r="BYW114" s="31"/>
      <c r="BYX114" s="31"/>
      <c r="BYY114" s="31"/>
      <c r="BYZ114" s="31"/>
      <c r="BZA114" s="31"/>
      <c r="BZB114" s="31"/>
      <c r="BZC114" s="31"/>
      <c r="BZD114" s="31"/>
      <c r="BZE114" s="31"/>
      <c r="BZF114" s="31"/>
      <c r="BZG114" s="31"/>
      <c r="BZH114" s="31"/>
      <c r="BZI114" s="31"/>
      <c r="BZJ114" s="31"/>
      <c r="BZK114" s="31"/>
      <c r="BZL114" s="31"/>
      <c r="BZM114" s="31"/>
      <c r="BZN114" s="31"/>
      <c r="BZO114" s="31"/>
      <c r="BZP114" s="31"/>
      <c r="BZQ114" s="31"/>
      <c r="BZR114" s="31"/>
      <c r="BZS114" s="31"/>
      <c r="BZT114" s="31"/>
      <c r="BZU114" s="31"/>
      <c r="BZV114" s="31"/>
      <c r="BZW114" s="31"/>
      <c r="BZX114" s="31"/>
      <c r="BZY114" s="31"/>
      <c r="BZZ114" s="31"/>
      <c r="CAA114" s="31"/>
      <c r="CAB114" s="31"/>
      <c r="CAC114" s="31"/>
      <c r="CAD114" s="31"/>
      <c r="CAE114" s="31"/>
      <c r="CAF114" s="31"/>
      <c r="CAG114" s="31"/>
      <c r="CAH114" s="31"/>
      <c r="CAI114" s="31"/>
      <c r="CAJ114" s="31"/>
      <c r="CAK114" s="31"/>
      <c r="CAL114" s="31"/>
      <c r="CAM114" s="31"/>
      <c r="CAN114" s="31"/>
      <c r="CAO114" s="31"/>
      <c r="CAP114" s="31"/>
      <c r="CAQ114" s="31"/>
      <c r="CAR114" s="31"/>
      <c r="CAS114" s="31"/>
      <c r="CAT114" s="31"/>
      <c r="CAU114" s="31"/>
      <c r="CAV114" s="31"/>
      <c r="CAW114" s="31"/>
      <c r="CAX114" s="31"/>
      <c r="CAY114" s="31"/>
      <c r="CAZ114" s="31"/>
      <c r="CBA114" s="31"/>
      <c r="CBB114" s="31"/>
      <c r="CBC114" s="31"/>
      <c r="CBD114" s="31"/>
      <c r="CBE114" s="31"/>
      <c r="CBF114" s="31"/>
      <c r="CBG114" s="31"/>
      <c r="CBH114" s="31"/>
      <c r="CBI114" s="31"/>
      <c r="CBJ114" s="31"/>
      <c r="CBK114" s="31"/>
      <c r="CBL114" s="31"/>
      <c r="CBM114" s="31"/>
      <c r="CBN114" s="31"/>
      <c r="CBO114" s="31"/>
      <c r="CBP114" s="31"/>
      <c r="CBQ114" s="31"/>
      <c r="CBR114" s="31"/>
      <c r="CBS114" s="31"/>
      <c r="CBT114" s="31"/>
      <c r="CBU114" s="31"/>
      <c r="CBV114" s="31"/>
      <c r="CBW114" s="31"/>
      <c r="CBX114" s="31"/>
      <c r="CBY114" s="31"/>
      <c r="CBZ114" s="31"/>
      <c r="CCA114" s="31"/>
      <c r="CCB114" s="31"/>
      <c r="CCC114" s="31"/>
      <c r="CCD114" s="31"/>
      <c r="CCE114" s="31"/>
      <c r="CCF114" s="31"/>
      <c r="CCG114" s="31"/>
      <c r="CCH114" s="31"/>
      <c r="CCI114" s="31"/>
      <c r="CCJ114" s="31"/>
      <c r="CCK114" s="31"/>
      <c r="CCL114" s="31"/>
      <c r="CCM114" s="31"/>
      <c r="CCN114" s="31"/>
      <c r="CCO114" s="31"/>
      <c r="CCP114" s="31"/>
      <c r="CCQ114" s="31"/>
      <c r="CCR114" s="31"/>
      <c r="CCS114" s="31"/>
      <c r="CCT114" s="31"/>
      <c r="CCU114" s="31"/>
      <c r="CCV114" s="31"/>
      <c r="CCW114" s="31"/>
      <c r="CCX114" s="31"/>
      <c r="CCY114" s="31"/>
      <c r="CCZ114" s="31"/>
      <c r="CDA114" s="31"/>
      <c r="CDB114" s="31"/>
      <c r="CDC114" s="31"/>
      <c r="CDD114" s="31"/>
      <c r="CDE114" s="31"/>
      <c r="CDF114" s="31"/>
      <c r="CDG114" s="31"/>
      <c r="CDH114" s="31"/>
      <c r="CDI114" s="31"/>
      <c r="CDJ114" s="31"/>
      <c r="CDK114" s="31"/>
      <c r="CDL114" s="31"/>
      <c r="CDM114" s="31"/>
      <c r="CDN114" s="31"/>
      <c r="CDO114" s="31"/>
      <c r="CDP114" s="31"/>
      <c r="CDQ114" s="31"/>
      <c r="CDR114" s="31"/>
      <c r="CDS114" s="31"/>
      <c r="CDT114" s="31"/>
      <c r="CDU114" s="31"/>
      <c r="CDV114" s="31"/>
      <c r="CDW114" s="31"/>
      <c r="CDX114" s="31"/>
      <c r="CDY114" s="31"/>
      <c r="CDZ114" s="31"/>
      <c r="CEA114" s="31"/>
      <c r="CEB114" s="31"/>
      <c r="CEC114" s="31"/>
      <c r="CED114" s="31"/>
      <c r="CEE114" s="31"/>
      <c r="CEF114" s="31"/>
      <c r="CEG114" s="31"/>
      <c r="CEH114" s="31"/>
      <c r="CEI114" s="31"/>
      <c r="CEJ114" s="31"/>
      <c r="CEK114" s="31"/>
      <c r="CEL114" s="31"/>
      <c r="CEM114" s="31"/>
      <c r="CEN114" s="31"/>
      <c r="CEO114" s="31"/>
      <c r="CEP114" s="31"/>
      <c r="CEQ114" s="31"/>
      <c r="CER114" s="31"/>
      <c r="CES114" s="31"/>
      <c r="CET114" s="31"/>
      <c r="CEU114" s="31"/>
      <c r="CEV114" s="31"/>
      <c r="CEW114" s="31"/>
      <c r="CEX114" s="31"/>
      <c r="CEY114" s="31"/>
      <c r="CEZ114" s="31"/>
      <c r="CFA114" s="31"/>
      <c r="CFB114" s="31"/>
      <c r="CFC114" s="31"/>
      <c r="CFD114" s="31"/>
      <c r="CFE114" s="31"/>
      <c r="CFF114" s="31"/>
      <c r="CFG114" s="31"/>
      <c r="CFH114" s="31"/>
      <c r="CFI114" s="31"/>
      <c r="CFJ114" s="31"/>
      <c r="CFK114" s="31"/>
      <c r="CFL114" s="31"/>
      <c r="CFM114" s="31"/>
      <c r="CFN114" s="31"/>
      <c r="CFO114" s="31"/>
      <c r="CFP114" s="31"/>
      <c r="CFQ114" s="31"/>
      <c r="CFR114" s="31"/>
      <c r="CFS114" s="31"/>
      <c r="CFT114" s="31"/>
      <c r="CFU114" s="31"/>
      <c r="CFV114" s="31"/>
      <c r="CFW114" s="31"/>
      <c r="CFX114" s="31"/>
      <c r="CFY114" s="31"/>
      <c r="CFZ114" s="31"/>
      <c r="CGA114" s="31"/>
      <c r="CGB114" s="31"/>
      <c r="CGC114" s="31"/>
      <c r="CGD114" s="31"/>
      <c r="CGE114" s="31"/>
      <c r="CGF114" s="31"/>
      <c r="CGG114" s="31"/>
      <c r="CGH114" s="31"/>
      <c r="CGI114" s="31"/>
      <c r="CGJ114" s="31"/>
      <c r="CGK114" s="31"/>
      <c r="CGL114" s="31"/>
      <c r="CGM114" s="31"/>
      <c r="CGN114" s="31"/>
      <c r="CGO114" s="31"/>
      <c r="CGP114" s="31"/>
      <c r="CGQ114" s="31"/>
      <c r="CGR114" s="31"/>
      <c r="CGS114" s="31"/>
      <c r="CGT114" s="31"/>
      <c r="CGU114" s="31"/>
      <c r="CGV114" s="31"/>
      <c r="CGW114" s="31"/>
      <c r="CGX114" s="31"/>
      <c r="CGY114" s="31"/>
      <c r="CGZ114" s="31"/>
      <c r="CHA114" s="31"/>
      <c r="CHB114" s="31"/>
      <c r="CHC114" s="31"/>
      <c r="CHD114" s="31"/>
      <c r="CHE114" s="31"/>
      <c r="CHF114" s="31"/>
      <c r="CHG114" s="31"/>
      <c r="CHH114" s="31"/>
      <c r="CHI114" s="31"/>
      <c r="CHJ114" s="31"/>
      <c r="CHK114" s="31"/>
      <c r="CHL114" s="31"/>
      <c r="CHM114" s="31"/>
      <c r="CHN114" s="31"/>
      <c r="CHO114" s="31"/>
      <c r="CHP114" s="31"/>
      <c r="CHQ114" s="31"/>
      <c r="CHR114" s="31"/>
      <c r="CHS114" s="31"/>
      <c r="CHT114" s="31"/>
      <c r="CHU114" s="31"/>
      <c r="CHV114" s="31"/>
      <c r="CHW114" s="31"/>
      <c r="CHX114" s="31"/>
      <c r="CHY114" s="31"/>
      <c r="CHZ114" s="31"/>
      <c r="CIA114" s="31"/>
      <c r="CIB114" s="31"/>
      <c r="CIC114" s="31"/>
      <c r="CID114" s="31"/>
      <c r="CIE114" s="31"/>
      <c r="CIF114" s="31"/>
      <c r="CIG114" s="31"/>
      <c r="CIH114" s="31"/>
      <c r="CII114" s="31"/>
      <c r="CIJ114" s="31"/>
      <c r="CIK114" s="31"/>
      <c r="CIL114" s="31"/>
      <c r="CIM114" s="31"/>
      <c r="CIN114" s="31"/>
      <c r="CIO114" s="31"/>
      <c r="CIP114" s="31"/>
      <c r="CIQ114" s="31"/>
      <c r="CIR114" s="31"/>
      <c r="CIS114" s="31"/>
      <c r="CIT114" s="31"/>
      <c r="CIU114" s="31"/>
      <c r="CIV114" s="31"/>
      <c r="CIW114" s="31"/>
      <c r="CIX114" s="31"/>
      <c r="CIY114" s="31"/>
      <c r="CIZ114" s="31"/>
      <c r="CJA114" s="31"/>
      <c r="CJB114" s="31"/>
      <c r="CJC114" s="31"/>
      <c r="CJD114" s="31"/>
      <c r="CJE114" s="31"/>
      <c r="CJF114" s="31"/>
      <c r="CJG114" s="31"/>
      <c r="CJH114" s="31"/>
      <c r="CJI114" s="31"/>
      <c r="CJJ114" s="31"/>
      <c r="CJK114" s="31"/>
      <c r="CJL114" s="31"/>
      <c r="CJM114" s="31"/>
      <c r="CJN114" s="31"/>
      <c r="CJO114" s="31"/>
      <c r="CJP114" s="31"/>
      <c r="CJQ114" s="31"/>
      <c r="CJR114" s="31"/>
      <c r="CJS114" s="31"/>
      <c r="CJT114" s="31"/>
      <c r="CJU114" s="31"/>
      <c r="CJV114" s="31"/>
      <c r="CJW114" s="31"/>
      <c r="CJX114" s="31"/>
      <c r="CJY114" s="31"/>
      <c r="CJZ114" s="31"/>
      <c r="CKA114" s="31"/>
      <c r="CKB114" s="31"/>
      <c r="CKC114" s="31"/>
      <c r="CKD114" s="31"/>
      <c r="CKE114" s="31"/>
      <c r="CKF114" s="31"/>
      <c r="CKG114" s="31"/>
      <c r="CKH114" s="31"/>
      <c r="CKI114" s="31"/>
      <c r="CKJ114" s="31"/>
      <c r="CKK114" s="31"/>
      <c r="CKL114" s="31"/>
      <c r="CKM114" s="31"/>
      <c r="CKN114" s="31"/>
      <c r="CKO114" s="31"/>
      <c r="CKP114" s="31"/>
      <c r="CKQ114" s="31"/>
      <c r="CKR114" s="31"/>
      <c r="CKS114" s="31"/>
      <c r="CKT114" s="31"/>
      <c r="CKU114" s="31"/>
      <c r="CKV114" s="31"/>
      <c r="CKW114" s="31"/>
      <c r="CKX114" s="31"/>
      <c r="CKY114" s="31"/>
      <c r="CKZ114" s="31"/>
      <c r="CLA114" s="31"/>
      <c r="CLB114" s="31"/>
      <c r="CLC114" s="31"/>
      <c r="CLD114" s="31"/>
      <c r="CLE114" s="31"/>
      <c r="CLF114" s="31"/>
      <c r="CLG114" s="31"/>
      <c r="CLH114" s="31"/>
      <c r="CLI114" s="31"/>
      <c r="CLJ114" s="31"/>
      <c r="CLK114" s="31"/>
      <c r="CLL114" s="31"/>
      <c r="CLM114" s="31"/>
      <c r="CLN114" s="31"/>
      <c r="CLO114" s="31"/>
      <c r="CLP114" s="31"/>
      <c r="CLQ114" s="31"/>
      <c r="CLR114" s="31"/>
      <c r="CLS114" s="31"/>
      <c r="CLT114" s="31"/>
      <c r="CLU114" s="31"/>
      <c r="CLV114" s="31"/>
      <c r="CLW114" s="31"/>
      <c r="CLX114" s="31"/>
      <c r="CLY114" s="31"/>
      <c r="CLZ114" s="31"/>
      <c r="CMA114" s="31"/>
      <c r="CMB114" s="31"/>
      <c r="CMC114" s="31"/>
      <c r="CMD114" s="31"/>
      <c r="CME114" s="31"/>
      <c r="CMF114" s="31"/>
      <c r="CMG114" s="31"/>
      <c r="CMH114" s="31"/>
      <c r="CMI114" s="31"/>
      <c r="CMJ114" s="31"/>
      <c r="CMK114" s="31"/>
      <c r="CML114" s="31"/>
      <c r="CMM114" s="31"/>
      <c r="CMN114" s="31"/>
      <c r="CMO114" s="31"/>
      <c r="CMP114" s="31"/>
      <c r="CMQ114" s="31"/>
      <c r="CMR114" s="31"/>
      <c r="CMS114" s="31"/>
      <c r="CMT114" s="31"/>
      <c r="CMU114" s="31"/>
      <c r="CMV114" s="31"/>
      <c r="CMW114" s="31"/>
      <c r="CMX114" s="31"/>
      <c r="CMY114" s="31"/>
      <c r="CMZ114" s="31"/>
      <c r="CNA114" s="31"/>
      <c r="CNB114" s="31"/>
      <c r="CNC114" s="31"/>
      <c r="CND114" s="31"/>
      <c r="CNE114" s="31"/>
      <c r="CNF114" s="31"/>
      <c r="CNG114" s="31"/>
      <c r="CNH114" s="31"/>
      <c r="CNI114" s="31"/>
      <c r="CNJ114" s="31"/>
      <c r="CNK114" s="31"/>
      <c r="CNL114" s="31"/>
      <c r="CNM114" s="31"/>
      <c r="CNN114" s="31"/>
      <c r="CNO114" s="31"/>
      <c r="CNP114" s="31"/>
      <c r="CNQ114" s="31"/>
      <c r="CNR114" s="31"/>
      <c r="CNS114" s="31"/>
      <c r="CNT114" s="31"/>
      <c r="CNU114" s="31"/>
      <c r="CNV114" s="31"/>
      <c r="CNW114" s="31"/>
      <c r="CNX114" s="31"/>
      <c r="CNY114" s="31"/>
      <c r="CNZ114" s="31"/>
      <c r="COA114" s="31"/>
      <c r="COB114" s="31"/>
      <c r="COC114" s="31"/>
      <c r="COD114" s="31"/>
      <c r="COE114" s="31"/>
      <c r="COF114" s="31"/>
      <c r="COG114" s="31"/>
      <c r="COH114" s="31"/>
      <c r="COI114" s="31"/>
      <c r="COJ114" s="31"/>
      <c r="COK114" s="31"/>
      <c r="COL114" s="31"/>
      <c r="COM114" s="31"/>
      <c r="CON114" s="31"/>
      <c r="COO114" s="31"/>
      <c r="COP114" s="31"/>
      <c r="COQ114" s="31"/>
      <c r="COR114" s="31"/>
      <c r="COS114" s="31"/>
      <c r="COT114" s="31"/>
      <c r="COU114" s="31"/>
      <c r="COV114" s="31"/>
      <c r="COW114" s="31"/>
      <c r="COX114" s="31"/>
      <c r="COY114" s="31"/>
      <c r="COZ114" s="31"/>
      <c r="CPA114" s="31"/>
      <c r="CPB114" s="31"/>
      <c r="CPC114" s="31"/>
      <c r="CPD114" s="31"/>
      <c r="CPE114" s="31"/>
      <c r="CPF114" s="31"/>
      <c r="CPG114" s="31"/>
      <c r="CPH114" s="31"/>
      <c r="CPI114" s="31"/>
      <c r="CPJ114" s="31"/>
      <c r="CPK114" s="31"/>
      <c r="CPL114" s="31"/>
      <c r="CPM114" s="31"/>
      <c r="CPN114" s="31"/>
      <c r="CPO114" s="31"/>
      <c r="CPP114" s="31"/>
      <c r="CPQ114" s="31"/>
      <c r="CPR114" s="31"/>
      <c r="CPS114" s="31"/>
      <c r="CPT114" s="31"/>
      <c r="CPU114" s="31"/>
      <c r="CPV114" s="31"/>
      <c r="CPW114" s="31"/>
      <c r="CPX114" s="31"/>
      <c r="CPY114" s="31"/>
      <c r="CPZ114" s="31"/>
      <c r="CQA114" s="31"/>
      <c r="CQB114" s="31"/>
      <c r="CQC114" s="31"/>
      <c r="CQD114" s="31"/>
      <c r="CQE114" s="31"/>
      <c r="CQF114" s="31"/>
      <c r="CQG114" s="31"/>
      <c r="CQH114" s="31"/>
      <c r="CQI114" s="31"/>
      <c r="CQJ114" s="31"/>
      <c r="CQK114" s="31"/>
      <c r="CQL114" s="31"/>
      <c r="CQM114" s="31"/>
      <c r="CQN114" s="31"/>
      <c r="CQO114" s="31"/>
      <c r="CQP114" s="31"/>
      <c r="CQQ114" s="31"/>
      <c r="CQR114" s="31"/>
      <c r="CQS114" s="31"/>
      <c r="CQT114" s="31"/>
      <c r="CQU114" s="31"/>
      <c r="CQV114" s="31"/>
      <c r="CQW114" s="31"/>
      <c r="CQX114" s="31"/>
      <c r="CQY114" s="31"/>
      <c r="CQZ114" s="31"/>
      <c r="CRA114" s="31"/>
      <c r="CRB114" s="31"/>
      <c r="CRC114" s="31"/>
      <c r="CRD114" s="31"/>
      <c r="CRE114" s="31"/>
      <c r="CRF114" s="31"/>
      <c r="CRG114" s="31"/>
      <c r="CRH114" s="31"/>
      <c r="CRI114" s="31"/>
      <c r="CRJ114" s="31"/>
      <c r="CRK114" s="31"/>
      <c r="CRL114" s="31"/>
      <c r="CRM114" s="31"/>
      <c r="CRN114" s="31"/>
      <c r="CRO114" s="31"/>
      <c r="CRP114" s="31"/>
      <c r="CRQ114" s="31"/>
      <c r="CRR114" s="31"/>
      <c r="CRS114" s="31"/>
      <c r="CRT114" s="31"/>
      <c r="CRU114" s="31"/>
      <c r="CRV114" s="31"/>
      <c r="CRW114" s="31"/>
      <c r="CRX114" s="31"/>
      <c r="CRY114" s="31"/>
      <c r="CRZ114" s="31"/>
      <c r="CSA114" s="31"/>
      <c r="CSB114" s="31"/>
      <c r="CSC114" s="31"/>
      <c r="CSD114" s="31"/>
      <c r="CSE114" s="31"/>
      <c r="CSF114" s="31"/>
      <c r="CSG114" s="31"/>
      <c r="CSH114" s="31"/>
      <c r="CSI114" s="31"/>
      <c r="CSJ114" s="31"/>
      <c r="CSK114" s="31"/>
      <c r="CSL114" s="31"/>
      <c r="CSM114" s="31"/>
      <c r="CSN114" s="31"/>
      <c r="CSO114" s="31"/>
      <c r="CSP114" s="31"/>
      <c r="CSQ114" s="31"/>
      <c r="CSR114" s="31"/>
      <c r="CSS114" s="31"/>
      <c r="CST114" s="31"/>
      <c r="CSU114" s="31"/>
      <c r="CSV114" s="31"/>
      <c r="CSW114" s="31"/>
      <c r="CSX114" s="31"/>
      <c r="CSY114" s="31"/>
      <c r="CSZ114" s="31"/>
      <c r="CTA114" s="31"/>
      <c r="CTB114" s="31"/>
      <c r="CTC114" s="31"/>
      <c r="CTD114" s="31"/>
      <c r="CTE114" s="31"/>
      <c r="CTF114" s="31"/>
      <c r="CTG114" s="31"/>
      <c r="CTH114" s="31"/>
      <c r="CTI114" s="31"/>
      <c r="CTJ114" s="31"/>
      <c r="CTK114" s="31"/>
      <c r="CTL114" s="31"/>
      <c r="CTM114" s="31"/>
      <c r="CTN114" s="31"/>
      <c r="CTO114" s="31"/>
      <c r="CTP114" s="31"/>
      <c r="CTQ114" s="31"/>
      <c r="CTR114" s="31"/>
      <c r="CTS114" s="31"/>
      <c r="CTT114" s="31"/>
      <c r="CTU114" s="31"/>
      <c r="CTV114" s="31"/>
      <c r="CTW114" s="31"/>
      <c r="CTX114" s="31"/>
      <c r="CTY114" s="31"/>
      <c r="CTZ114" s="31"/>
      <c r="CUA114" s="31"/>
      <c r="CUB114" s="31"/>
      <c r="CUC114" s="31"/>
      <c r="CUD114" s="31"/>
      <c r="CUE114" s="31"/>
      <c r="CUF114" s="31"/>
      <c r="CUG114" s="31"/>
      <c r="CUH114" s="31"/>
      <c r="CUI114" s="31"/>
      <c r="CUJ114" s="31"/>
      <c r="CUK114" s="31"/>
      <c r="CUL114" s="31"/>
      <c r="CUM114" s="31"/>
      <c r="CUN114" s="31"/>
      <c r="CUO114" s="31"/>
      <c r="CUP114" s="31"/>
      <c r="CUQ114" s="31"/>
      <c r="CUR114" s="31"/>
      <c r="CUS114" s="31"/>
      <c r="CUT114" s="31"/>
      <c r="CUU114" s="31"/>
      <c r="CUV114" s="31"/>
      <c r="CUW114" s="31"/>
      <c r="CUX114" s="31"/>
      <c r="CUY114" s="31"/>
      <c r="CUZ114" s="31"/>
      <c r="CVA114" s="31"/>
      <c r="CVB114" s="31"/>
      <c r="CVC114" s="31"/>
      <c r="CVD114" s="31"/>
      <c r="CVE114" s="31"/>
      <c r="CVF114" s="31"/>
      <c r="CVG114" s="31"/>
      <c r="CVH114" s="31"/>
      <c r="CVI114" s="31"/>
      <c r="CVJ114" s="31"/>
      <c r="CVK114" s="31"/>
      <c r="CVL114" s="31"/>
      <c r="CVM114" s="31"/>
      <c r="CVN114" s="31"/>
      <c r="CVO114" s="31"/>
      <c r="CVP114" s="31"/>
      <c r="CVQ114" s="31"/>
      <c r="CVR114" s="31"/>
      <c r="CVS114" s="31"/>
      <c r="CVT114" s="31"/>
      <c r="CVU114" s="31"/>
      <c r="CVV114" s="31"/>
      <c r="CVW114" s="31"/>
      <c r="CVX114" s="31"/>
      <c r="CVY114" s="31"/>
      <c r="CVZ114" s="31"/>
      <c r="CWA114" s="31"/>
      <c r="CWB114" s="31"/>
      <c r="CWC114" s="31"/>
      <c r="CWD114" s="31"/>
      <c r="CWE114" s="31"/>
      <c r="CWF114" s="31"/>
      <c r="CWG114" s="31"/>
      <c r="CWH114" s="31"/>
      <c r="CWI114" s="31"/>
      <c r="CWJ114" s="31"/>
      <c r="CWK114" s="31"/>
      <c r="CWL114" s="31"/>
      <c r="CWM114" s="31"/>
      <c r="CWN114" s="31"/>
      <c r="CWO114" s="31"/>
      <c r="CWP114" s="31"/>
      <c r="CWQ114" s="31"/>
      <c r="CWR114" s="31"/>
      <c r="CWS114" s="31"/>
      <c r="CWT114" s="31"/>
      <c r="CWU114" s="31"/>
      <c r="CWV114" s="31"/>
      <c r="CWW114" s="31"/>
      <c r="CWX114" s="31"/>
      <c r="CWY114" s="31"/>
      <c r="CWZ114" s="31"/>
      <c r="CXA114" s="31"/>
      <c r="CXB114" s="31"/>
      <c r="CXC114" s="31"/>
      <c r="CXD114" s="31"/>
      <c r="CXE114" s="31"/>
      <c r="CXF114" s="31"/>
      <c r="CXG114" s="31"/>
      <c r="CXH114" s="31"/>
      <c r="CXI114" s="31"/>
      <c r="CXJ114" s="31"/>
      <c r="CXK114" s="31"/>
      <c r="CXL114" s="31"/>
      <c r="CXM114" s="31"/>
      <c r="CXN114" s="31"/>
      <c r="CXO114" s="31"/>
      <c r="CXP114" s="31"/>
      <c r="CXQ114" s="31"/>
      <c r="CXR114" s="31"/>
      <c r="CXS114" s="31"/>
      <c r="CXT114" s="31"/>
      <c r="CXU114" s="31"/>
      <c r="CXV114" s="31"/>
      <c r="CXW114" s="31"/>
      <c r="CXX114" s="31"/>
      <c r="CXY114" s="31"/>
      <c r="CXZ114" s="31"/>
      <c r="CYA114" s="31"/>
      <c r="CYB114" s="31"/>
      <c r="CYC114" s="31"/>
      <c r="CYD114" s="31"/>
      <c r="CYE114" s="31"/>
      <c r="CYF114" s="31"/>
      <c r="CYG114" s="31"/>
      <c r="CYH114" s="31"/>
      <c r="CYI114" s="31"/>
      <c r="CYJ114" s="31"/>
      <c r="CYK114" s="31"/>
      <c r="CYL114" s="31"/>
      <c r="CYM114" s="31"/>
      <c r="CYN114" s="31"/>
      <c r="CYO114" s="31"/>
      <c r="CYP114" s="31"/>
      <c r="CYQ114" s="31"/>
      <c r="CYR114" s="31"/>
      <c r="CYS114" s="31"/>
      <c r="CYT114" s="31"/>
      <c r="CYU114" s="31"/>
      <c r="CYV114" s="31"/>
      <c r="CYW114" s="31"/>
      <c r="CYX114" s="31"/>
      <c r="CYY114" s="31"/>
      <c r="CYZ114" s="31"/>
      <c r="CZA114" s="31"/>
      <c r="CZB114" s="31"/>
      <c r="CZC114" s="31"/>
      <c r="CZD114" s="31"/>
      <c r="CZE114" s="31"/>
      <c r="CZF114" s="31"/>
      <c r="CZG114" s="31"/>
      <c r="CZH114" s="31"/>
      <c r="CZI114" s="31"/>
      <c r="CZJ114" s="31"/>
      <c r="CZK114" s="31"/>
      <c r="CZL114" s="31"/>
      <c r="CZM114" s="31"/>
      <c r="CZN114" s="31"/>
      <c r="CZO114" s="31"/>
      <c r="CZP114" s="31"/>
      <c r="CZQ114" s="31"/>
      <c r="CZR114" s="31"/>
      <c r="CZS114" s="31"/>
      <c r="CZT114" s="31"/>
      <c r="CZU114" s="31"/>
      <c r="CZV114" s="31"/>
      <c r="CZW114" s="31"/>
      <c r="CZX114" s="31"/>
      <c r="CZY114" s="31"/>
      <c r="CZZ114" s="31"/>
      <c r="DAA114" s="31"/>
      <c r="DAB114" s="31"/>
      <c r="DAC114" s="31"/>
      <c r="DAD114" s="31"/>
      <c r="DAE114" s="31"/>
      <c r="DAF114" s="31"/>
      <c r="DAG114" s="31"/>
      <c r="DAH114" s="31"/>
      <c r="DAI114" s="31"/>
      <c r="DAJ114" s="31"/>
      <c r="DAK114" s="31"/>
      <c r="DAL114" s="31"/>
      <c r="DAM114" s="31"/>
      <c r="DAN114" s="31"/>
      <c r="DAO114" s="31"/>
      <c r="DAP114" s="31"/>
      <c r="DAQ114" s="31"/>
      <c r="DAR114" s="31"/>
      <c r="DAS114" s="31"/>
      <c r="DAT114" s="31"/>
      <c r="DAU114" s="31"/>
      <c r="DAV114" s="31"/>
      <c r="DAW114" s="31"/>
      <c r="DAX114" s="31"/>
      <c r="DAY114" s="31"/>
      <c r="DAZ114" s="31"/>
      <c r="DBA114" s="31"/>
      <c r="DBB114" s="31"/>
      <c r="DBC114" s="31"/>
      <c r="DBD114" s="31"/>
      <c r="DBE114" s="31"/>
      <c r="DBF114" s="31"/>
      <c r="DBG114" s="31"/>
      <c r="DBH114" s="31"/>
      <c r="DBI114" s="31"/>
      <c r="DBJ114" s="31"/>
      <c r="DBK114" s="31"/>
      <c r="DBL114" s="31"/>
      <c r="DBM114" s="31"/>
      <c r="DBN114" s="31"/>
      <c r="DBO114" s="31"/>
      <c r="DBP114" s="31"/>
      <c r="DBQ114" s="31"/>
      <c r="DBR114" s="31"/>
      <c r="DBS114" s="31"/>
      <c r="DBT114" s="31"/>
      <c r="DBU114" s="31"/>
      <c r="DBV114" s="31"/>
      <c r="DBW114" s="31"/>
      <c r="DBX114" s="31"/>
      <c r="DBY114" s="31"/>
      <c r="DBZ114" s="31"/>
      <c r="DCA114" s="31"/>
      <c r="DCB114" s="31"/>
      <c r="DCC114" s="31"/>
      <c r="DCD114" s="31"/>
      <c r="DCE114" s="31"/>
      <c r="DCF114" s="31"/>
      <c r="DCG114" s="31"/>
      <c r="DCH114" s="31"/>
      <c r="DCI114" s="31"/>
      <c r="DCJ114" s="31"/>
      <c r="DCK114" s="31"/>
      <c r="DCL114" s="31"/>
      <c r="DCM114" s="31"/>
      <c r="DCN114" s="31"/>
      <c r="DCO114" s="31"/>
      <c r="DCP114" s="31"/>
      <c r="DCQ114" s="31"/>
      <c r="DCR114" s="31"/>
      <c r="DCS114" s="31"/>
      <c r="DCT114" s="31"/>
      <c r="DCU114" s="31"/>
      <c r="DCV114" s="31"/>
      <c r="DCW114" s="31"/>
      <c r="DCX114" s="31"/>
      <c r="DCY114" s="31"/>
      <c r="DCZ114" s="31"/>
      <c r="DDA114" s="31"/>
      <c r="DDB114" s="31"/>
      <c r="DDC114" s="31"/>
      <c r="DDD114" s="31"/>
      <c r="DDE114" s="31"/>
      <c r="DDF114" s="31"/>
      <c r="DDG114" s="31"/>
      <c r="DDH114" s="31"/>
      <c r="DDI114" s="31"/>
      <c r="DDJ114" s="31"/>
      <c r="DDK114" s="31"/>
      <c r="DDL114" s="31"/>
      <c r="DDM114" s="31"/>
      <c r="DDN114" s="31"/>
      <c r="DDO114" s="31"/>
      <c r="DDP114" s="31"/>
      <c r="DDQ114" s="31"/>
      <c r="DDR114" s="31"/>
      <c r="DDS114" s="31"/>
      <c r="DDT114" s="31"/>
      <c r="DDU114" s="31"/>
      <c r="DDV114" s="31"/>
      <c r="DDW114" s="31"/>
      <c r="DDX114" s="31"/>
      <c r="DDY114" s="31"/>
      <c r="DDZ114" s="31"/>
      <c r="DEA114" s="31"/>
      <c r="DEB114" s="31"/>
      <c r="DEC114" s="31"/>
      <c r="DED114" s="31"/>
      <c r="DEE114" s="31"/>
      <c r="DEF114" s="31"/>
      <c r="DEG114" s="31"/>
      <c r="DEH114" s="31"/>
      <c r="DEI114" s="31"/>
      <c r="DEJ114" s="31"/>
      <c r="DEK114" s="31"/>
      <c r="DEL114" s="31"/>
      <c r="DEM114" s="31"/>
      <c r="DEN114" s="31"/>
      <c r="DEO114" s="31"/>
      <c r="DEP114" s="31"/>
      <c r="DEQ114" s="31"/>
      <c r="DER114" s="31"/>
      <c r="DES114" s="31"/>
      <c r="DET114" s="31"/>
      <c r="DEU114" s="31"/>
      <c r="DEV114" s="31"/>
      <c r="DEW114" s="31"/>
      <c r="DEX114" s="31"/>
      <c r="DEY114" s="31"/>
      <c r="DEZ114" s="31"/>
      <c r="DFA114" s="31"/>
      <c r="DFB114" s="31"/>
      <c r="DFC114" s="31"/>
      <c r="DFD114" s="31"/>
      <c r="DFE114" s="31"/>
      <c r="DFF114" s="31"/>
      <c r="DFG114" s="31"/>
      <c r="DFH114" s="31"/>
      <c r="DFI114" s="31"/>
      <c r="DFJ114" s="31"/>
      <c r="DFK114" s="31"/>
      <c r="DFL114" s="31"/>
      <c r="DFM114" s="31"/>
      <c r="DFN114" s="31"/>
      <c r="DFO114" s="31"/>
      <c r="DFP114" s="31"/>
      <c r="DFQ114" s="31"/>
      <c r="DFR114" s="31"/>
      <c r="DFS114" s="31"/>
      <c r="DFT114" s="31"/>
      <c r="DFU114" s="31"/>
      <c r="DFV114" s="31"/>
      <c r="DFW114" s="31"/>
      <c r="DFX114" s="31"/>
      <c r="DFY114" s="31"/>
      <c r="DFZ114" s="31"/>
      <c r="DGA114" s="31"/>
      <c r="DGB114" s="31"/>
      <c r="DGC114" s="31"/>
      <c r="DGD114" s="31"/>
      <c r="DGE114" s="31"/>
      <c r="DGF114" s="31"/>
      <c r="DGG114" s="31"/>
      <c r="DGH114" s="31"/>
      <c r="DGI114" s="31"/>
      <c r="DGJ114" s="31"/>
      <c r="DGK114" s="31"/>
      <c r="DGL114" s="31"/>
      <c r="DGM114" s="31"/>
      <c r="DGN114" s="31"/>
      <c r="DGO114" s="31"/>
      <c r="DGP114" s="31"/>
      <c r="DGQ114" s="31"/>
      <c r="DGR114" s="31"/>
      <c r="DGS114" s="31"/>
      <c r="DGT114" s="31"/>
      <c r="DGU114" s="31"/>
      <c r="DGV114" s="31"/>
      <c r="DGW114" s="31"/>
      <c r="DGX114" s="31"/>
      <c r="DGY114" s="31"/>
      <c r="DGZ114" s="31"/>
      <c r="DHA114" s="31"/>
      <c r="DHB114" s="31"/>
      <c r="DHC114" s="31"/>
      <c r="DHD114" s="31"/>
      <c r="DHE114" s="31"/>
      <c r="DHF114" s="31"/>
      <c r="DHG114" s="31"/>
      <c r="DHH114" s="31"/>
      <c r="DHI114" s="31"/>
      <c r="DHJ114" s="31"/>
      <c r="DHK114" s="31"/>
      <c r="DHL114" s="31"/>
      <c r="DHM114" s="31"/>
      <c r="DHN114" s="31"/>
      <c r="DHO114" s="31"/>
      <c r="DHP114" s="31"/>
      <c r="DHQ114" s="31"/>
      <c r="DHR114" s="31"/>
      <c r="DHS114" s="31"/>
      <c r="DHT114" s="31"/>
      <c r="DHU114" s="31"/>
      <c r="DHV114" s="31"/>
      <c r="DHW114" s="31"/>
      <c r="DHX114" s="31"/>
      <c r="DHY114" s="31"/>
      <c r="DHZ114" s="31"/>
      <c r="DIA114" s="31"/>
      <c r="DIB114" s="31"/>
      <c r="DIC114" s="31"/>
      <c r="DID114" s="31"/>
      <c r="DIE114" s="31"/>
      <c r="DIF114" s="31"/>
      <c r="DIG114" s="31"/>
      <c r="DIH114" s="31"/>
      <c r="DII114" s="31"/>
      <c r="DIJ114" s="31"/>
      <c r="DIK114" s="31"/>
      <c r="DIL114" s="31"/>
      <c r="DIM114" s="31"/>
      <c r="DIN114" s="31"/>
      <c r="DIO114" s="31"/>
      <c r="DIP114" s="31"/>
      <c r="DIQ114" s="31"/>
      <c r="DIR114" s="31"/>
      <c r="DIS114" s="31"/>
      <c r="DIT114" s="31"/>
      <c r="DIU114" s="31"/>
      <c r="DIV114" s="31"/>
      <c r="DIW114" s="31"/>
      <c r="DIX114" s="31"/>
      <c r="DIY114" s="31"/>
      <c r="DIZ114" s="31"/>
      <c r="DJA114" s="31"/>
      <c r="DJB114" s="31"/>
      <c r="DJC114" s="31"/>
      <c r="DJD114" s="31"/>
      <c r="DJE114" s="31"/>
      <c r="DJF114" s="31"/>
      <c r="DJG114" s="31"/>
      <c r="DJH114" s="31"/>
      <c r="DJI114" s="31"/>
      <c r="DJJ114" s="31"/>
      <c r="DJK114" s="31"/>
      <c r="DJL114" s="31"/>
      <c r="DJM114" s="31"/>
      <c r="DJN114" s="31"/>
      <c r="DJO114" s="31"/>
      <c r="DJP114" s="31"/>
      <c r="DJQ114" s="31"/>
      <c r="DJR114" s="31"/>
      <c r="DJS114" s="31"/>
      <c r="DJT114" s="31"/>
      <c r="DJU114" s="31"/>
      <c r="DJV114" s="31"/>
      <c r="DJW114" s="31"/>
      <c r="DJX114" s="31"/>
      <c r="DJY114" s="31"/>
      <c r="DJZ114" s="31"/>
      <c r="DKA114" s="31"/>
      <c r="DKB114" s="31"/>
      <c r="DKC114" s="31"/>
      <c r="DKD114" s="31"/>
      <c r="DKE114" s="31"/>
      <c r="DKF114" s="31"/>
      <c r="DKG114" s="31"/>
      <c r="DKH114" s="31"/>
      <c r="DKI114" s="31"/>
      <c r="DKJ114" s="31"/>
      <c r="DKK114" s="31"/>
      <c r="DKL114" s="31"/>
      <c r="DKM114" s="31"/>
      <c r="DKN114" s="31"/>
      <c r="DKO114" s="31"/>
      <c r="DKP114" s="31"/>
      <c r="DKQ114" s="31"/>
      <c r="DKR114" s="31"/>
      <c r="DKS114" s="31"/>
      <c r="DKT114" s="31"/>
      <c r="DKU114" s="31"/>
      <c r="DKV114" s="31"/>
      <c r="DKW114" s="31"/>
      <c r="DKX114" s="31"/>
      <c r="DKY114" s="31"/>
      <c r="DKZ114" s="31"/>
      <c r="DLA114" s="31"/>
      <c r="DLB114" s="31"/>
      <c r="DLC114" s="31"/>
      <c r="DLD114" s="31"/>
      <c r="DLE114" s="31"/>
      <c r="DLF114" s="31"/>
      <c r="DLG114" s="31"/>
      <c r="DLH114" s="31"/>
      <c r="DLI114" s="31"/>
      <c r="DLJ114" s="31"/>
      <c r="DLK114" s="31"/>
      <c r="DLL114" s="31"/>
      <c r="DLM114" s="31"/>
      <c r="DLN114" s="31"/>
      <c r="DLO114" s="31"/>
      <c r="DLP114" s="31"/>
      <c r="DLQ114" s="31"/>
      <c r="DLR114" s="31"/>
      <c r="DLS114" s="31"/>
      <c r="DLT114" s="31"/>
      <c r="DLU114" s="31"/>
      <c r="DLV114" s="31"/>
      <c r="DLW114" s="31"/>
      <c r="DLX114" s="31"/>
      <c r="DLY114" s="31"/>
      <c r="DLZ114" s="31"/>
      <c r="DMA114" s="31"/>
      <c r="DMB114" s="31"/>
      <c r="DMC114" s="31"/>
      <c r="DMD114" s="31"/>
      <c r="DME114" s="31"/>
      <c r="DMF114" s="31"/>
      <c r="DMG114" s="31"/>
      <c r="DMH114" s="31"/>
      <c r="DMI114" s="31"/>
      <c r="DMJ114" s="31"/>
      <c r="DMK114" s="31"/>
      <c r="DML114" s="31"/>
      <c r="DMM114" s="31"/>
      <c r="DMN114" s="31"/>
      <c r="DMO114" s="31"/>
      <c r="DMP114" s="31"/>
      <c r="DMQ114" s="31"/>
      <c r="DMR114" s="31"/>
      <c r="DMS114" s="31"/>
      <c r="DMT114" s="31"/>
      <c r="DMU114" s="31"/>
      <c r="DMV114" s="31"/>
      <c r="DMW114" s="31"/>
      <c r="DMX114" s="31"/>
      <c r="DMY114" s="31"/>
      <c r="DMZ114" s="31"/>
      <c r="DNA114" s="31"/>
      <c r="DNB114" s="31"/>
      <c r="DNC114" s="31"/>
      <c r="DND114" s="31"/>
      <c r="DNE114" s="31"/>
      <c r="DNF114" s="31"/>
      <c r="DNG114" s="31"/>
      <c r="DNH114" s="31"/>
      <c r="DNI114" s="31"/>
      <c r="DNJ114" s="31"/>
      <c r="DNK114" s="31"/>
      <c r="DNL114" s="31"/>
      <c r="DNM114" s="31"/>
      <c r="DNN114" s="31"/>
      <c r="DNO114" s="31"/>
      <c r="DNP114" s="31"/>
      <c r="DNQ114" s="31"/>
      <c r="DNR114" s="31"/>
      <c r="DNS114" s="31"/>
      <c r="DNT114" s="31"/>
      <c r="DNU114" s="31"/>
      <c r="DNV114" s="31"/>
      <c r="DNW114" s="31"/>
      <c r="DNX114" s="31"/>
      <c r="DNY114" s="31"/>
      <c r="DNZ114" s="31"/>
      <c r="DOA114" s="31"/>
      <c r="DOB114" s="31"/>
      <c r="DOC114" s="31"/>
      <c r="DOD114" s="31"/>
      <c r="DOE114" s="31"/>
      <c r="DOF114" s="31"/>
      <c r="DOG114" s="31"/>
      <c r="DOH114" s="31"/>
      <c r="DOI114" s="31"/>
      <c r="DOJ114" s="31"/>
      <c r="DOK114" s="31"/>
      <c r="DOL114" s="31"/>
      <c r="DOM114" s="31"/>
      <c r="DON114" s="31"/>
      <c r="DOO114" s="31"/>
      <c r="DOP114" s="31"/>
      <c r="DOQ114" s="31"/>
      <c r="DOR114" s="31"/>
      <c r="DOS114" s="31"/>
      <c r="DOT114" s="31"/>
      <c r="DOU114" s="31"/>
      <c r="DOV114" s="31"/>
      <c r="DOW114" s="31"/>
      <c r="DOX114" s="31"/>
      <c r="DOY114" s="31"/>
      <c r="DOZ114" s="31"/>
      <c r="DPA114" s="31"/>
      <c r="DPB114" s="31"/>
      <c r="DPC114" s="31"/>
      <c r="DPD114" s="31"/>
      <c r="DPE114" s="31"/>
      <c r="DPF114" s="31"/>
      <c r="DPG114" s="31"/>
      <c r="DPH114" s="31"/>
      <c r="DPI114" s="31"/>
      <c r="DPJ114" s="31"/>
      <c r="DPK114" s="31"/>
      <c r="DPL114" s="31"/>
      <c r="DPM114" s="31"/>
      <c r="DPN114" s="31"/>
      <c r="DPO114" s="31"/>
      <c r="DPP114" s="31"/>
      <c r="DPQ114" s="31"/>
      <c r="DPR114" s="31"/>
      <c r="DPS114" s="31"/>
      <c r="DPT114" s="31"/>
      <c r="DPU114" s="31"/>
      <c r="DPV114" s="31"/>
      <c r="DPW114" s="31"/>
      <c r="DPX114" s="31"/>
      <c r="DPY114" s="31"/>
      <c r="DPZ114" s="31"/>
      <c r="DQA114" s="31"/>
      <c r="DQB114" s="31"/>
      <c r="DQC114" s="31"/>
      <c r="DQD114" s="31"/>
      <c r="DQE114" s="31"/>
      <c r="DQF114" s="31"/>
      <c r="DQG114" s="31"/>
      <c r="DQH114" s="31"/>
      <c r="DQI114" s="31"/>
      <c r="DQJ114" s="31"/>
      <c r="DQK114" s="31"/>
      <c r="DQL114" s="31"/>
      <c r="DQM114" s="31"/>
      <c r="DQN114" s="31"/>
      <c r="DQO114" s="31"/>
      <c r="DQP114" s="31"/>
      <c r="DQQ114" s="31"/>
      <c r="DQR114" s="31"/>
      <c r="DQS114" s="31"/>
      <c r="DQT114" s="31"/>
      <c r="DQU114" s="31"/>
      <c r="DQV114" s="31"/>
      <c r="DQW114" s="31"/>
      <c r="DQX114" s="31"/>
      <c r="DQY114" s="31"/>
      <c r="DQZ114" s="31"/>
      <c r="DRA114" s="31"/>
      <c r="DRB114" s="31"/>
      <c r="DRC114" s="31"/>
      <c r="DRD114" s="31"/>
      <c r="DRE114" s="31"/>
      <c r="DRF114" s="31"/>
      <c r="DRG114" s="31"/>
      <c r="DRH114" s="31"/>
      <c r="DRI114" s="31"/>
      <c r="DRJ114" s="31"/>
      <c r="DRK114" s="31"/>
      <c r="DRL114" s="31"/>
      <c r="DRM114" s="31"/>
      <c r="DRN114" s="31"/>
      <c r="DRO114" s="31"/>
      <c r="DRP114" s="31"/>
      <c r="DRQ114" s="31"/>
      <c r="DRR114" s="31"/>
      <c r="DRS114" s="31"/>
      <c r="DRT114" s="31"/>
      <c r="DRU114" s="31"/>
      <c r="DRV114" s="31"/>
      <c r="DRW114" s="31"/>
      <c r="DRX114" s="31"/>
      <c r="DRY114" s="31"/>
      <c r="DRZ114" s="31"/>
      <c r="DSA114" s="31"/>
      <c r="DSB114" s="31"/>
      <c r="DSC114" s="31"/>
      <c r="DSD114" s="31"/>
      <c r="DSE114" s="31"/>
      <c r="DSF114" s="31"/>
      <c r="DSG114" s="31"/>
      <c r="DSH114" s="31"/>
      <c r="DSI114" s="31"/>
      <c r="DSJ114" s="31"/>
      <c r="DSK114" s="31"/>
      <c r="DSL114" s="31"/>
      <c r="DSM114" s="31"/>
      <c r="DSN114" s="31"/>
      <c r="DSO114" s="31"/>
      <c r="DSP114" s="31"/>
      <c r="DSQ114" s="31"/>
      <c r="DSR114" s="31"/>
      <c r="DSS114" s="31"/>
      <c r="DST114" s="31"/>
      <c r="DSU114" s="31"/>
      <c r="DSV114" s="31"/>
      <c r="DSW114" s="31"/>
      <c r="DSX114" s="31"/>
      <c r="DSY114" s="31"/>
      <c r="DSZ114" s="31"/>
      <c r="DTA114" s="31"/>
      <c r="DTB114" s="31"/>
      <c r="DTC114" s="31"/>
      <c r="DTD114" s="31"/>
      <c r="DTE114" s="31"/>
      <c r="DTF114" s="31"/>
      <c r="DTG114" s="31"/>
      <c r="DTH114" s="31"/>
      <c r="DTI114" s="31"/>
      <c r="DTJ114" s="31"/>
      <c r="DTK114" s="31"/>
      <c r="DTL114" s="31"/>
      <c r="DTM114" s="31"/>
      <c r="DTN114" s="31"/>
      <c r="DTO114" s="31"/>
      <c r="DTP114" s="31"/>
      <c r="DTQ114" s="31"/>
      <c r="DTR114" s="31"/>
      <c r="DTS114" s="31"/>
      <c r="DTT114" s="31"/>
      <c r="DTU114" s="31"/>
      <c r="DTV114" s="31"/>
      <c r="DTW114" s="31"/>
      <c r="DTX114" s="31"/>
      <c r="DTY114" s="31"/>
      <c r="DTZ114" s="31"/>
      <c r="DUA114" s="31"/>
      <c r="DUB114" s="31"/>
      <c r="DUC114" s="31"/>
      <c r="DUD114" s="31"/>
      <c r="DUE114" s="31"/>
      <c r="DUF114" s="31"/>
      <c r="DUG114" s="31"/>
      <c r="DUH114" s="31"/>
      <c r="DUI114" s="31"/>
      <c r="DUJ114" s="31"/>
      <c r="DUK114" s="31"/>
      <c r="DUL114" s="31"/>
      <c r="DUM114" s="31"/>
      <c r="DUN114" s="31"/>
      <c r="DUO114" s="31"/>
      <c r="DUP114" s="31"/>
      <c r="DUQ114" s="31"/>
      <c r="DUR114" s="31"/>
      <c r="DUS114" s="31"/>
      <c r="DUT114" s="31"/>
      <c r="DUU114" s="31"/>
      <c r="DUV114" s="31"/>
      <c r="DUW114" s="31"/>
      <c r="DUX114" s="31"/>
      <c r="DUY114" s="31"/>
      <c r="DUZ114" s="31"/>
      <c r="DVA114" s="31"/>
      <c r="DVB114" s="31"/>
      <c r="DVC114" s="31"/>
      <c r="DVD114" s="31"/>
      <c r="DVE114" s="31"/>
      <c r="DVF114" s="31"/>
      <c r="DVG114" s="31"/>
      <c r="DVH114" s="31"/>
      <c r="DVI114" s="31"/>
      <c r="DVJ114" s="31"/>
      <c r="DVK114" s="31"/>
      <c r="DVL114" s="31"/>
      <c r="DVM114" s="31"/>
      <c r="DVN114" s="31"/>
      <c r="DVO114" s="31"/>
      <c r="DVP114" s="31"/>
      <c r="DVQ114" s="31"/>
      <c r="DVR114" s="31"/>
      <c r="DVS114" s="31"/>
      <c r="DVT114" s="31"/>
      <c r="DVU114" s="31"/>
      <c r="DVV114" s="31"/>
      <c r="DVW114" s="31"/>
      <c r="DVX114" s="31"/>
      <c r="DVY114" s="31"/>
      <c r="DVZ114" s="31"/>
      <c r="DWA114" s="31"/>
      <c r="DWB114" s="31"/>
      <c r="DWC114" s="31"/>
      <c r="DWD114" s="31"/>
      <c r="DWE114" s="31"/>
      <c r="DWF114" s="31"/>
      <c r="DWG114" s="31"/>
      <c r="DWH114" s="31"/>
      <c r="DWI114" s="31"/>
      <c r="DWJ114" s="31"/>
      <c r="DWK114" s="31"/>
      <c r="DWL114" s="31"/>
      <c r="DWM114" s="31"/>
      <c r="DWN114" s="31"/>
      <c r="DWO114" s="31"/>
      <c r="DWP114" s="31"/>
      <c r="DWQ114" s="31"/>
      <c r="DWR114" s="31"/>
      <c r="DWS114" s="31"/>
      <c r="DWT114" s="31"/>
      <c r="DWU114" s="31"/>
      <c r="DWV114" s="31"/>
      <c r="DWW114" s="31"/>
      <c r="DWX114" s="31"/>
      <c r="DWY114" s="31"/>
      <c r="DWZ114" s="31"/>
      <c r="DXA114" s="31"/>
      <c r="DXB114" s="31"/>
      <c r="DXC114" s="31"/>
      <c r="DXD114" s="31"/>
      <c r="DXE114" s="31"/>
      <c r="DXF114" s="31"/>
      <c r="DXG114" s="31"/>
      <c r="DXH114" s="31"/>
      <c r="DXI114" s="31"/>
      <c r="DXJ114" s="31"/>
      <c r="DXK114" s="31"/>
      <c r="DXL114" s="31"/>
      <c r="DXM114" s="31"/>
      <c r="DXN114" s="31"/>
      <c r="DXO114" s="31"/>
      <c r="DXP114" s="31"/>
      <c r="DXQ114" s="31"/>
      <c r="DXR114" s="31"/>
      <c r="DXS114" s="31"/>
      <c r="DXT114" s="31"/>
      <c r="DXU114" s="31"/>
      <c r="DXV114" s="31"/>
      <c r="DXW114" s="31"/>
      <c r="DXX114" s="31"/>
      <c r="DXY114" s="31"/>
      <c r="DXZ114" s="31"/>
      <c r="DYA114" s="31"/>
      <c r="DYB114" s="31"/>
      <c r="DYC114" s="31"/>
      <c r="DYD114" s="31"/>
      <c r="DYE114" s="31"/>
      <c r="DYF114" s="31"/>
      <c r="DYG114" s="31"/>
      <c r="DYH114" s="31"/>
      <c r="DYI114" s="31"/>
      <c r="DYJ114" s="31"/>
      <c r="DYK114" s="31"/>
      <c r="DYL114" s="31"/>
      <c r="DYM114" s="31"/>
      <c r="DYN114" s="31"/>
      <c r="DYO114" s="31"/>
      <c r="DYP114" s="31"/>
      <c r="DYQ114" s="31"/>
      <c r="DYR114" s="31"/>
      <c r="DYS114" s="31"/>
      <c r="DYT114" s="31"/>
      <c r="DYU114" s="31"/>
      <c r="DYV114" s="31"/>
      <c r="DYW114" s="31"/>
      <c r="DYX114" s="31"/>
      <c r="DYY114" s="31"/>
      <c r="DYZ114" s="31"/>
      <c r="DZA114" s="31"/>
      <c r="DZB114" s="31"/>
      <c r="DZC114" s="31"/>
      <c r="DZD114" s="31"/>
      <c r="DZE114" s="31"/>
      <c r="DZF114" s="31"/>
      <c r="DZG114" s="31"/>
      <c r="DZH114" s="31"/>
      <c r="DZI114" s="31"/>
      <c r="DZJ114" s="31"/>
      <c r="DZK114" s="31"/>
      <c r="DZL114" s="31"/>
      <c r="DZM114" s="31"/>
      <c r="DZN114" s="31"/>
      <c r="DZO114" s="31"/>
      <c r="DZP114" s="31"/>
      <c r="DZQ114" s="31"/>
      <c r="DZR114" s="31"/>
      <c r="DZS114" s="31"/>
      <c r="DZT114" s="31"/>
      <c r="DZU114" s="31"/>
      <c r="DZV114" s="31"/>
      <c r="DZW114" s="31"/>
      <c r="DZX114" s="31"/>
      <c r="DZY114" s="31"/>
      <c r="DZZ114" s="31"/>
      <c r="EAA114" s="31"/>
      <c r="EAB114" s="31"/>
      <c r="EAC114" s="31"/>
      <c r="EAD114" s="31"/>
      <c r="EAE114" s="31"/>
      <c r="EAF114" s="31"/>
      <c r="EAG114" s="31"/>
      <c r="EAH114" s="31"/>
      <c r="EAI114" s="31"/>
      <c r="EAJ114" s="31"/>
      <c r="EAK114" s="31"/>
      <c r="EAL114" s="31"/>
      <c r="EAM114" s="31"/>
      <c r="EAN114" s="31"/>
      <c r="EAO114" s="31"/>
      <c r="EAP114" s="31"/>
      <c r="EAQ114" s="31"/>
      <c r="EAR114" s="31"/>
      <c r="EAS114" s="31"/>
      <c r="EAT114" s="31"/>
      <c r="EAU114" s="31"/>
      <c r="EAV114" s="31"/>
      <c r="EAW114" s="31"/>
      <c r="EAX114" s="31"/>
      <c r="EAY114" s="31"/>
      <c r="EAZ114" s="31"/>
      <c r="EBA114" s="31"/>
      <c r="EBB114" s="31"/>
      <c r="EBC114" s="31"/>
      <c r="EBD114" s="31"/>
      <c r="EBE114" s="31"/>
      <c r="EBF114" s="31"/>
      <c r="EBG114" s="31"/>
      <c r="EBH114" s="31"/>
      <c r="EBI114" s="31"/>
      <c r="EBJ114" s="31"/>
      <c r="EBK114" s="31"/>
      <c r="EBL114" s="31"/>
      <c r="EBM114" s="31"/>
      <c r="EBN114" s="31"/>
      <c r="EBO114" s="31"/>
      <c r="EBP114" s="31"/>
      <c r="EBQ114" s="31"/>
      <c r="EBR114" s="31"/>
      <c r="EBS114" s="31"/>
      <c r="EBT114" s="31"/>
      <c r="EBU114" s="31"/>
      <c r="EBV114" s="31"/>
      <c r="EBW114" s="31"/>
      <c r="EBX114" s="31"/>
      <c r="EBY114" s="31"/>
      <c r="EBZ114" s="31"/>
      <c r="ECA114" s="31"/>
      <c r="ECB114" s="31"/>
      <c r="ECC114" s="31"/>
      <c r="ECD114" s="31"/>
      <c r="ECE114" s="31"/>
      <c r="ECF114" s="31"/>
      <c r="ECG114" s="31"/>
      <c r="ECH114" s="31"/>
      <c r="ECI114" s="31"/>
      <c r="ECJ114" s="31"/>
      <c r="ECK114" s="31"/>
      <c r="ECL114" s="31"/>
      <c r="ECM114" s="31"/>
      <c r="ECN114" s="31"/>
      <c r="ECO114" s="31"/>
      <c r="ECP114" s="31"/>
      <c r="ECQ114" s="31"/>
      <c r="ECR114" s="31"/>
      <c r="ECS114" s="31"/>
      <c r="ECT114" s="31"/>
      <c r="ECU114" s="31"/>
      <c r="ECV114" s="31"/>
      <c r="ECW114" s="31"/>
      <c r="ECX114" s="31"/>
      <c r="ECY114" s="31"/>
      <c r="ECZ114" s="31"/>
      <c r="EDA114" s="31"/>
      <c r="EDB114" s="31"/>
      <c r="EDC114" s="31"/>
      <c r="EDD114" s="31"/>
      <c r="EDE114" s="31"/>
      <c r="EDF114" s="31"/>
      <c r="EDG114" s="31"/>
      <c r="EDH114" s="31"/>
      <c r="EDI114" s="31"/>
      <c r="EDJ114" s="31"/>
      <c r="EDK114" s="31"/>
      <c r="EDL114" s="31"/>
      <c r="EDM114" s="31"/>
      <c r="EDN114" s="31"/>
      <c r="EDO114" s="31"/>
      <c r="EDP114" s="31"/>
      <c r="EDQ114" s="31"/>
      <c r="EDR114" s="31"/>
      <c r="EDS114" s="31"/>
      <c r="EDT114" s="31"/>
      <c r="EDU114" s="31"/>
      <c r="EDV114" s="31"/>
      <c r="EDW114" s="31"/>
      <c r="EDX114" s="31"/>
      <c r="EDY114" s="31"/>
      <c r="EDZ114" s="31"/>
      <c r="EEA114" s="31"/>
      <c r="EEB114" s="31"/>
      <c r="EEC114" s="31"/>
      <c r="EED114" s="31"/>
      <c r="EEE114" s="31"/>
      <c r="EEF114" s="31"/>
      <c r="EEG114" s="31"/>
      <c r="EEH114" s="31"/>
      <c r="EEI114" s="31"/>
      <c r="EEJ114" s="31"/>
      <c r="EEK114" s="31"/>
      <c r="EEL114" s="31"/>
      <c r="EEM114" s="31"/>
      <c r="EEN114" s="31"/>
      <c r="EEO114" s="31"/>
      <c r="EEP114" s="31"/>
      <c r="EEQ114" s="31"/>
      <c r="EER114" s="31"/>
      <c r="EES114" s="31"/>
      <c r="EET114" s="31"/>
      <c r="EEU114" s="31"/>
      <c r="EEV114" s="31"/>
      <c r="EEW114" s="31"/>
      <c r="EEX114" s="31"/>
      <c r="EEY114" s="31"/>
      <c r="EEZ114" s="31"/>
      <c r="EFA114" s="31"/>
      <c r="EFB114" s="31"/>
      <c r="EFC114" s="31"/>
      <c r="EFD114" s="31"/>
      <c r="EFE114" s="31"/>
      <c r="EFF114" s="31"/>
      <c r="EFG114" s="31"/>
      <c r="EFH114" s="31"/>
      <c r="EFI114" s="31"/>
      <c r="EFJ114" s="31"/>
      <c r="EFK114" s="31"/>
      <c r="EFL114" s="31"/>
      <c r="EFM114" s="31"/>
      <c r="EFN114" s="31"/>
      <c r="EFO114" s="31"/>
      <c r="EFP114" s="31"/>
      <c r="EFQ114" s="31"/>
      <c r="EFR114" s="31"/>
      <c r="EFS114" s="31"/>
      <c r="EFT114" s="31"/>
      <c r="EFU114" s="31"/>
      <c r="EFV114" s="31"/>
      <c r="EFW114" s="31"/>
      <c r="EFX114" s="31"/>
      <c r="EFY114" s="31"/>
      <c r="EFZ114" s="31"/>
      <c r="EGA114" s="31"/>
      <c r="EGB114" s="31"/>
      <c r="EGC114" s="31"/>
      <c r="EGD114" s="31"/>
      <c r="EGE114" s="31"/>
      <c r="EGF114" s="31"/>
      <c r="EGG114" s="31"/>
      <c r="EGH114" s="31"/>
      <c r="EGI114" s="31"/>
      <c r="EGJ114" s="31"/>
      <c r="EGK114" s="31"/>
      <c r="EGL114" s="31"/>
      <c r="EGM114" s="31"/>
      <c r="EGN114" s="31"/>
      <c r="EGO114" s="31"/>
      <c r="EGP114" s="31"/>
      <c r="EGQ114" s="31"/>
      <c r="EGR114" s="31"/>
      <c r="EGS114" s="31"/>
      <c r="EGT114" s="31"/>
      <c r="EGU114" s="31"/>
      <c r="EGV114" s="31"/>
      <c r="EGW114" s="31"/>
      <c r="EGX114" s="31"/>
      <c r="EGY114" s="31"/>
      <c r="EGZ114" s="31"/>
      <c r="EHA114" s="31"/>
      <c r="EHB114" s="31"/>
      <c r="EHC114" s="31"/>
      <c r="EHD114" s="31"/>
      <c r="EHE114" s="31"/>
      <c r="EHF114" s="31"/>
      <c r="EHG114" s="31"/>
      <c r="EHH114" s="31"/>
      <c r="EHI114" s="31"/>
      <c r="EHJ114" s="31"/>
      <c r="EHK114" s="31"/>
      <c r="EHL114" s="31"/>
      <c r="EHM114" s="31"/>
      <c r="EHN114" s="31"/>
      <c r="EHO114" s="31"/>
      <c r="EHP114" s="31"/>
      <c r="EHQ114" s="31"/>
      <c r="EHR114" s="31"/>
      <c r="EHS114" s="31"/>
      <c r="EHT114" s="31"/>
      <c r="EHU114" s="31"/>
      <c r="EHV114" s="31"/>
      <c r="EHW114" s="31"/>
      <c r="EHX114" s="31"/>
      <c r="EHY114" s="31"/>
      <c r="EHZ114" s="31"/>
      <c r="EIA114" s="31"/>
      <c r="EIB114" s="31"/>
      <c r="EIC114" s="31"/>
      <c r="EID114" s="31"/>
      <c r="EIE114" s="31"/>
      <c r="EIF114" s="31"/>
      <c r="EIG114" s="31"/>
      <c r="EIH114" s="31"/>
      <c r="EII114" s="31"/>
      <c r="EIJ114" s="31"/>
      <c r="EIK114" s="31"/>
      <c r="EIL114" s="31"/>
      <c r="EIM114" s="31"/>
      <c r="EIN114" s="31"/>
      <c r="EIO114" s="31"/>
      <c r="EIP114" s="31"/>
      <c r="EIQ114" s="31"/>
      <c r="EIR114" s="31"/>
      <c r="EIS114" s="31"/>
      <c r="EIT114" s="31"/>
      <c r="EIU114" s="31"/>
      <c r="EIV114" s="31"/>
      <c r="EIW114" s="31"/>
      <c r="EIX114" s="31"/>
      <c r="EIY114" s="31"/>
      <c r="EIZ114" s="31"/>
      <c r="EJA114" s="31"/>
      <c r="EJB114" s="31"/>
      <c r="EJC114" s="31"/>
      <c r="EJD114" s="31"/>
      <c r="EJE114" s="31"/>
      <c r="EJF114" s="31"/>
      <c r="EJG114" s="31"/>
      <c r="EJH114" s="31"/>
      <c r="EJI114" s="31"/>
      <c r="EJJ114" s="31"/>
      <c r="EJK114" s="31"/>
      <c r="EJL114" s="31"/>
      <c r="EJM114" s="31"/>
      <c r="EJN114" s="31"/>
      <c r="EJO114" s="31"/>
      <c r="EJP114" s="31"/>
      <c r="EJQ114" s="31"/>
      <c r="EJR114" s="31"/>
      <c r="EJS114" s="31"/>
      <c r="EJT114" s="31"/>
      <c r="EJU114" s="31"/>
      <c r="EJV114" s="31"/>
      <c r="EJW114" s="31"/>
      <c r="EJX114" s="31"/>
      <c r="EJY114" s="31"/>
      <c r="EJZ114" s="31"/>
      <c r="EKA114" s="31"/>
      <c r="EKB114" s="31"/>
      <c r="EKC114" s="31"/>
      <c r="EKD114" s="31"/>
      <c r="EKE114" s="31"/>
      <c r="EKF114" s="31"/>
      <c r="EKG114" s="31"/>
      <c r="EKH114" s="31"/>
      <c r="EKI114" s="31"/>
      <c r="EKJ114" s="31"/>
      <c r="EKK114" s="31"/>
      <c r="EKL114" s="31"/>
      <c r="EKM114" s="31"/>
      <c r="EKN114" s="31"/>
      <c r="EKO114" s="31"/>
      <c r="EKP114" s="31"/>
      <c r="EKQ114" s="31"/>
      <c r="EKR114" s="31"/>
      <c r="EKS114" s="31"/>
      <c r="EKT114" s="31"/>
      <c r="EKU114" s="31"/>
      <c r="EKV114" s="31"/>
      <c r="EKW114" s="31"/>
      <c r="EKX114" s="31"/>
      <c r="EKY114" s="31"/>
      <c r="EKZ114" s="31"/>
      <c r="ELA114" s="31"/>
      <c r="ELB114" s="31"/>
      <c r="ELC114" s="31"/>
      <c r="ELD114" s="31"/>
      <c r="ELE114" s="31"/>
      <c r="ELF114" s="31"/>
      <c r="ELG114" s="31"/>
      <c r="ELH114" s="31"/>
      <c r="ELI114" s="31"/>
      <c r="ELJ114" s="31"/>
      <c r="ELK114" s="31"/>
      <c r="ELL114" s="31"/>
      <c r="ELM114" s="31"/>
      <c r="ELN114" s="31"/>
      <c r="ELO114" s="31"/>
      <c r="ELP114" s="31"/>
      <c r="ELQ114" s="31"/>
      <c r="ELR114" s="31"/>
      <c r="ELS114" s="31"/>
      <c r="ELT114" s="31"/>
      <c r="ELU114" s="31"/>
      <c r="ELV114" s="31"/>
      <c r="ELW114" s="31"/>
      <c r="ELX114" s="31"/>
      <c r="ELY114" s="31"/>
      <c r="ELZ114" s="31"/>
      <c r="EMA114" s="31"/>
      <c r="EMB114" s="31"/>
      <c r="EMC114" s="31"/>
      <c r="EMD114" s="31"/>
      <c r="EME114" s="31"/>
      <c r="EMF114" s="31"/>
      <c r="EMG114" s="31"/>
      <c r="EMH114" s="31"/>
      <c r="EMI114" s="31"/>
      <c r="EMJ114" s="31"/>
      <c r="EMK114" s="31"/>
      <c r="EML114" s="31"/>
      <c r="EMM114" s="31"/>
      <c r="EMN114" s="31"/>
      <c r="EMO114" s="31"/>
      <c r="EMP114" s="31"/>
      <c r="EMQ114" s="31"/>
      <c r="EMR114" s="31"/>
      <c r="EMS114" s="31"/>
      <c r="EMT114" s="31"/>
      <c r="EMU114" s="31"/>
      <c r="EMV114" s="31"/>
      <c r="EMW114" s="31"/>
      <c r="EMX114" s="31"/>
      <c r="EMY114" s="31"/>
      <c r="EMZ114" s="31"/>
      <c r="ENA114" s="31"/>
      <c r="ENB114" s="31"/>
      <c r="ENC114" s="31"/>
      <c r="END114" s="31"/>
      <c r="ENE114" s="31"/>
      <c r="ENF114" s="31"/>
      <c r="ENG114" s="31"/>
      <c r="ENH114" s="31"/>
      <c r="ENI114" s="31"/>
      <c r="ENJ114" s="31"/>
      <c r="ENK114" s="31"/>
      <c r="ENL114" s="31"/>
      <c r="ENM114" s="31"/>
      <c r="ENN114" s="31"/>
      <c r="ENO114" s="31"/>
      <c r="ENP114" s="31"/>
      <c r="ENQ114" s="31"/>
      <c r="ENR114" s="31"/>
      <c r="ENS114" s="31"/>
      <c r="ENT114" s="31"/>
      <c r="ENU114" s="31"/>
      <c r="ENV114" s="31"/>
      <c r="ENW114" s="31"/>
      <c r="ENX114" s="31"/>
      <c r="ENY114" s="31"/>
      <c r="ENZ114" s="31"/>
      <c r="EOA114" s="31"/>
      <c r="EOB114" s="31"/>
      <c r="EOC114" s="31"/>
      <c r="EOD114" s="31"/>
      <c r="EOE114" s="31"/>
      <c r="EOF114" s="31"/>
      <c r="EOG114" s="31"/>
      <c r="EOH114" s="31"/>
      <c r="EOI114" s="31"/>
      <c r="EOJ114" s="31"/>
      <c r="EOK114" s="31"/>
      <c r="EOL114" s="31"/>
      <c r="EOM114" s="31"/>
      <c r="EON114" s="31"/>
      <c r="EOO114" s="31"/>
      <c r="EOP114" s="31"/>
      <c r="EOQ114" s="31"/>
      <c r="EOR114" s="31"/>
      <c r="EOS114" s="31"/>
      <c r="EOT114" s="31"/>
      <c r="EOU114" s="31"/>
      <c r="EOV114" s="31"/>
      <c r="EOW114" s="31"/>
      <c r="EOX114" s="31"/>
      <c r="EOY114" s="31"/>
      <c r="EOZ114" s="31"/>
      <c r="EPA114" s="31"/>
      <c r="EPB114" s="31"/>
      <c r="EPC114" s="31"/>
      <c r="EPD114" s="31"/>
      <c r="EPE114" s="31"/>
      <c r="EPF114" s="31"/>
      <c r="EPG114" s="31"/>
      <c r="EPH114" s="31"/>
      <c r="EPI114" s="31"/>
      <c r="EPJ114" s="31"/>
      <c r="EPK114" s="31"/>
      <c r="EPL114" s="31"/>
      <c r="EPM114" s="31"/>
      <c r="EPN114" s="31"/>
      <c r="EPO114" s="31"/>
      <c r="EPP114" s="31"/>
      <c r="EPQ114" s="31"/>
      <c r="EPR114" s="31"/>
      <c r="EPS114" s="31"/>
      <c r="EPT114" s="31"/>
      <c r="EPU114" s="31"/>
      <c r="EPV114" s="31"/>
      <c r="EPW114" s="31"/>
      <c r="EPX114" s="31"/>
      <c r="EPY114" s="31"/>
      <c r="EPZ114" s="31"/>
      <c r="EQA114" s="31"/>
      <c r="EQB114" s="31"/>
      <c r="EQC114" s="31"/>
      <c r="EQD114" s="31"/>
      <c r="EQE114" s="31"/>
      <c r="EQF114" s="31"/>
      <c r="EQG114" s="31"/>
      <c r="EQH114" s="31"/>
      <c r="EQI114" s="31"/>
      <c r="EQJ114" s="31"/>
      <c r="EQK114" s="31"/>
      <c r="EQL114" s="31"/>
      <c r="EQM114" s="31"/>
      <c r="EQN114" s="31"/>
      <c r="EQO114" s="31"/>
      <c r="EQP114" s="31"/>
      <c r="EQQ114" s="31"/>
      <c r="EQR114" s="31"/>
      <c r="EQS114" s="31"/>
      <c r="EQT114" s="31"/>
      <c r="EQU114" s="31"/>
      <c r="EQV114" s="31"/>
      <c r="EQW114" s="31"/>
      <c r="EQX114" s="31"/>
      <c r="EQY114" s="31"/>
      <c r="EQZ114" s="31"/>
      <c r="ERA114" s="31"/>
      <c r="ERB114" s="31"/>
      <c r="ERC114" s="31"/>
      <c r="ERD114" s="31"/>
      <c r="ERE114" s="31"/>
      <c r="ERF114" s="31"/>
      <c r="ERG114" s="31"/>
      <c r="ERH114" s="31"/>
      <c r="ERI114" s="31"/>
      <c r="ERJ114" s="31"/>
      <c r="ERK114" s="31"/>
      <c r="ERL114" s="31"/>
      <c r="ERM114" s="31"/>
      <c r="ERN114" s="31"/>
      <c r="ERO114" s="31"/>
      <c r="ERP114" s="31"/>
      <c r="ERQ114" s="31"/>
      <c r="ERR114" s="31"/>
      <c r="ERS114" s="31"/>
      <c r="ERT114" s="31"/>
      <c r="ERU114" s="31"/>
      <c r="ERV114" s="31"/>
      <c r="ERW114" s="31"/>
      <c r="ERX114" s="31"/>
      <c r="ERY114" s="31"/>
      <c r="ERZ114" s="31"/>
      <c r="ESA114" s="31"/>
      <c r="ESB114" s="31"/>
      <c r="ESC114" s="31"/>
      <c r="ESD114" s="31"/>
      <c r="ESE114" s="31"/>
      <c r="ESF114" s="31"/>
      <c r="ESG114" s="31"/>
      <c r="ESH114" s="31"/>
      <c r="ESI114" s="31"/>
      <c r="ESJ114" s="31"/>
      <c r="ESK114" s="31"/>
      <c r="ESL114" s="31"/>
      <c r="ESM114" s="31"/>
      <c r="ESN114" s="31"/>
      <c r="ESO114" s="31"/>
      <c r="ESP114" s="31"/>
      <c r="ESQ114" s="31"/>
      <c r="ESR114" s="31"/>
      <c r="ESS114" s="31"/>
      <c r="EST114" s="31"/>
      <c r="ESU114" s="31"/>
      <c r="ESV114" s="31"/>
      <c r="ESW114" s="31"/>
      <c r="ESX114" s="31"/>
      <c r="ESY114" s="31"/>
      <c r="ESZ114" s="31"/>
      <c r="ETA114" s="31"/>
      <c r="ETB114" s="31"/>
      <c r="ETC114" s="31"/>
      <c r="ETD114" s="31"/>
      <c r="ETE114" s="31"/>
      <c r="ETF114" s="31"/>
      <c r="ETG114" s="31"/>
      <c r="ETH114" s="31"/>
      <c r="ETI114" s="31"/>
      <c r="ETJ114" s="31"/>
      <c r="ETK114" s="31"/>
      <c r="ETL114" s="31"/>
      <c r="ETM114" s="31"/>
      <c r="ETN114" s="31"/>
      <c r="ETO114" s="31"/>
      <c r="ETP114" s="31"/>
      <c r="ETQ114" s="31"/>
      <c r="ETR114" s="31"/>
      <c r="ETS114" s="31"/>
      <c r="ETT114" s="31"/>
      <c r="ETU114" s="31"/>
      <c r="ETV114" s="31"/>
      <c r="ETW114" s="31"/>
      <c r="ETX114" s="31"/>
      <c r="ETY114" s="31"/>
      <c r="ETZ114" s="31"/>
      <c r="EUA114" s="31"/>
      <c r="EUB114" s="31"/>
      <c r="EUC114" s="31"/>
      <c r="EUD114" s="31"/>
      <c r="EUE114" s="31"/>
      <c r="EUF114" s="31"/>
      <c r="EUG114" s="31"/>
      <c r="EUH114" s="31"/>
      <c r="EUI114" s="31"/>
      <c r="EUJ114" s="31"/>
      <c r="EUK114" s="31"/>
      <c r="EUL114" s="31"/>
      <c r="EUM114" s="31"/>
      <c r="EUN114" s="31"/>
      <c r="EUO114" s="31"/>
      <c r="EUP114" s="31"/>
      <c r="EUQ114" s="31"/>
      <c r="EUR114" s="31"/>
      <c r="EUS114" s="31"/>
      <c r="EUT114" s="31"/>
      <c r="EUU114" s="31"/>
      <c r="EUV114" s="31"/>
      <c r="EUW114" s="31"/>
      <c r="EUX114" s="31"/>
      <c r="EUY114" s="31"/>
      <c r="EUZ114" s="31"/>
      <c r="EVA114" s="31"/>
      <c r="EVB114" s="31"/>
      <c r="EVC114" s="31"/>
      <c r="EVD114" s="31"/>
      <c r="EVE114" s="31"/>
      <c r="EVF114" s="31"/>
      <c r="EVG114" s="31"/>
      <c r="EVH114" s="31"/>
      <c r="EVI114" s="31"/>
      <c r="EVJ114" s="31"/>
      <c r="EVK114" s="31"/>
      <c r="EVL114" s="31"/>
      <c r="EVM114" s="31"/>
      <c r="EVN114" s="31"/>
      <c r="EVO114" s="31"/>
      <c r="EVP114" s="31"/>
      <c r="EVQ114" s="31"/>
      <c r="EVR114" s="31"/>
      <c r="EVS114" s="31"/>
      <c r="EVT114" s="31"/>
      <c r="EVU114" s="31"/>
      <c r="EVV114" s="31"/>
      <c r="EVW114" s="31"/>
      <c r="EVX114" s="31"/>
      <c r="EVY114" s="31"/>
      <c r="EVZ114" s="31"/>
      <c r="EWA114" s="31"/>
      <c r="EWB114" s="31"/>
      <c r="EWC114" s="31"/>
      <c r="EWD114" s="31"/>
      <c r="EWE114" s="31"/>
      <c r="EWF114" s="31"/>
      <c r="EWG114" s="31"/>
      <c r="EWH114" s="31"/>
      <c r="EWI114" s="31"/>
      <c r="EWJ114" s="31"/>
      <c r="EWK114" s="31"/>
      <c r="EWL114" s="31"/>
      <c r="EWM114" s="31"/>
      <c r="EWN114" s="31"/>
      <c r="EWO114" s="31"/>
      <c r="EWP114" s="31"/>
      <c r="EWQ114" s="31"/>
      <c r="EWR114" s="31"/>
      <c r="EWS114" s="31"/>
      <c r="EWT114" s="31"/>
      <c r="EWU114" s="31"/>
      <c r="EWV114" s="31"/>
      <c r="EWW114" s="31"/>
      <c r="EWX114" s="31"/>
      <c r="EWY114" s="31"/>
      <c r="EWZ114" s="31"/>
      <c r="EXA114" s="31"/>
      <c r="EXB114" s="31"/>
      <c r="EXC114" s="31"/>
      <c r="EXD114" s="31"/>
      <c r="EXE114" s="31"/>
      <c r="EXF114" s="31"/>
      <c r="EXG114" s="31"/>
      <c r="EXH114" s="31"/>
      <c r="EXI114" s="31"/>
      <c r="EXJ114" s="31"/>
      <c r="EXK114" s="31"/>
      <c r="EXL114" s="31"/>
      <c r="EXM114" s="31"/>
      <c r="EXN114" s="31"/>
      <c r="EXO114" s="31"/>
      <c r="EXP114" s="31"/>
      <c r="EXQ114" s="31"/>
      <c r="EXR114" s="31"/>
      <c r="EXS114" s="31"/>
      <c r="EXT114" s="31"/>
      <c r="EXU114" s="31"/>
      <c r="EXV114" s="31"/>
      <c r="EXW114" s="31"/>
      <c r="EXX114" s="31"/>
      <c r="EXY114" s="31"/>
      <c r="EXZ114" s="31"/>
      <c r="EYA114" s="31"/>
      <c r="EYB114" s="31"/>
      <c r="EYC114" s="31"/>
      <c r="EYD114" s="31"/>
      <c r="EYE114" s="31"/>
      <c r="EYF114" s="31"/>
      <c r="EYG114" s="31"/>
      <c r="EYH114" s="31"/>
      <c r="EYI114" s="31"/>
      <c r="EYJ114" s="31"/>
      <c r="EYK114" s="31"/>
      <c r="EYL114" s="31"/>
      <c r="EYM114" s="31"/>
      <c r="EYN114" s="31"/>
      <c r="EYO114" s="31"/>
      <c r="EYP114" s="31"/>
      <c r="EYQ114" s="31"/>
      <c r="EYR114" s="31"/>
      <c r="EYS114" s="31"/>
      <c r="EYT114" s="31"/>
      <c r="EYU114" s="31"/>
      <c r="EYV114" s="31"/>
      <c r="EYW114" s="31"/>
      <c r="EYX114" s="31"/>
      <c r="EYY114" s="31"/>
      <c r="EYZ114" s="31"/>
      <c r="EZA114" s="31"/>
      <c r="EZB114" s="31"/>
      <c r="EZC114" s="31"/>
      <c r="EZD114" s="31"/>
      <c r="EZE114" s="31"/>
      <c r="EZF114" s="31"/>
      <c r="EZG114" s="31"/>
      <c r="EZH114" s="31"/>
      <c r="EZI114" s="31"/>
      <c r="EZJ114" s="31"/>
      <c r="EZK114" s="31"/>
      <c r="EZL114" s="31"/>
      <c r="EZM114" s="31"/>
      <c r="EZN114" s="31"/>
      <c r="EZO114" s="31"/>
      <c r="EZP114" s="31"/>
      <c r="EZQ114" s="31"/>
      <c r="EZR114" s="31"/>
      <c r="EZS114" s="31"/>
      <c r="EZT114" s="31"/>
      <c r="EZU114" s="31"/>
      <c r="EZV114" s="31"/>
      <c r="EZW114" s="31"/>
      <c r="EZX114" s="31"/>
      <c r="EZY114" s="31"/>
      <c r="EZZ114" s="31"/>
      <c r="FAA114" s="31"/>
      <c r="FAB114" s="31"/>
      <c r="FAC114" s="31"/>
      <c r="FAD114" s="31"/>
      <c r="FAE114" s="31"/>
      <c r="FAF114" s="31"/>
      <c r="FAG114" s="31"/>
      <c r="FAH114" s="31"/>
      <c r="FAI114" s="31"/>
      <c r="FAJ114" s="31"/>
      <c r="FAK114" s="31"/>
      <c r="FAL114" s="31"/>
      <c r="FAM114" s="31"/>
      <c r="FAN114" s="31"/>
      <c r="FAO114" s="31"/>
      <c r="FAP114" s="31"/>
      <c r="FAQ114" s="31"/>
      <c r="FAR114" s="31"/>
      <c r="FAS114" s="31"/>
      <c r="FAT114" s="31"/>
      <c r="FAU114" s="31"/>
      <c r="FAV114" s="31"/>
      <c r="FAW114" s="31"/>
      <c r="FAX114" s="31"/>
      <c r="FAY114" s="31"/>
      <c r="FAZ114" s="31"/>
      <c r="FBA114" s="31"/>
      <c r="FBB114" s="31"/>
      <c r="FBC114" s="31"/>
      <c r="FBD114" s="31"/>
      <c r="FBE114" s="31"/>
      <c r="FBF114" s="31"/>
      <c r="FBG114" s="31"/>
      <c r="FBH114" s="31"/>
      <c r="FBI114" s="31"/>
      <c r="FBJ114" s="31"/>
      <c r="FBK114" s="31"/>
      <c r="FBL114" s="31"/>
      <c r="FBM114" s="31"/>
      <c r="FBN114" s="31"/>
      <c r="FBO114" s="31"/>
      <c r="FBP114" s="31"/>
      <c r="FBQ114" s="31"/>
      <c r="FBR114" s="31"/>
      <c r="FBS114" s="31"/>
      <c r="FBT114" s="31"/>
      <c r="FBU114" s="31"/>
      <c r="FBV114" s="31"/>
      <c r="FBW114" s="31"/>
      <c r="FBX114" s="31"/>
      <c r="FBY114" s="31"/>
      <c r="FBZ114" s="31"/>
      <c r="FCA114" s="31"/>
      <c r="FCB114" s="31"/>
      <c r="FCC114" s="31"/>
      <c r="FCD114" s="31"/>
      <c r="FCE114" s="31"/>
      <c r="FCF114" s="31"/>
      <c r="FCG114" s="31"/>
      <c r="FCH114" s="31"/>
      <c r="FCI114" s="31"/>
      <c r="FCJ114" s="31"/>
      <c r="FCK114" s="31"/>
      <c r="FCL114" s="31"/>
      <c r="FCM114" s="31"/>
      <c r="FCN114" s="31"/>
      <c r="FCO114" s="31"/>
      <c r="FCP114" s="31"/>
      <c r="FCQ114" s="31"/>
      <c r="FCR114" s="31"/>
      <c r="FCS114" s="31"/>
      <c r="FCT114" s="31"/>
      <c r="FCU114" s="31"/>
      <c r="FCV114" s="31"/>
      <c r="FCW114" s="31"/>
      <c r="FCX114" s="31"/>
      <c r="FCY114" s="31"/>
      <c r="FCZ114" s="31"/>
      <c r="FDA114" s="31"/>
      <c r="FDB114" s="31"/>
      <c r="FDC114" s="31"/>
      <c r="FDD114" s="31"/>
      <c r="FDE114" s="31"/>
      <c r="FDF114" s="31"/>
      <c r="FDG114" s="31"/>
      <c r="FDH114" s="31"/>
      <c r="FDI114" s="31"/>
      <c r="FDJ114" s="31"/>
      <c r="FDK114" s="31"/>
      <c r="FDL114" s="31"/>
      <c r="FDM114" s="31"/>
      <c r="FDN114" s="31"/>
      <c r="FDO114" s="31"/>
      <c r="FDP114" s="31"/>
      <c r="FDQ114" s="31"/>
      <c r="FDR114" s="31"/>
      <c r="FDS114" s="31"/>
      <c r="FDT114" s="31"/>
      <c r="FDU114" s="31"/>
      <c r="FDV114" s="31"/>
      <c r="FDW114" s="31"/>
      <c r="FDX114" s="31"/>
      <c r="FDY114" s="31"/>
      <c r="FDZ114" s="31"/>
      <c r="FEA114" s="31"/>
      <c r="FEB114" s="31"/>
      <c r="FEC114" s="31"/>
      <c r="FED114" s="31"/>
      <c r="FEE114" s="31"/>
      <c r="FEF114" s="31"/>
      <c r="FEG114" s="31"/>
      <c r="FEH114" s="31"/>
      <c r="FEI114" s="31"/>
      <c r="FEJ114" s="31"/>
      <c r="FEK114" s="31"/>
      <c r="FEL114" s="31"/>
      <c r="FEM114" s="31"/>
      <c r="FEN114" s="31"/>
      <c r="FEO114" s="31"/>
      <c r="FEP114" s="31"/>
      <c r="FEQ114" s="31"/>
      <c r="FER114" s="31"/>
      <c r="FES114" s="31"/>
      <c r="FET114" s="31"/>
      <c r="FEU114" s="31"/>
      <c r="FEV114" s="31"/>
      <c r="FEW114" s="31"/>
      <c r="FEX114" s="31"/>
      <c r="FEY114" s="31"/>
      <c r="FEZ114" s="31"/>
      <c r="FFA114" s="31"/>
      <c r="FFB114" s="31"/>
      <c r="FFC114" s="31"/>
      <c r="FFD114" s="31"/>
      <c r="FFE114" s="31"/>
      <c r="FFF114" s="31"/>
      <c r="FFG114" s="31"/>
      <c r="FFH114" s="31"/>
      <c r="FFI114" s="31"/>
      <c r="FFJ114" s="31"/>
      <c r="FFK114" s="31"/>
      <c r="FFL114" s="31"/>
      <c r="FFM114" s="31"/>
      <c r="FFN114" s="31"/>
      <c r="FFO114" s="31"/>
      <c r="FFP114" s="31"/>
      <c r="FFQ114" s="31"/>
      <c r="FFR114" s="31"/>
      <c r="FFS114" s="31"/>
      <c r="FFT114" s="31"/>
      <c r="FFU114" s="31"/>
      <c r="FFV114" s="31"/>
      <c r="FFW114" s="31"/>
      <c r="FFX114" s="31"/>
      <c r="FFY114" s="31"/>
      <c r="FFZ114" s="31"/>
      <c r="FGA114" s="31"/>
      <c r="FGB114" s="31"/>
      <c r="FGC114" s="31"/>
      <c r="FGD114" s="31"/>
      <c r="FGE114" s="31"/>
      <c r="FGF114" s="31"/>
      <c r="FGG114" s="31"/>
      <c r="FGH114" s="31"/>
      <c r="FGI114" s="31"/>
      <c r="FGJ114" s="31"/>
      <c r="FGK114" s="31"/>
      <c r="FGL114" s="31"/>
      <c r="FGM114" s="31"/>
      <c r="FGN114" s="31"/>
      <c r="FGO114" s="31"/>
      <c r="FGP114" s="31"/>
      <c r="FGQ114" s="31"/>
      <c r="FGR114" s="31"/>
      <c r="FGS114" s="31"/>
      <c r="FGT114" s="31"/>
      <c r="FGU114" s="31"/>
      <c r="FGV114" s="31"/>
      <c r="FGW114" s="31"/>
      <c r="FGX114" s="31"/>
      <c r="FGY114" s="31"/>
      <c r="FGZ114" s="31"/>
      <c r="FHA114" s="31"/>
      <c r="FHB114" s="31"/>
      <c r="FHC114" s="31"/>
      <c r="FHD114" s="31"/>
      <c r="FHE114" s="31"/>
      <c r="FHF114" s="31"/>
      <c r="FHG114" s="31"/>
      <c r="FHH114" s="31"/>
      <c r="FHI114" s="31"/>
      <c r="FHJ114" s="31"/>
      <c r="FHK114" s="31"/>
      <c r="FHL114" s="31"/>
      <c r="FHM114" s="31"/>
      <c r="FHN114" s="31"/>
      <c r="FHO114" s="31"/>
      <c r="FHP114" s="31"/>
      <c r="FHQ114" s="31"/>
      <c r="FHR114" s="31"/>
      <c r="FHS114" s="31"/>
      <c r="FHT114" s="31"/>
      <c r="FHU114" s="31"/>
      <c r="FHV114" s="31"/>
      <c r="FHW114" s="31"/>
      <c r="FHX114" s="31"/>
      <c r="FHY114" s="31"/>
      <c r="FHZ114" s="31"/>
      <c r="FIA114" s="31"/>
      <c r="FIB114" s="31"/>
      <c r="FIC114" s="31"/>
      <c r="FID114" s="31"/>
      <c r="FIE114" s="31"/>
      <c r="FIF114" s="31"/>
      <c r="FIG114" s="31"/>
      <c r="FIH114" s="31"/>
      <c r="FII114" s="31"/>
      <c r="FIJ114" s="31"/>
      <c r="FIK114" s="31"/>
      <c r="FIL114" s="31"/>
      <c r="FIM114" s="31"/>
      <c r="FIN114" s="31"/>
      <c r="FIO114" s="31"/>
      <c r="FIP114" s="31"/>
      <c r="FIQ114" s="31"/>
      <c r="FIR114" s="31"/>
      <c r="FIS114" s="31"/>
      <c r="FIT114" s="31"/>
      <c r="FIU114" s="31"/>
      <c r="FIV114" s="31"/>
      <c r="FIW114" s="31"/>
      <c r="FIX114" s="31"/>
      <c r="FIY114" s="31"/>
      <c r="FIZ114" s="31"/>
      <c r="FJA114" s="31"/>
      <c r="FJB114" s="31"/>
      <c r="FJC114" s="31"/>
      <c r="FJD114" s="31"/>
      <c r="FJE114" s="31"/>
      <c r="FJF114" s="31"/>
      <c r="FJG114" s="31"/>
      <c r="FJH114" s="31"/>
      <c r="FJI114" s="31"/>
      <c r="FJJ114" s="31"/>
      <c r="FJK114" s="31"/>
      <c r="FJL114" s="31"/>
      <c r="FJM114" s="31"/>
      <c r="FJN114" s="31"/>
      <c r="FJO114" s="31"/>
      <c r="FJP114" s="31"/>
      <c r="FJQ114" s="31"/>
      <c r="FJR114" s="31"/>
      <c r="FJS114" s="31"/>
      <c r="FJT114" s="31"/>
      <c r="FJU114" s="31"/>
      <c r="FJV114" s="31"/>
      <c r="FJW114" s="31"/>
      <c r="FJX114" s="31"/>
      <c r="FJY114" s="31"/>
      <c r="FJZ114" s="31"/>
      <c r="FKA114" s="31"/>
      <c r="FKB114" s="31"/>
      <c r="FKC114" s="31"/>
      <c r="FKD114" s="31"/>
      <c r="FKE114" s="31"/>
      <c r="FKF114" s="31"/>
      <c r="FKG114" s="31"/>
      <c r="FKH114" s="31"/>
      <c r="FKI114" s="31"/>
      <c r="FKJ114" s="31"/>
      <c r="FKK114" s="31"/>
      <c r="FKL114" s="31"/>
      <c r="FKM114" s="31"/>
      <c r="FKN114" s="31"/>
      <c r="FKO114" s="31"/>
      <c r="FKP114" s="31"/>
      <c r="FKQ114" s="31"/>
      <c r="FKR114" s="31"/>
      <c r="FKS114" s="31"/>
      <c r="FKT114" s="31"/>
      <c r="FKU114" s="31"/>
      <c r="FKV114" s="31"/>
      <c r="FKW114" s="31"/>
      <c r="FKX114" s="31"/>
      <c r="FKY114" s="31"/>
      <c r="FKZ114" s="31"/>
      <c r="FLA114" s="31"/>
      <c r="FLB114" s="31"/>
      <c r="FLC114" s="31"/>
      <c r="FLD114" s="31"/>
      <c r="FLE114" s="31"/>
      <c r="FLF114" s="31"/>
      <c r="FLG114" s="31"/>
      <c r="FLH114" s="31"/>
      <c r="FLI114" s="31"/>
      <c r="FLJ114" s="31"/>
      <c r="FLK114" s="31"/>
      <c r="FLL114" s="31"/>
      <c r="FLM114" s="31"/>
      <c r="FLN114" s="31"/>
      <c r="FLO114" s="31"/>
      <c r="FLP114" s="31"/>
      <c r="FLQ114" s="31"/>
      <c r="FLR114" s="31"/>
      <c r="FLS114" s="31"/>
      <c r="FLT114" s="31"/>
      <c r="FLU114" s="31"/>
      <c r="FLV114" s="31"/>
      <c r="FLW114" s="31"/>
      <c r="FLX114" s="31"/>
      <c r="FLY114" s="31"/>
      <c r="FLZ114" s="31"/>
      <c r="FMA114" s="31"/>
      <c r="FMB114" s="31"/>
      <c r="FMC114" s="31"/>
      <c r="FMD114" s="31"/>
      <c r="FME114" s="31"/>
      <c r="FMF114" s="31"/>
      <c r="FMG114" s="31"/>
      <c r="FMH114" s="31"/>
      <c r="FMI114" s="31"/>
      <c r="FMJ114" s="31"/>
      <c r="FMK114" s="31"/>
      <c r="FML114" s="31"/>
      <c r="FMM114" s="31"/>
      <c r="FMN114" s="31"/>
      <c r="FMO114" s="31"/>
      <c r="FMP114" s="31"/>
      <c r="FMQ114" s="31"/>
      <c r="FMR114" s="31"/>
      <c r="FMS114" s="31"/>
      <c r="FMT114" s="31"/>
      <c r="FMU114" s="31"/>
      <c r="FMV114" s="31"/>
      <c r="FMW114" s="31"/>
      <c r="FMX114" s="31"/>
      <c r="FMY114" s="31"/>
      <c r="FMZ114" s="31"/>
      <c r="FNA114" s="31"/>
      <c r="FNB114" s="31"/>
      <c r="FNC114" s="31"/>
      <c r="FND114" s="31"/>
      <c r="FNE114" s="31"/>
      <c r="FNF114" s="31"/>
      <c r="FNG114" s="31"/>
      <c r="FNH114" s="31"/>
      <c r="FNI114" s="31"/>
      <c r="FNJ114" s="31"/>
      <c r="FNK114" s="31"/>
      <c r="FNL114" s="31"/>
      <c r="FNM114" s="31"/>
      <c r="FNN114" s="31"/>
      <c r="FNO114" s="31"/>
      <c r="FNP114" s="31"/>
      <c r="FNQ114" s="31"/>
      <c r="FNR114" s="31"/>
      <c r="FNS114" s="31"/>
      <c r="FNT114" s="31"/>
      <c r="FNU114" s="31"/>
      <c r="FNV114" s="31"/>
      <c r="FNW114" s="31"/>
      <c r="FNX114" s="31"/>
      <c r="FNY114" s="31"/>
      <c r="FNZ114" s="31"/>
      <c r="FOA114" s="31"/>
      <c r="FOB114" s="31"/>
      <c r="FOC114" s="31"/>
      <c r="FOD114" s="31"/>
      <c r="FOE114" s="31"/>
      <c r="FOF114" s="31"/>
      <c r="FOG114" s="31"/>
      <c r="FOH114" s="31"/>
      <c r="FOI114" s="31"/>
      <c r="FOJ114" s="31"/>
      <c r="FOK114" s="31"/>
      <c r="FOL114" s="31"/>
      <c r="FOM114" s="31"/>
      <c r="FON114" s="31"/>
      <c r="FOO114" s="31"/>
      <c r="FOP114" s="31"/>
      <c r="FOQ114" s="31"/>
      <c r="FOR114" s="31"/>
      <c r="FOS114" s="31"/>
      <c r="FOT114" s="31"/>
      <c r="FOU114" s="31"/>
      <c r="FOV114" s="31"/>
      <c r="FOW114" s="31"/>
      <c r="FOX114" s="31"/>
      <c r="FOY114" s="31"/>
      <c r="FOZ114" s="31"/>
      <c r="FPA114" s="31"/>
      <c r="FPB114" s="31"/>
      <c r="FPC114" s="31"/>
      <c r="FPD114" s="31"/>
      <c r="FPE114" s="31"/>
      <c r="FPF114" s="31"/>
      <c r="FPG114" s="31"/>
      <c r="FPH114" s="31"/>
      <c r="FPI114" s="31"/>
      <c r="FPJ114" s="31"/>
      <c r="FPK114" s="31"/>
      <c r="FPL114" s="31"/>
      <c r="FPM114" s="31"/>
      <c r="FPN114" s="31"/>
      <c r="FPO114" s="31"/>
      <c r="FPP114" s="31"/>
      <c r="FPQ114" s="31"/>
      <c r="FPR114" s="31"/>
      <c r="FPS114" s="31"/>
      <c r="FPT114" s="31"/>
      <c r="FPU114" s="31"/>
      <c r="FPV114" s="31"/>
      <c r="FPW114" s="31"/>
      <c r="FPX114" s="31"/>
      <c r="FPY114" s="31"/>
      <c r="FPZ114" s="31"/>
      <c r="FQA114" s="31"/>
      <c r="FQB114" s="31"/>
      <c r="FQC114" s="31"/>
      <c r="FQD114" s="31"/>
      <c r="FQE114" s="31"/>
      <c r="FQF114" s="31"/>
      <c r="FQG114" s="31"/>
      <c r="FQH114" s="31"/>
      <c r="FQI114" s="31"/>
      <c r="FQJ114" s="31"/>
      <c r="FQK114" s="31"/>
      <c r="FQL114" s="31"/>
      <c r="FQM114" s="31"/>
      <c r="FQN114" s="31"/>
      <c r="FQO114" s="31"/>
      <c r="FQP114" s="31"/>
      <c r="FQQ114" s="31"/>
      <c r="FQR114" s="31"/>
      <c r="FQS114" s="31"/>
      <c r="FQT114" s="31"/>
      <c r="FQU114" s="31"/>
      <c r="FQV114" s="31"/>
      <c r="FQW114" s="31"/>
      <c r="FQX114" s="31"/>
      <c r="FQY114" s="31"/>
      <c r="FQZ114" s="31"/>
      <c r="FRA114" s="31"/>
      <c r="FRB114" s="31"/>
      <c r="FRC114" s="31"/>
      <c r="FRD114" s="31"/>
      <c r="FRE114" s="31"/>
      <c r="FRF114" s="31"/>
      <c r="FRG114" s="31"/>
      <c r="FRH114" s="31"/>
      <c r="FRI114" s="31"/>
      <c r="FRJ114" s="31"/>
      <c r="FRK114" s="31"/>
      <c r="FRL114" s="31"/>
      <c r="FRM114" s="31"/>
      <c r="FRN114" s="31"/>
      <c r="FRO114" s="31"/>
      <c r="FRP114" s="31"/>
      <c r="FRQ114" s="31"/>
      <c r="FRR114" s="31"/>
      <c r="FRS114" s="31"/>
      <c r="FRT114" s="31"/>
      <c r="FRU114" s="31"/>
      <c r="FRV114" s="31"/>
      <c r="FRW114" s="31"/>
      <c r="FRX114" s="31"/>
      <c r="FRY114" s="31"/>
      <c r="FRZ114" s="31"/>
      <c r="FSA114" s="31"/>
      <c r="FSB114" s="31"/>
      <c r="FSC114" s="31"/>
      <c r="FSD114" s="31"/>
      <c r="FSE114" s="31"/>
      <c r="FSF114" s="31"/>
      <c r="FSG114" s="31"/>
      <c r="FSH114" s="31"/>
      <c r="FSI114" s="31"/>
      <c r="FSJ114" s="31"/>
      <c r="FSK114" s="31"/>
      <c r="FSL114" s="31"/>
      <c r="FSM114" s="31"/>
      <c r="FSN114" s="31"/>
      <c r="FSO114" s="31"/>
      <c r="FSP114" s="31"/>
      <c r="FSQ114" s="31"/>
      <c r="FSR114" s="31"/>
      <c r="FSS114" s="31"/>
      <c r="FST114" s="31"/>
      <c r="FSU114" s="31"/>
      <c r="FSV114" s="31"/>
      <c r="FSW114" s="31"/>
      <c r="FSX114" s="31"/>
      <c r="FSY114" s="31"/>
      <c r="FSZ114" s="31"/>
      <c r="FTA114" s="31"/>
      <c r="FTB114" s="31"/>
      <c r="FTC114" s="31"/>
      <c r="FTD114" s="31"/>
      <c r="FTE114" s="31"/>
      <c r="FTF114" s="31"/>
      <c r="FTG114" s="31"/>
      <c r="FTH114" s="31"/>
      <c r="FTI114" s="31"/>
      <c r="FTJ114" s="31"/>
      <c r="FTK114" s="31"/>
      <c r="FTL114" s="31"/>
      <c r="FTM114" s="31"/>
      <c r="FTN114" s="31"/>
      <c r="FTO114" s="31"/>
      <c r="FTP114" s="31"/>
      <c r="FTQ114" s="31"/>
      <c r="FTR114" s="31"/>
      <c r="FTS114" s="31"/>
      <c r="FTT114" s="31"/>
      <c r="FTU114" s="31"/>
      <c r="FTV114" s="31"/>
      <c r="FTW114" s="31"/>
      <c r="FTX114" s="31"/>
      <c r="FTY114" s="31"/>
      <c r="FTZ114" s="31"/>
      <c r="FUA114" s="31"/>
      <c r="FUB114" s="31"/>
      <c r="FUC114" s="31"/>
      <c r="FUD114" s="31"/>
      <c r="FUE114" s="31"/>
      <c r="FUF114" s="31"/>
      <c r="FUG114" s="31"/>
      <c r="FUH114" s="31"/>
      <c r="FUI114" s="31"/>
      <c r="FUJ114" s="31"/>
      <c r="FUK114" s="31"/>
      <c r="FUL114" s="31"/>
      <c r="FUM114" s="31"/>
      <c r="FUN114" s="31"/>
      <c r="FUO114" s="31"/>
      <c r="FUP114" s="31"/>
      <c r="FUQ114" s="31"/>
      <c r="FUR114" s="31"/>
      <c r="FUS114" s="31"/>
      <c r="FUT114" s="31"/>
      <c r="FUU114" s="31"/>
      <c r="FUV114" s="31"/>
      <c r="FUW114" s="31"/>
      <c r="FUX114" s="31"/>
      <c r="FUY114" s="31"/>
      <c r="FUZ114" s="31"/>
      <c r="FVA114" s="31"/>
      <c r="FVB114" s="31"/>
      <c r="FVC114" s="31"/>
      <c r="FVD114" s="31"/>
      <c r="FVE114" s="31"/>
      <c r="FVF114" s="31"/>
      <c r="FVG114" s="31"/>
      <c r="FVH114" s="31"/>
      <c r="FVI114" s="31"/>
      <c r="FVJ114" s="31"/>
      <c r="FVK114" s="31"/>
      <c r="FVL114" s="31"/>
      <c r="FVM114" s="31"/>
      <c r="FVN114" s="31"/>
      <c r="FVO114" s="31"/>
      <c r="FVP114" s="31"/>
      <c r="FVQ114" s="31"/>
      <c r="FVR114" s="31"/>
      <c r="FVS114" s="31"/>
      <c r="FVT114" s="31"/>
      <c r="FVU114" s="31"/>
      <c r="FVV114" s="31"/>
      <c r="FVW114" s="31"/>
      <c r="FVX114" s="31"/>
      <c r="FVY114" s="31"/>
      <c r="FVZ114" s="31"/>
      <c r="FWA114" s="31"/>
      <c r="FWB114" s="31"/>
      <c r="FWC114" s="31"/>
      <c r="FWD114" s="31"/>
      <c r="FWE114" s="31"/>
      <c r="FWF114" s="31"/>
      <c r="FWG114" s="31"/>
      <c r="FWH114" s="31"/>
      <c r="FWI114" s="31"/>
      <c r="FWJ114" s="31"/>
      <c r="FWK114" s="31"/>
      <c r="FWL114" s="31"/>
      <c r="FWM114" s="31"/>
      <c r="FWN114" s="31"/>
      <c r="FWO114" s="31"/>
      <c r="FWP114" s="31"/>
      <c r="FWQ114" s="31"/>
      <c r="FWR114" s="31"/>
      <c r="FWS114" s="31"/>
      <c r="FWT114" s="31"/>
      <c r="FWU114" s="31"/>
      <c r="FWV114" s="31"/>
      <c r="FWW114" s="31"/>
      <c r="FWX114" s="31"/>
      <c r="FWY114" s="31"/>
      <c r="FWZ114" s="31"/>
      <c r="FXA114" s="31"/>
      <c r="FXB114" s="31"/>
      <c r="FXC114" s="31"/>
      <c r="FXD114" s="31"/>
      <c r="FXE114" s="31"/>
      <c r="FXF114" s="31"/>
      <c r="FXG114" s="31"/>
      <c r="FXH114" s="31"/>
      <c r="FXI114" s="31"/>
      <c r="FXJ114" s="31"/>
      <c r="FXK114" s="31"/>
      <c r="FXL114" s="31"/>
      <c r="FXM114" s="31"/>
      <c r="FXN114" s="31"/>
      <c r="FXO114" s="31"/>
      <c r="FXP114" s="31"/>
      <c r="FXQ114" s="31"/>
      <c r="FXR114" s="31"/>
      <c r="FXS114" s="31"/>
      <c r="FXT114" s="31"/>
      <c r="FXU114" s="31"/>
      <c r="FXV114" s="31"/>
      <c r="FXW114" s="31"/>
      <c r="FXX114" s="31"/>
      <c r="FXY114" s="31"/>
      <c r="FXZ114" s="31"/>
      <c r="FYA114" s="31"/>
      <c r="FYB114" s="31"/>
      <c r="FYC114" s="31"/>
      <c r="FYD114" s="31"/>
      <c r="FYE114" s="31"/>
      <c r="FYF114" s="31"/>
      <c r="FYG114" s="31"/>
      <c r="FYH114" s="31"/>
      <c r="FYI114" s="31"/>
      <c r="FYJ114" s="31"/>
      <c r="FYK114" s="31"/>
      <c r="FYL114" s="31"/>
      <c r="FYM114" s="31"/>
      <c r="FYN114" s="31"/>
      <c r="FYO114" s="31"/>
      <c r="FYP114" s="31"/>
      <c r="FYQ114" s="31"/>
      <c r="FYR114" s="31"/>
      <c r="FYS114" s="31"/>
      <c r="FYT114" s="31"/>
      <c r="FYU114" s="31"/>
      <c r="FYV114" s="31"/>
      <c r="FYW114" s="31"/>
      <c r="FYX114" s="31"/>
      <c r="FYY114" s="31"/>
      <c r="FYZ114" s="31"/>
      <c r="FZA114" s="31"/>
      <c r="FZB114" s="31"/>
      <c r="FZC114" s="31"/>
      <c r="FZD114" s="31"/>
      <c r="FZE114" s="31"/>
      <c r="FZF114" s="31"/>
      <c r="FZG114" s="31"/>
      <c r="FZH114" s="31"/>
      <c r="FZI114" s="31"/>
      <c r="FZJ114" s="31"/>
      <c r="FZK114" s="31"/>
      <c r="FZL114" s="31"/>
      <c r="FZM114" s="31"/>
      <c r="FZN114" s="31"/>
      <c r="FZO114" s="31"/>
      <c r="FZP114" s="31"/>
      <c r="FZQ114" s="31"/>
      <c r="FZR114" s="31"/>
      <c r="FZS114" s="31"/>
      <c r="FZT114" s="31"/>
      <c r="FZU114" s="31"/>
      <c r="FZV114" s="31"/>
      <c r="FZW114" s="31"/>
      <c r="FZX114" s="31"/>
      <c r="FZY114" s="31"/>
      <c r="FZZ114" s="31"/>
      <c r="GAA114" s="31"/>
      <c r="GAB114" s="31"/>
      <c r="GAC114" s="31"/>
      <c r="GAD114" s="31"/>
      <c r="GAE114" s="31"/>
      <c r="GAF114" s="31"/>
      <c r="GAG114" s="31"/>
      <c r="GAH114" s="31"/>
      <c r="GAI114" s="31"/>
      <c r="GAJ114" s="31"/>
      <c r="GAK114" s="31"/>
      <c r="GAL114" s="31"/>
      <c r="GAM114" s="31"/>
      <c r="GAN114" s="31"/>
      <c r="GAO114" s="31"/>
      <c r="GAP114" s="31"/>
      <c r="GAQ114" s="31"/>
      <c r="GAR114" s="31"/>
      <c r="GAS114" s="31"/>
      <c r="GAT114" s="31"/>
      <c r="GAU114" s="31"/>
      <c r="GAV114" s="31"/>
      <c r="GAW114" s="31"/>
      <c r="GAX114" s="31"/>
      <c r="GAY114" s="31"/>
      <c r="GAZ114" s="31"/>
      <c r="GBA114" s="31"/>
      <c r="GBB114" s="31"/>
      <c r="GBC114" s="31"/>
      <c r="GBD114" s="31"/>
      <c r="GBE114" s="31"/>
      <c r="GBF114" s="31"/>
      <c r="GBG114" s="31"/>
      <c r="GBH114" s="31"/>
      <c r="GBI114" s="31"/>
      <c r="GBJ114" s="31"/>
      <c r="GBK114" s="31"/>
      <c r="GBL114" s="31"/>
      <c r="GBM114" s="31"/>
      <c r="GBN114" s="31"/>
      <c r="GBO114" s="31"/>
      <c r="GBP114" s="31"/>
      <c r="GBQ114" s="31"/>
      <c r="GBR114" s="31"/>
      <c r="GBS114" s="31"/>
      <c r="GBT114" s="31"/>
      <c r="GBU114" s="31"/>
      <c r="GBV114" s="31"/>
      <c r="GBW114" s="31"/>
      <c r="GBX114" s="31"/>
      <c r="GBY114" s="31"/>
      <c r="GBZ114" s="31"/>
      <c r="GCA114" s="31"/>
      <c r="GCB114" s="31"/>
      <c r="GCC114" s="31"/>
      <c r="GCD114" s="31"/>
      <c r="GCE114" s="31"/>
      <c r="GCF114" s="31"/>
      <c r="GCG114" s="31"/>
      <c r="GCH114" s="31"/>
      <c r="GCI114" s="31"/>
      <c r="GCJ114" s="31"/>
      <c r="GCK114" s="31"/>
      <c r="GCL114" s="31"/>
      <c r="GCM114" s="31"/>
      <c r="GCN114" s="31"/>
      <c r="GCO114" s="31"/>
      <c r="GCP114" s="31"/>
      <c r="GCQ114" s="31"/>
      <c r="GCR114" s="31"/>
      <c r="GCS114" s="31"/>
      <c r="GCT114" s="31"/>
      <c r="GCU114" s="31"/>
      <c r="GCV114" s="31"/>
      <c r="GCW114" s="31"/>
      <c r="GCX114" s="31"/>
      <c r="GCY114" s="31"/>
      <c r="GCZ114" s="31"/>
      <c r="GDA114" s="31"/>
      <c r="GDB114" s="31"/>
      <c r="GDC114" s="31"/>
      <c r="GDD114" s="31"/>
      <c r="GDE114" s="31"/>
      <c r="GDF114" s="31"/>
      <c r="GDG114" s="31"/>
      <c r="GDH114" s="31"/>
      <c r="GDI114" s="31"/>
      <c r="GDJ114" s="31"/>
      <c r="GDK114" s="31"/>
      <c r="GDL114" s="31"/>
      <c r="GDM114" s="31"/>
      <c r="GDN114" s="31"/>
      <c r="GDO114" s="31"/>
      <c r="GDP114" s="31"/>
      <c r="GDQ114" s="31"/>
      <c r="GDR114" s="31"/>
      <c r="GDS114" s="31"/>
      <c r="GDT114" s="31"/>
      <c r="GDU114" s="31"/>
      <c r="GDV114" s="31"/>
      <c r="GDW114" s="31"/>
      <c r="GDX114" s="31"/>
      <c r="GDY114" s="31"/>
      <c r="GDZ114" s="31"/>
      <c r="GEA114" s="31"/>
      <c r="GEB114" s="31"/>
      <c r="GEC114" s="31"/>
      <c r="GED114" s="31"/>
      <c r="GEE114" s="31"/>
      <c r="GEF114" s="31"/>
      <c r="GEG114" s="31"/>
      <c r="GEH114" s="31"/>
      <c r="GEI114" s="31"/>
      <c r="GEJ114" s="31"/>
      <c r="GEK114" s="31"/>
      <c r="GEL114" s="31"/>
      <c r="GEM114" s="31"/>
      <c r="GEN114" s="31"/>
      <c r="GEO114" s="31"/>
      <c r="GEP114" s="31"/>
      <c r="GEQ114" s="31"/>
      <c r="GER114" s="31"/>
      <c r="GES114" s="31"/>
      <c r="GET114" s="31"/>
      <c r="GEU114" s="31"/>
      <c r="GEV114" s="31"/>
      <c r="GEW114" s="31"/>
      <c r="GEX114" s="31"/>
      <c r="GEY114" s="31"/>
      <c r="GEZ114" s="31"/>
      <c r="GFA114" s="31"/>
      <c r="GFB114" s="31"/>
      <c r="GFC114" s="31"/>
      <c r="GFD114" s="31"/>
      <c r="GFE114" s="31"/>
      <c r="GFF114" s="31"/>
      <c r="GFG114" s="31"/>
      <c r="GFH114" s="31"/>
      <c r="GFI114" s="31"/>
      <c r="GFJ114" s="31"/>
      <c r="GFK114" s="31"/>
      <c r="GFL114" s="31"/>
      <c r="GFM114" s="31"/>
      <c r="GFN114" s="31"/>
      <c r="GFO114" s="31"/>
      <c r="GFP114" s="31"/>
      <c r="GFQ114" s="31"/>
      <c r="GFR114" s="31"/>
      <c r="GFS114" s="31"/>
      <c r="GFT114" s="31"/>
      <c r="GFU114" s="31"/>
      <c r="GFV114" s="31"/>
      <c r="GFW114" s="31"/>
      <c r="GFX114" s="31"/>
      <c r="GFY114" s="31"/>
      <c r="GFZ114" s="31"/>
      <c r="GGA114" s="31"/>
      <c r="GGB114" s="31"/>
      <c r="GGC114" s="31"/>
      <c r="GGD114" s="31"/>
      <c r="GGE114" s="31"/>
      <c r="GGF114" s="31"/>
      <c r="GGG114" s="31"/>
      <c r="GGH114" s="31"/>
      <c r="GGI114" s="31"/>
      <c r="GGJ114" s="31"/>
      <c r="GGK114" s="31"/>
      <c r="GGL114" s="31"/>
      <c r="GGM114" s="31"/>
      <c r="GGN114" s="31"/>
      <c r="GGO114" s="31"/>
      <c r="GGP114" s="31"/>
      <c r="GGQ114" s="31"/>
      <c r="GGR114" s="31"/>
      <c r="GGS114" s="31"/>
      <c r="GGT114" s="31"/>
      <c r="GGU114" s="31"/>
      <c r="GGV114" s="31"/>
      <c r="GGW114" s="31"/>
      <c r="GGX114" s="31"/>
      <c r="GGY114" s="31"/>
      <c r="GGZ114" s="31"/>
      <c r="GHA114" s="31"/>
      <c r="GHB114" s="31"/>
      <c r="GHC114" s="31"/>
      <c r="GHD114" s="31"/>
      <c r="GHE114" s="31"/>
      <c r="GHF114" s="31"/>
      <c r="GHG114" s="31"/>
      <c r="GHH114" s="31"/>
      <c r="GHI114" s="31"/>
      <c r="GHJ114" s="31"/>
      <c r="GHK114" s="31"/>
      <c r="GHL114" s="31"/>
      <c r="GHM114" s="31"/>
      <c r="GHN114" s="31"/>
      <c r="GHO114" s="31"/>
      <c r="GHP114" s="31"/>
      <c r="GHQ114" s="31"/>
      <c r="GHR114" s="31"/>
      <c r="GHS114" s="31"/>
      <c r="GHT114" s="31"/>
      <c r="GHU114" s="31"/>
      <c r="GHV114" s="31"/>
      <c r="GHW114" s="31"/>
      <c r="GHX114" s="31"/>
      <c r="GHY114" s="31"/>
      <c r="GHZ114" s="31"/>
      <c r="GIA114" s="31"/>
      <c r="GIB114" s="31"/>
      <c r="GIC114" s="31"/>
      <c r="GID114" s="31"/>
      <c r="GIE114" s="31"/>
      <c r="GIF114" s="31"/>
      <c r="GIG114" s="31"/>
      <c r="GIH114" s="31"/>
      <c r="GII114" s="31"/>
      <c r="GIJ114" s="31"/>
      <c r="GIK114" s="31"/>
      <c r="GIL114" s="31"/>
      <c r="GIM114" s="31"/>
      <c r="GIN114" s="31"/>
      <c r="GIO114" s="31"/>
      <c r="GIP114" s="31"/>
      <c r="GIQ114" s="31"/>
      <c r="GIR114" s="31"/>
      <c r="GIS114" s="31"/>
      <c r="GIT114" s="31"/>
      <c r="GIU114" s="31"/>
      <c r="GIV114" s="31"/>
      <c r="GIW114" s="31"/>
      <c r="GIX114" s="31"/>
      <c r="GIY114" s="31"/>
      <c r="GIZ114" s="31"/>
      <c r="GJA114" s="31"/>
      <c r="GJB114" s="31"/>
      <c r="GJC114" s="31"/>
      <c r="GJD114" s="31"/>
      <c r="GJE114" s="31"/>
      <c r="GJF114" s="31"/>
      <c r="GJG114" s="31"/>
      <c r="GJH114" s="31"/>
      <c r="GJI114" s="31"/>
      <c r="GJJ114" s="31"/>
      <c r="GJK114" s="31"/>
      <c r="GJL114" s="31"/>
      <c r="GJM114" s="31"/>
      <c r="GJN114" s="31"/>
      <c r="GJO114" s="31"/>
      <c r="GJP114" s="31"/>
      <c r="GJQ114" s="31"/>
      <c r="GJR114" s="31"/>
      <c r="GJS114" s="31"/>
      <c r="GJT114" s="31"/>
      <c r="GJU114" s="31"/>
      <c r="GJV114" s="31"/>
      <c r="GJW114" s="31"/>
      <c r="GJX114" s="31"/>
      <c r="GJY114" s="31"/>
      <c r="GJZ114" s="31"/>
      <c r="GKA114" s="31"/>
      <c r="GKB114" s="31"/>
      <c r="GKC114" s="31"/>
      <c r="GKD114" s="31"/>
      <c r="GKE114" s="31"/>
      <c r="GKF114" s="31"/>
      <c r="GKG114" s="31"/>
      <c r="GKH114" s="31"/>
      <c r="GKI114" s="31"/>
      <c r="GKJ114" s="31"/>
      <c r="GKK114" s="31"/>
      <c r="GKL114" s="31"/>
      <c r="GKM114" s="31"/>
      <c r="GKN114" s="31"/>
      <c r="GKO114" s="31"/>
      <c r="GKP114" s="31"/>
      <c r="GKQ114" s="31"/>
      <c r="GKR114" s="31"/>
      <c r="GKS114" s="31"/>
      <c r="GKT114" s="31"/>
      <c r="GKU114" s="31"/>
      <c r="GKV114" s="31"/>
      <c r="GKW114" s="31"/>
      <c r="GKX114" s="31"/>
      <c r="GKY114" s="31"/>
      <c r="GKZ114" s="31"/>
      <c r="GLA114" s="31"/>
      <c r="GLB114" s="31"/>
      <c r="GLC114" s="31"/>
      <c r="GLD114" s="31"/>
      <c r="GLE114" s="31"/>
      <c r="GLF114" s="31"/>
      <c r="GLG114" s="31"/>
      <c r="GLH114" s="31"/>
      <c r="GLI114" s="31"/>
      <c r="GLJ114" s="31"/>
      <c r="GLK114" s="31"/>
      <c r="GLL114" s="31"/>
      <c r="GLM114" s="31"/>
      <c r="GLN114" s="31"/>
      <c r="GLO114" s="31"/>
      <c r="GLP114" s="31"/>
      <c r="GLQ114" s="31"/>
      <c r="GLR114" s="31"/>
      <c r="GLS114" s="31"/>
      <c r="GLT114" s="31"/>
      <c r="GLU114" s="31"/>
      <c r="GLV114" s="31"/>
      <c r="GLW114" s="31"/>
      <c r="GLX114" s="31"/>
      <c r="GLY114" s="31"/>
      <c r="GLZ114" s="31"/>
      <c r="GMA114" s="31"/>
      <c r="GMB114" s="31"/>
      <c r="GMC114" s="31"/>
      <c r="GMD114" s="31"/>
      <c r="GME114" s="31"/>
      <c r="GMF114" s="31"/>
      <c r="GMG114" s="31"/>
      <c r="GMH114" s="31"/>
      <c r="GMI114" s="31"/>
      <c r="GMJ114" s="31"/>
      <c r="GMK114" s="31"/>
      <c r="GML114" s="31"/>
      <c r="GMM114" s="31"/>
      <c r="GMN114" s="31"/>
      <c r="GMO114" s="31"/>
      <c r="GMP114" s="31"/>
      <c r="GMQ114" s="31"/>
      <c r="GMR114" s="31"/>
      <c r="GMS114" s="31"/>
      <c r="GMT114" s="31"/>
      <c r="GMU114" s="31"/>
      <c r="GMV114" s="31"/>
      <c r="GMW114" s="31"/>
      <c r="GMX114" s="31"/>
      <c r="GMY114" s="31"/>
      <c r="GMZ114" s="31"/>
      <c r="GNA114" s="31"/>
      <c r="GNB114" s="31"/>
      <c r="GNC114" s="31"/>
      <c r="GND114" s="31"/>
      <c r="GNE114" s="31"/>
      <c r="GNF114" s="31"/>
      <c r="GNG114" s="31"/>
      <c r="GNH114" s="31"/>
      <c r="GNI114" s="31"/>
      <c r="GNJ114" s="31"/>
      <c r="GNK114" s="31"/>
      <c r="GNL114" s="31"/>
      <c r="GNM114" s="31"/>
      <c r="GNN114" s="31"/>
      <c r="GNO114" s="31"/>
      <c r="GNP114" s="31"/>
      <c r="GNQ114" s="31"/>
      <c r="GNR114" s="31"/>
      <c r="GNS114" s="31"/>
      <c r="GNT114" s="31"/>
      <c r="GNU114" s="31"/>
      <c r="GNV114" s="31"/>
      <c r="GNW114" s="31"/>
      <c r="GNX114" s="31"/>
      <c r="GNY114" s="31"/>
      <c r="GNZ114" s="31"/>
      <c r="GOA114" s="31"/>
      <c r="GOB114" s="31"/>
      <c r="GOC114" s="31"/>
      <c r="GOD114" s="31"/>
      <c r="GOE114" s="31"/>
      <c r="GOF114" s="31"/>
      <c r="GOG114" s="31"/>
      <c r="GOH114" s="31"/>
      <c r="GOI114" s="31"/>
      <c r="GOJ114" s="31"/>
      <c r="GOK114" s="31"/>
      <c r="GOL114" s="31"/>
      <c r="GOM114" s="31"/>
      <c r="GON114" s="31"/>
      <c r="GOO114" s="31"/>
      <c r="GOP114" s="31"/>
      <c r="GOQ114" s="31"/>
      <c r="GOR114" s="31"/>
      <c r="GOS114" s="31"/>
      <c r="GOT114" s="31"/>
      <c r="GOU114" s="31"/>
      <c r="GOV114" s="31"/>
      <c r="GOW114" s="31"/>
      <c r="GOX114" s="31"/>
      <c r="GOY114" s="31"/>
      <c r="GOZ114" s="31"/>
      <c r="GPA114" s="31"/>
      <c r="GPB114" s="31"/>
      <c r="GPC114" s="31"/>
      <c r="GPD114" s="31"/>
      <c r="GPE114" s="31"/>
      <c r="GPF114" s="31"/>
      <c r="GPG114" s="31"/>
      <c r="GPH114" s="31"/>
      <c r="GPI114" s="31"/>
      <c r="GPJ114" s="31"/>
      <c r="GPK114" s="31"/>
      <c r="GPL114" s="31"/>
      <c r="GPM114" s="31"/>
      <c r="GPN114" s="31"/>
      <c r="GPO114" s="31"/>
      <c r="GPP114" s="31"/>
      <c r="GPQ114" s="31"/>
      <c r="GPR114" s="31"/>
      <c r="GPS114" s="31"/>
      <c r="GPT114" s="31"/>
      <c r="GPU114" s="31"/>
      <c r="GPV114" s="31"/>
      <c r="GPW114" s="31"/>
      <c r="GPX114" s="31"/>
      <c r="GPY114" s="31"/>
      <c r="GPZ114" s="31"/>
      <c r="GQA114" s="31"/>
      <c r="GQB114" s="31"/>
      <c r="GQC114" s="31"/>
      <c r="GQD114" s="31"/>
      <c r="GQE114" s="31"/>
      <c r="GQF114" s="31"/>
      <c r="GQG114" s="31"/>
      <c r="GQH114" s="31"/>
      <c r="GQI114" s="31"/>
      <c r="GQJ114" s="31"/>
      <c r="GQK114" s="31"/>
      <c r="GQL114" s="31"/>
      <c r="GQM114" s="31"/>
      <c r="GQN114" s="31"/>
      <c r="GQO114" s="31"/>
      <c r="GQP114" s="31"/>
      <c r="GQQ114" s="31"/>
      <c r="GQR114" s="31"/>
      <c r="GQS114" s="31"/>
      <c r="GQT114" s="31"/>
      <c r="GQU114" s="31"/>
      <c r="GQV114" s="31"/>
      <c r="GQW114" s="31"/>
      <c r="GQX114" s="31"/>
      <c r="GQY114" s="31"/>
      <c r="GQZ114" s="31"/>
      <c r="GRA114" s="31"/>
      <c r="GRB114" s="31"/>
      <c r="GRC114" s="31"/>
      <c r="GRD114" s="31"/>
      <c r="GRE114" s="31"/>
      <c r="GRF114" s="31"/>
      <c r="GRG114" s="31"/>
      <c r="GRH114" s="31"/>
      <c r="GRI114" s="31"/>
      <c r="GRJ114" s="31"/>
      <c r="GRK114" s="31"/>
      <c r="GRL114" s="31"/>
      <c r="GRM114" s="31"/>
      <c r="GRN114" s="31"/>
      <c r="GRO114" s="31"/>
      <c r="GRP114" s="31"/>
      <c r="GRQ114" s="31"/>
      <c r="GRR114" s="31"/>
      <c r="GRS114" s="31"/>
      <c r="GRT114" s="31"/>
      <c r="GRU114" s="31"/>
      <c r="GRV114" s="31"/>
      <c r="GRW114" s="31"/>
      <c r="GRX114" s="31"/>
      <c r="GRY114" s="31"/>
      <c r="GRZ114" s="31"/>
      <c r="GSA114" s="31"/>
      <c r="GSB114" s="31"/>
      <c r="GSC114" s="31"/>
      <c r="GSD114" s="31"/>
      <c r="GSE114" s="31"/>
      <c r="GSF114" s="31"/>
      <c r="GSG114" s="31"/>
      <c r="GSH114" s="31"/>
      <c r="GSI114" s="31"/>
      <c r="GSJ114" s="31"/>
      <c r="GSK114" s="31"/>
      <c r="GSL114" s="31"/>
      <c r="GSM114" s="31"/>
      <c r="GSN114" s="31"/>
      <c r="GSO114" s="31"/>
      <c r="GSP114" s="31"/>
      <c r="GSQ114" s="31"/>
      <c r="GSR114" s="31"/>
      <c r="GSS114" s="31"/>
      <c r="GST114" s="31"/>
      <c r="GSU114" s="31"/>
      <c r="GSV114" s="31"/>
      <c r="GSW114" s="31"/>
      <c r="GSX114" s="31"/>
      <c r="GSY114" s="31"/>
      <c r="GSZ114" s="31"/>
      <c r="GTA114" s="31"/>
      <c r="GTB114" s="31"/>
      <c r="GTC114" s="31"/>
      <c r="GTD114" s="31"/>
      <c r="GTE114" s="31"/>
      <c r="GTF114" s="31"/>
      <c r="GTG114" s="31"/>
      <c r="GTH114" s="31"/>
      <c r="GTI114" s="31"/>
      <c r="GTJ114" s="31"/>
      <c r="GTK114" s="31"/>
      <c r="GTL114" s="31"/>
      <c r="GTM114" s="31"/>
      <c r="GTN114" s="31"/>
      <c r="GTO114" s="31"/>
      <c r="GTP114" s="31"/>
      <c r="GTQ114" s="31"/>
      <c r="GTR114" s="31"/>
      <c r="GTS114" s="31"/>
      <c r="GTT114" s="31"/>
      <c r="GTU114" s="31"/>
      <c r="GTV114" s="31"/>
      <c r="GTW114" s="31"/>
      <c r="GTX114" s="31"/>
      <c r="GTY114" s="31"/>
      <c r="GTZ114" s="31"/>
      <c r="GUA114" s="31"/>
      <c r="GUB114" s="31"/>
      <c r="GUC114" s="31"/>
      <c r="GUD114" s="31"/>
      <c r="GUE114" s="31"/>
      <c r="GUF114" s="31"/>
      <c r="GUG114" s="31"/>
      <c r="GUH114" s="31"/>
      <c r="GUI114" s="31"/>
      <c r="GUJ114" s="31"/>
      <c r="GUK114" s="31"/>
      <c r="GUL114" s="31"/>
      <c r="GUM114" s="31"/>
      <c r="GUN114" s="31"/>
      <c r="GUO114" s="31"/>
      <c r="GUP114" s="31"/>
      <c r="GUQ114" s="31"/>
      <c r="GUR114" s="31"/>
      <c r="GUS114" s="31"/>
      <c r="GUT114" s="31"/>
      <c r="GUU114" s="31"/>
      <c r="GUV114" s="31"/>
      <c r="GUW114" s="31"/>
      <c r="GUX114" s="31"/>
      <c r="GUY114" s="31"/>
      <c r="GUZ114" s="31"/>
      <c r="GVA114" s="31"/>
      <c r="GVB114" s="31"/>
      <c r="GVC114" s="31"/>
      <c r="GVD114" s="31"/>
      <c r="GVE114" s="31"/>
      <c r="GVF114" s="31"/>
      <c r="GVG114" s="31"/>
      <c r="GVH114" s="31"/>
      <c r="GVI114" s="31"/>
      <c r="GVJ114" s="31"/>
      <c r="GVK114" s="31"/>
      <c r="GVL114" s="31"/>
      <c r="GVM114" s="31"/>
      <c r="GVN114" s="31"/>
      <c r="GVO114" s="31"/>
      <c r="GVP114" s="31"/>
      <c r="GVQ114" s="31"/>
      <c r="GVR114" s="31"/>
      <c r="GVS114" s="31"/>
      <c r="GVT114" s="31"/>
      <c r="GVU114" s="31"/>
      <c r="GVV114" s="31"/>
      <c r="GVW114" s="31"/>
      <c r="GVX114" s="31"/>
      <c r="GVY114" s="31"/>
      <c r="GVZ114" s="31"/>
      <c r="GWA114" s="31"/>
      <c r="GWB114" s="31"/>
      <c r="GWC114" s="31"/>
      <c r="GWD114" s="31"/>
      <c r="GWE114" s="31"/>
      <c r="GWF114" s="31"/>
      <c r="GWG114" s="31"/>
      <c r="GWH114" s="31"/>
      <c r="GWI114" s="31"/>
      <c r="GWJ114" s="31"/>
      <c r="GWK114" s="31"/>
      <c r="GWL114" s="31"/>
      <c r="GWM114" s="31"/>
      <c r="GWN114" s="31"/>
      <c r="GWO114" s="31"/>
      <c r="GWP114" s="31"/>
      <c r="GWQ114" s="31"/>
      <c r="GWR114" s="31"/>
      <c r="GWS114" s="31"/>
      <c r="GWT114" s="31"/>
      <c r="GWU114" s="31"/>
      <c r="GWV114" s="31"/>
      <c r="GWW114" s="31"/>
      <c r="GWX114" s="31"/>
      <c r="GWY114" s="31"/>
      <c r="GWZ114" s="31"/>
      <c r="GXA114" s="31"/>
      <c r="GXB114" s="31"/>
      <c r="GXC114" s="31"/>
      <c r="GXD114" s="31"/>
      <c r="GXE114" s="31"/>
      <c r="GXF114" s="31"/>
      <c r="GXG114" s="31"/>
      <c r="GXH114" s="31"/>
      <c r="GXI114" s="31"/>
      <c r="GXJ114" s="31"/>
      <c r="GXK114" s="31"/>
      <c r="GXL114" s="31"/>
      <c r="GXM114" s="31"/>
      <c r="GXN114" s="31"/>
      <c r="GXO114" s="31"/>
      <c r="GXP114" s="31"/>
      <c r="GXQ114" s="31"/>
      <c r="GXR114" s="31"/>
      <c r="GXS114" s="31"/>
      <c r="GXT114" s="31"/>
      <c r="GXU114" s="31"/>
      <c r="GXV114" s="31"/>
      <c r="GXW114" s="31"/>
      <c r="GXX114" s="31"/>
      <c r="GXY114" s="31"/>
      <c r="GXZ114" s="31"/>
      <c r="GYA114" s="31"/>
      <c r="GYB114" s="31"/>
      <c r="GYC114" s="31"/>
      <c r="GYD114" s="31"/>
      <c r="GYE114" s="31"/>
      <c r="GYF114" s="31"/>
      <c r="GYG114" s="31"/>
      <c r="GYH114" s="31"/>
      <c r="GYI114" s="31"/>
      <c r="GYJ114" s="31"/>
      <c r="GYK114" s="31"/>
      <c r="GYL114" s="31"/>
      <c r="GYM114" s="31"/>
      <c r="GYN114" s="31"/>
      <c r="GYO114" s="31"/>
      <c r="GYP114" s="31"/>
      <c r="GYQ114" s="31"/>
      <c r="GYR114" s="31"/>
      <c r="GYS114" s="31"/>
      <c r="GYT114" s="31"/>
      <c r="GYU114" s="31"/>
      <c r="GYV114" s="31"/>
      <c r="GYW114" s="31"/>
      <c r="GYX114" s="31"/>
      <c r="GYY114" s="31"/>
      <c r="GYZ114" s="31"/>
      <c r="GZA114" s="31"/>
      <c r="GZB114" s="31"/>
      <c r="GZC114" s="31"/>
      <c r="GZD114" s="31"/>
      <c r="GZE114" s="31"/>
      <c r="GZF114" s="31"/>
      <c r="GZG114" s="31"/>
      <c r="GZH114" s="31"/>
      <c r="GZI114" s="31"/>
      <c r="GZJ114" s="31"/>
      <c r="GZK114" s="31"/>
      <c r="GZL114" s="31"/>
      <c r="GZM114" s="31"/>
      <c r="GZN114" s="31"/>
      <c r="GZO114" s="31"/>
      <c r="GZP114" s="31"/>
      <c r="GZQ114" s="31"/>
      <c r="GZR114" s="31"/>
      <c r="GZS114" s="31"/>
      <c r="GZT114" s="31"/>
      <c r="GZU114" s="31"/>
      <c r="GZV114" s="31"/>
      <c r="GZW114" s="31"/>
      <c r="GZX114" s="31"/>
      <c r="GZY114" s="31"/>
      <c r="GZZ114" s="31"/>
      <c r="HAA114" s="31"/>
      <c r="HAB114" s="31"/>
      <c r="HAC114" s="31"/>
      <c r="HAD114" s="31"/>
      <c r="HAE114" s="31"/>
      <c r="HAF114" s="31"/>
      <c r="HAG114" s="31"/>
      <c r="HAH114" s="31"/>
      <c r="HAI114" s="31"/>
      <c r="HAJ114" s="31"/>
      <c r="HAK114" s="31"/>
      <c r="HAL114" s="31"/>
      <c r="HAM114" s="31"/>
      <c r="HAN114" s="31"/>
      <c r="HAO114" s="31"/>
      <c r="HAP114" s="31"/>
      <c r="HAQ114" s="31"/>
      <c r="HAR114" s="31"/>
      <c r="HAS114" s="31"/>
      <c r="HAT114" s="31"/>
      <c r="HAU114" s="31"/>
      <c r="HAV114" s="31"/>
      <c r="HAW114" s="31"/>
      <c r="HAX114" s="31"/>
      <c r="HAY114" s="31"/>
      <c r="HAZ114" s="31"/>
      <c r="HBA114" s="31"/>
      <c r="HBB114" s="31"/>
      <c r="HBC114" s="31"/>
      <c r="HBD114" s="31"/>
      <c r="HBE114" s="31"/>
      <c r="HBF114" s="31"/>
      <c r="HBG114" s="31"/>
      <c r="HBH114" s="31"/>
      <c r="HBI114" s="31"/>
      <c r="HBJ114" s="31"/>
      <c r="HBK114" s="31"/>
      <c r="HBL114" s="31"/>
      <c r="HBM114" s="31"/>
      <c r="HBN114" s="31"/>
      <c r="HBO114" s="31"/>
      <c r="HBP114" s="31"/>
      <c r="HBQ114" s="31"/>
      <c r="HBR114" s="31"/>
      <c r="HBS114" s="31"/>
      <c r="HBT114" s="31"/>
      <c r="HBU114" s="31"/>
      <c r="HBV114" s="31"/>
      <c r="HBW114" s="31"/>
      <c r="HBX114" s="31"/>
      <c r="HBY114" s="31"/>
      <c r="HBZ114" s="31"/>
      <c r="HCA114" s="31"/>
      <c r="HCB114" s="31"/>
      <c r="HCC114" s="31"/>
      <c r="HCD114" s="31"/>
      <c r="HCE114" s="31"/>
      <c r="HCF114" s="31"/>
      <c r="HCG114" s="31"/>
      <c r="HCH114" s="31"/>
      <c r="HCI114" s="31"/>
      <c r="HCJ114" s="31"/>
      <c r="HCK114" s="31"/>
      <c r="HCL114" s="31"/>
      <c r="HCM114" s="31"/>
      <c r="HCN114" s="31"/>
      <c r="HCO114" s="31"/>
      <c r="HCP114" s="31"/>
      <c r="HCQ114" s="31"/>
      <c r="HCR114" s="31"/>
      <c r="HCS114" s="31"/>
      <c r="HCT114" s="31"/>
      <c r="HCU114" s="31"/>
      <c r="HCV114" s="31"/>
      <c r="HCW114" s="31"/>
      <c r="HCX114" s="31"/>
      <c r="HCY114" s="31"/>
      <c r="HCZ114" s="31"/>
      <c r="HDA114" s="31"/>
      <c r="HDB114" s="31"/>
      <c r="HDC114" s="31"/>
      <c r="HDD114" s="31"/>
      <c r="HDE114" s="31"/>
      <c r="HDF114" s="31"/>
      <c r="HDG114" s="31"/>
      <c r="HDH114" s="31"/>
      <c r="HDI114" s="31"/>
      <c r="HDJ114" s="31"/>
      <c r="HDK114" s="31"/>
      <c r="HDL114" s="31"/>
      <c r="HDM114" s="31"/>
      <c r="HDN114" s="31"/>
      <c r="HDO114" s="31"/>
      <c r="HDP114" s="31"/>
      <c r="HDQ114" s="31"/>
      <c r="HDR114" s="31"/>
      <c r="HDS114" s="31"/>
      <c r="HDT114" s="31"/>
      <c r="HDU114" s="31"/>
      <c r="HDV114" s="31"/>
      <c r="HDW114" s="31"/>
      <c r="HDX114" s="31"/>
      <c r="HDY114" s="31"/>
      <c r="HDZ114" s="31"/>
      <c r="HEA114" s="31"/>
      <c r="HEB114" s="31"/>
      <c r="HEC114" s="31"/>
      <c r="HED114" s="31"/>
      <c r="HEE114" s="31"/>
      <c r="HEF114" s="31"/>
      <c r="HEG114" s="31"/>
      <c r="HEH114" s="31"/>
      <c r="HEI114" s="31"/>
      <c r="HEJ114" s="31"/>
      <c r="HEK114" s="31"/>
      <c r="HEL114" s="31"/>
      <c r="HEM114" s="31"/>
      <c r="HEN114" s="31"/>
      <c r="HEO114" s="31"/>
      <c r="HEP114" s="31"/>
      <c r="HEQ114" s="31"/>
      <c r="HER114" s="31"/>
      <c r="HES114" s="31"/>
      <c r="HET114" s="31"/>
      <c r="HEU114" s="31"/>
      <c r="HEV114" s="31"/>
      <c r="HEW114" s="31"/>
      <c r="HEX114" s="31"/>
      <c r="HEY114" s="31"/>
      <c r="HEZ114" s="31"/>
      <c r="HFA114" s="31"/>
      <c r="HFB114" s="31"/>
      <c r="HFC114" s="31"/>
      <c r="HFD114" s="31"/>
      <c r="HFE114" s="31"/>
      <c r="HFF114" s="31"/>
      <c r="HFG114" s="31"/>
      <c r="HFH114" s="31"/>
      <c r="HFI114" s="31"/>
      <c r="HFJ114" s="31"/>
      <c r="HFK114" s="31"/>
      <c r="HFL114" s="31"/>
      <c r="HFM114" s="31"/>
      <c r="HFN114" s="31"/>
      <c r="HFO114" s="31"/>
      <c r="HFP114" s="31"/>
      <c r="HFQ114" s="31"/>
      <c r="HFR114" s="31"/>
      <c r="HFS114" s="31"/>
      <c r="HFT114" s="31"/>
      <c r="HFU114" s="31"/>
      <c r="HFV114" s="31"/>
      <c r="HFW114" s="31"/>
      <c r="HFX114" s="31"/>
      <c r="HFY114" s="31"/>
      <c r="HFZ114" s="31"/>
      <c r="HGA114" s="31"/>
      <c r="HGB114" s="31"/>
      <c r="HGC114" s="31"/>
      <c r="HGD114" s="31"/>
      <c r="HGE114" s="31"/>
      <c r="HGF114" s="31"/>
      <c r="HGG114" s="31"/>
      <c r="HGH114" s="31"/>
      <c r="HGI114" s="31"/>
      <c r="HGJ114" s="31"/>
      <c r="HGK114" s="31"/>
      <c r="HGL114" s="31"/>
      <c r="HGM114" s="31"/>
      <c r="HGN114" s="31"/>
      <c r="HGO114" s="31"/>
      <c r="HGP114" s="31"/>
      <c r="HGQ114" s="31"/>
      <c r="HGR114" s="31"/>
      <c r="HGS114" s="31"/>
      <c r="HGT114" s="31"/>
      <c r="HGU114" s="31"/>
      <c r="HGV114" s="31"/>
      <c r="HGW114" s="31"/>
      <c r="HGX114" s="31"/>
      <c r="HGY114" s="31"/>
      <c r="HGZ114" s="31"/>
      <c r="HHA114" s="31"/>
      <c r="HHB114" s="31"/>
      <c r="HHC114" s="31"/>
      <c r="HHD114" s="31"/>
      <c r="HHE114" s="31"/>
      <c r="HHF114" s="31"/>
      <c r="HHG114" s="31"/>
      <c r="HHH114" s="31"/>
      <c r="HHI114" s="31"/>
      <c r="HHJ114" s="31"/>
      <c r="HHK114" s="31"/>
      <c r="HHL114" s="31"/>
      <c r="HHM114" s="31"/>
      <c r="HHN114" s="31"/>
      <c r="HHO114" s="31"/>
      <c r="HHP114" s="31"/>
      <c r="HHQ114" s="31"/>
      <c r="HHR114" s="31"/>
      <c r="HHS114" s="31"/>
      <c r="HHT114" s="31"/>
      <c r="HHU114" s="31"/>
      <c r="HHV114" s="31"/>
      <c r="HHW114" s="31"/>
      <c r="HHX114" s="31"/>
      <c r="HHY114" s="31"/>
      <c r="HHZ114" s="31"/>
      <c r="HIA114" s="31"/>
      <c r="HIB114" s="31"/>
      <c r="HIC114" s="31"/>
      <c r="HID114" s="31"/>
      <c r="HIE114" s="31"/>
      <c r="HIF114" s="31"/>
      <c r="HIG114" s="31"/>
      <c r="HIH114" s="31"/>
      <c r="HII114" s="31"/>
      <c r="HIJ114" s="31"/>
      <c r="HIK114" s="31"/>
      <c r="HIL114" s="31"/>
      <c r="HIM114" s="31"/>
      <c r="HIN114" s="31"/>
      <c r="HIO114" s="31"/>
      <c r="HIP114" s="31"/>
      <c r="HIQ114" s="31"/>
      <c r="HIR114" s="31"/>
      <c r="HIS114" s="31"/>
      <c r="HIT114" s="31"/>
      <c r="HIU114" s="31"/>
      <c r="HIV114" s="31"/>
      <c r="HIW114" s="31"/>
      <c r="HIX114" s="31"/>
      <c r="HIY114" s="31"/>
      <c r="HIZ114" s="31"/>
      <c r="HJA114" s="31"/>
      <c r="HJB114" s="31"/>
      <c r="HJC114" s="31"/>
      <c r="HJD114" s="31"/>
      <c r="HJE114" s="31"/>
      <c r="HJF114" s="31"/>
      <c r="HJG114" s="31"/>
      <c r="HJH114" s="31"/>
      <c r="HJI114" s="31"/>
      <c r="HJJ114" s="31"/>
      <c r="HJK114" s="31"/>
      <c r="HJL114" s="31"/>
      <c r="HJM114" s="31"/>
      <c r="HJN114" s="31"/>
      <c r="HJO114" s="31"/>
      <c r="HJP114" s="31"/>
      <c r="HJQ114" s="31"/>
      <c r="HJR114" s="31"/>
      <c r="HJS114" s="31"/>
      <c r="HJT114" s="31"/>
      <c r="HJU114" s="31"/>
      <c r="HJV114" s="31"/>
      <c r="HJW114" s="31"/>
      <c r="HJX114" s="31"/>
      <c r="HJY114" s="31"/>
      <c r="HJZ114" s="31"/>
      <c r="HKA114" s="31"/>
      <c r="HKB114" s="31"/>
      <c r="HKC114" s="31"/>
      <c r="HKD114" s="31"/>
      <c r="HKE114" s="31"/>
      <c r="HKF114" s="31"/>
      <c r="HKG114" s="31"/>
      <c r="HKH114" s="31"/>
      <c r="HKI114" s="31"/>
      <c r="HKJ114" s="31"/>
      <c r="HKK114" s="31"/>
      <c r="HKL114" s="31"/>
      <c r="HKM114" s="31"/>
      <c r="HKN114" s="31"/>
      <c r="HKO114" s="31"/>
      <c r="HKP114" s="31"/>
      <c r="HKQ114" s="31"/>
      <c r="HKR114" s="31"/>
      <c r="HKS114" s="31"/>
      <c r="HKT114" s="31"/>
      <c r="HKU114" s="31"/>
      <c r="HKV114" s="31"/>
      <c r="HKW114" s="31"/>
      <c r="HKX114" s="31"/>
      <c r="HKY114" s="31"/>
      <c r="HKZ114" s="31"/>
      <c r="HLA114" s="31"/>
      <c r="HLB114" s="31"/>
      <c r="HLC114" s="31"/>
      <c r="HLD114" s="31"/>
      <c r="HLE114" s="31"/>
      <c r="HLF114" s="31"/>
      <c r="HLG114" s="31"/>
      <c r="HLH114" s="31"/>
      <c r="HLI114" s="31"/>
      <c r="HLJ114" s="31"/>
      <c r="HLK114" s="31"/>
      <c r="HLL114" s="31"/>
      <c r="HLM114" s="31"/>
      <c r="HLN114" s="31"/>
      <c r="HLO114" s="31"/>
      <c r="HLP114" s="31"/>
      <c r="HLQ114" s="31"/>
      <c r="HLR114" s="31"/>
      <c r="HLS114" s="31"/>
      <c r="HLT114" s="31"/>
      <c r="HLU114" s="31"/>
      <c r="HLV114" s="31"/>
      <c r="HLW114" s="31"/>
      <c r="HLX114" s="31"/>
      <c r="HLY114" s="31"/>
      <c r="HLZ114" s="31"/>
      <c r="HMA114" s="31"/>
      <c r="HMB114" s="31"/>
      <c r="HMC114" s="31"/>
      <c r="HMD114" s="31"/>
      <c r="HME114" s="31"/>
      <c r="HMF114" s="31"/>
      <c r="HMG114" s="31"/>
      <c r="HMH114" s="31"/>
      <c r="HMI114" s="31"/>
      <c r="HMJ114" s="31"/>
      <c r="HMK114" s="31"/>
      <c r="HML114" s="31"/>
      <c r="HMM114" s="31"/>
      <c r="HMN114" s="31"/>
      <c r="HMO114" s="31"/>
      <c r="HMP114" s="31"/>
      <c r="HMQ114" s="31"/>
      <c r="HMR114" s="31"/>
      <c r="HMS114" s="31"/>
      <c r="HMT114" s="31"/>
      <c r="HMU114" s="31"/>
      <c r="HMV114" s="31"/>
      <c r="HMW114" s="31"/>
      <c r="HMX114" s="31"/>
      <c r="HMY114" s="31"/>
      <c r="HMZ114" s="31"/>
      <c r="HNA114" s="31"/>
      <c r="HNB114" s="31"/>
      <c r="HNC114" s="31"/>
      <c r="HND114" s="31"/>
      <c r="HNE114" s="31"/>
      <c r="HNF114" s="31"/>
      <c r="HNG114" s="31"/>
      <c r="HNH114" s="31"/>
      <c r="HNI114" s="31"/>
      <c r="HNJ114" s="31"/>
      <c r="HNK114" s="31"/>
      <c r="HNL114" s="31"/>
      <c r="HNM114" s="31"/>
      <c r="HNN114" s="31"/>
      <c r="HNO114" s="31"/>
      <c r="HNP114" s="31"/>
      <c r="HNQ114" s="31"/>
      <c r="HNR114" s="31"/>
      <c r="HNS114" s="31"/>
      <c r="HNT114" s="31"/>
      <c r="HNU114" s="31"/>
      <c r="HNV114" s="31"/>
      <c r="HNW114" s="31"/>
      <c r="HNX114" s="31"/>
      <c r="HNY114" s="31"/>
      <c r="HNZ114" s="31"/>
      <c r="HOA114" s="31"/>
      <c r="HOB114" s="31"/>
      <c r="HOC114" s="31"/>
      <c r="HOD114" s="31"/>
      <c r="HOE114" s="31"/>
      <c r="HOF114" s="31"/>
      <c r="HOG114" s="31"/>
      <c r="HOH114" s="31"/>
      <c r="HOI114" s="31"/>
      <c r="HOJ114" s="31"/>
      <c r="HOK114" s="31"/>
      <c r="HOL114" s="31"/>
      <c r="HOM114" s="31"/>
      <c r="HON114" s="31"/>
      <c r="HOO114" s="31"/>
      <c r="HOP114" s="31"/>
      <c r="HOQ114" s="31"/>
      <c r="HOR114" s="31"/>
      <c r="HOS114" s="31"/>
      <c r="HOT114" s="31"/>
      <c r="HOU114" s="31"/>
      <c r="HOV114" s="31"/>
      <c r="HOW114" s="31"/>
      <c r="HOX114" s="31"/>
      <c r="HOY114" s="31"/>
      <c r="HOZ114" s="31"/>
      <c r="HPA114" s="31"/>
      <c r="HPB114" s="31"/>
      <c r="HPC114" s="31"/>
      <c r="HPD114" s="31"/>
      <c r="HPE114" s="31"/>
      <c r="HPF114" s="31"/>
      <c r="HPG114" s="31"/>
      <c r="HPH114" s="31"/>
      <c r="HPI114" s="31"/>
      <c r="HPJ114" s="31"/>
      <c r="HPK114" s="31"/>
      <c r="HPL114" s="31"/>
      <c r="HPM114" s="31"/>
      <c r="HPN114" s="31"/>
      <c r="HPO114" s="31"/>
      <c r="HPP114" s="31"/>
      <c r="HPQ114" s="31"/>
      <c r="HPR114" s="31"/>
      <c r="HPS114" s="31"/>
      <c r="HPT114" s="31"/>
      <c r="HPU114" s="31"/>
      <c r="HPV114" s="31"/>
      <c r="HPW114" s="31"/>
      <c r="HPX114" s="31"/>
      <c r="HPY114" s="31"/>
      <c r="HPZ114" s="31"/>
      <c r="HQA114" s="31"/>
      <c r="HQB114" s="31"/>
      <c r="HQC114" s="31"/>
      <c r="HQD114" s="31"/>
      <c r="HQE114" s="31"/>
      <c r="HQF114" s="31"/>
      <c r="HQG114" s="31"/>
      <c r="HQH114" s="31"/>
      <c r="HQI114" s="31"/>
      <c r="HQJ114" s="31"/>
      <c r="HQK114" s="31"/>
      <c r="HQL114" s="31"/>
      <c r="HQM114" s="31"/>
      <c r="HQN114" s="31"/>
      <c r="HQO114" s="31"/>
      <c r="HQP114" s="31"/>
      <c r="HQQ114" s="31"/>
      <c r="HQR114" s="31"/>
      <c r="HQS114" s="31"/>
      <c r="HQT114" s="31"/>
      <c r="HQU114" s="31"/>
      <c r="HQV114" s="31"/>
      <c r="HQW114" s="31"/>
      <c r="HQX114" s="31"/>
      <c r="HQY114" s="31"/>
      <c r="HQZ114" s="31"/>
      <c r="HRA114" s="31"/>
      <c r="HRB114" s="31"/>
      <c r="HRC114" s="31"/>
      <c r="HRD114" s="31"/>
      <c r="HRE114" s="31"/>
      <c r="HRF114" s="31"/>
      <c r="HRG114" s="31"/>
      <c r="HRH114" s="31"/>
      <c r="HRI114" s="31"/>
      <c r="HRJ114" s="31"/>
      <c r="HRK114" s="31"/>
      <c r="HRL114" s="31"/>
      <c r="HRM114" s="31"/>
      <c r="HRN114" s="31"/>
      <c r="HRO114" s="31"/>
      <c r="HRP114" s="31"/>
      <c r="HRQ114" s="31"/>
      <c r="HRR114" s="31"/>
      <c r="HRS114" s="31"/>
      <c r="HRT114" s="31"/>
      <c r="HRU114" s="31"/>
      <c r="HRV114" s="31"/>
      <c r="HRW114" s="31"/>
      <c r="HRX114" s="31"/>
      <c r="HRY114" s="31"/>
      <c r="HRZ114" s="31"/>
      <c r="HSA114" s="31"/>
      <c r="HSB114" s="31"/>
      <c r="HSC114" s="31"/>
      <c r="HSD114" s="31"/>
      <c r="HSE114" s="31"/>
      <c r="HSF114" s="31"/>
      <c r="HSG114" s="31"/>
      <c r="HSH114" s="31"/>
      <c r="HSI114" s="31"/>
      <c r="HSJ114" s="31"/>
      <c r="HSK114" s="31"/>
      <c r="HSL114" s="31"/>
      <c r="HSM114" s="31"/>
      <c r="HSN114" s="31"/>
      <c r="HSO114" s="31"/>
      <c r="HSP114" s="31"/>
      <c r="HSQ114" s="31"/>
      <c r="HSR114" s="31"/>
      <c r="HSS114" s="31"/>
      <c r="HST114" s="31"/>
      <c r="HSU114" s="31"/>
      <c r="HSV114" s="31"/>
      <c r="HSW114" s="31"/>
      <c r="HSX114" s="31"/>
      <c r="HSY114" s="31"/>
      <c r="HSZ114" s="31"/>
      <c r="HTA114" s="31"/>
      <c r="HTB114" s="31"/>
      <c r="HTC114" s="31"/>
      <c r="HTD114" s="31"/>
      <c r="HTE114" s="31"/>
      <c r="HTF114" s="31"/>
      <c r="HTG114" s="31"/>
      <c r="HTH114" s="31"/>
      <c r="HTI114" s="31"/>
      <c r="HTJ114" s="31"/>
      <c r="HTK114" s="31"/>
      <c r="HTL114" s="31"/>
      <c r="HTM114" s="31"/>
      <c r="HTN114" s="31"/>
      <c r="HTO114" s="31"/>
      <c r="HTP114" s="31"/>
      <c r="HTQ114" s="31"/>
      <c r="HTR114" s="31"/>
      <c r="HTS114" s="31"/>
      <c r="HTT114" s="31"/>
      <c r="HTU114" s="31"/>
      <c r="HTV114" s="31"/>
      <c r="HTW114" s="31"/>
      <c r="HTX114" s="31"/>
      <c r="HTY114" s="31"/>
      <c r="HTZ114" s="31"/>
      <c r="HUA114" s="31"/>
      <c r="HUB114" s="31"/>
      <c r="HUC114" s="31"/>
      <c r="HUD114" s="31"/>
      <c r="HUE114" s="31"/>
      <c r="HUF114" s="31"/>
      <c r="HUG114" s="31"/>
      <c r="HUH114" s="31"/>
      <c r="HUI114" s="31"/>
      <c r="HUJ114" s="31"/>
      <c r="HUK114" s="31"/>
      <c r="HUL114" s="31"/>
      <c r="HUM114" s="31"/>
      <c r="HUN114" s="31"/>
      <c r="HUO114" s="31"/>
      <c r="HUP114" s="31"/>
      <c r="HUQ114" s="31"/>
      <c r="HUR114" s="31"/>
      <c r="HUS114" s="31"/>
      <c r="HUT114" s="31"/>
      <c r="HUU114" s="31"/>
      <c r="HUV114" s="31"/>
      <c r="HUW114" s="31"/>
      <c r="HUX114" s="31"/>
      <c r="HUY114" s="31"/>
      <c r="HUZ114" s="31"/>
      <c r="HVA114" s="31"/>
      <c r="HVB114" s="31"/>
      <c r="HVC114" s="31"/>
      <c r="HVD114" s="31"/>
      <c r="HVE114" s="31"/>
      <c r="HVF114" s="31"/>
      <c r="HVG114" s="31"/>
      <c r="HVH114" s="31"/>
      <c r="HVI114" s="31"/>
      <c r="HVJ114" s="31"/>
      <c r="HVK114" s="31"/>
      <c r="HVL114" s="31"/>
      <c r="HVM114" s="31"/>
      <c r="HVN114" s="31"/>
      <c r="HVO114" s="31"/>
      <c r="HVP114" s="31"/>
      <c r="HVQ114" s="31"/>
      <c r="HVR114" s="31"/>
      <c r="HVS114" s="31"/>
      <c r="HVT114" s="31"/>
      <c r="HVU114" s="31"/>
      <c r="HVV114" s="31"/>
      <c r="HVW114" s="31"/>
      <c r="HVX114" s="31"/>
      <c r="HVY114" s="31"/>
      <c r="HVZ114" s="31"/>
      <c r="HWA114" s="31"/>
      <c r="HWB114" s="31"/>
      <c r="HWC114" s="31"/>
      <c r="HWD114" s="31"/>
      <c r="HWE114" s="31"/>
      <c r="HWF114" s="31"/>
      <c r="HWG114" s="31"/>
      <c r="HWH114" s="31"/>
      <c r="HWI114" s="31"/>
      <c r="HWJ114" s="31"/>
      <c r="HWK114" s="31"/>
      <c r="HWL114" s="31"/>
      <c r="HWM114" s="31"/>
      <c r="HWN114" s="31"/>
      <c r="HWO114" s="31"/>
      <c r="HWP114" s="31"/>
      <c r="HWQ114" s="31"/>
      <c r="HWR114" s="31"/>
      <c r="HWS114" s="31"/>
      <c r="HWT114" s="31"/>
      <c r="HWU114" s="31"/>
      <c r="HWV114" s="31"/>
      <c r="HWW114" s="31"/>
      <c r="HWX114" s="31"/>
      <c r="HWY114" s="31"/>
      <c r="HWZ114" s="31"/>
      <c r="HXA114" s="31"/>
      <c r="HXB114" s="31"/>
      <c r="HXC114" s="31"/>
      <c r="HXD114" s="31"/>
      <c r="HXE114" s="31"/>
      <c r="HXF114" s="31"/>
      <c r="HXG114" s="31"/>
      <c r="HXH114" s="31"/>
      <c r="HXI114" s="31"/>
      <c r="HXJ114" s="31"/>
      <c r="HXK114" s="31"/>
      <c r="HXL114" s="31"/>
      <c r="HXM114" s="31"/>
      <c r="HXN114" s="31"/>
      <c r="HXO114" s="31"/>
      <c r="HXP114" s="31"/>
      <c r="HXQ114" s="31"/>
      <c r="HXR114" s="31"/>
      <c r="HXS114" s="31"/>
      <c r="HXT114" s="31"/>
      <c r="HXU114" s="31"/>
      <c r="HXV114" s="31"/>
      <c r="HXW114" s="31"/>
      <c r="HXX114" s="31"/>
      <c r="HXY114" s="31"/>
      <c r="HXZ114" s="31"/>
      <c r="HYA114" s="31"/>
      <c r="HYB114" s="31"/>
      <c r="HYC114" s="31"/>
      <c r="HYD114" s="31"/>
      <c r="HYE114" s="31"/>
      <c r="HYF114" s="31"/>
      <c r="HYG114" s="31"/>
      <c r="HYH114" s="31"/>
      <c r="HYI114" s="31"/>
      <c r="HYJ114" s="31"/>
      <c r="HYK114" s="31"/>
      <c r="HYL114" s="31"/>
      <c r="HYM114" s="31"/>
      <c r="HYN114" s="31"/>
      <c r="HYO114" s="31"/>
      <c r="HYP114" s="31"/>
      <c r="HYQ114" s="31"/>
      <c r="HYR114" s="31"/>
      <c r="HYS114" s="31"/>
      <c r="HYT114" s="31"/>
      <c r="HYU114" s="31"/>
      <c r="HYV114" s="31"/>
      <c r="HYW114" s="31"/>
      <c r="HYX114" s="31"/>
      <c r="HYY114" s="31"/>
      <c r="HYZ114" s="31"/>
      <c r="HZA114" s="31"/>
      <c r="HZB114" s="31"/>
      <c r="HZC114" s="31"/>
      <c r="HZD114" s="31"/>
      <c r="HZE114" s="31"/>
      <c r="HZF114" s="31"/>
      <c r="HZG114" s="31"/>
      <c r="HZH114" s="31"/>
      <c r="HZI114" s="31"/>
      <c r="HZJ114" s="31"/>
      <c r="HZK114" s="31"/>
      <c r="HZL114" s="31"/>
      <c r="HZM114" s="31"/>
      <c r="HZN114" s="31"/>
      <c r="HZO114" s="31"/>
      <c r="HZP114" s="31"/>
      <c r="HZQ114" s="31"/>
      <c r="HZR114" s="31"/>
      <c r="HZS114" s="31"/>
      <c r="HZT114" s="31"/>
      <c r="HZU114" s="31"/>
      <c r="HZV114" s="31"/>
      <c r="HZW114" s="31"/>
      <c r="HZX114" s="31"/>
      <c r="HZY114" s="31"/>
      <c r="HZZ114" s="31"/>
      <c r="IAA114" s="31"/>
      <c r="IAB114" s="31"/>
      <c r="IAC114" s="31"/>
      <c r="IAD114" s="31"/>
      <c r="IAE114" s="31"/>
      <c r="IAF114" s="31"/>
      <c r="IAG114" s="31"/>
      <c r="IAH114" s="31"/>
      <c r="IAI114" s="31"/>
      <c r="IAJ114" s="31"/>
      <c r="IAK114" s="31"/>
      <c r="IAL114" s="31"/>
      <c r="IAM114" s="31"/>
      <c r="IAN114" s="31"/>
      <c r="IAO114" s="31"/>
      <c r="IAP114" s="31"/>
      <c r="IAQ114" s="31"/>
      <c r="IAR114" s="31"/>
      <c r="IAS114" s="31"/>
      <c r="IAT114" s="31"/>
      <c r="IAU114" s="31"/>
      <c r="IAV114" s="31"/>
      <c r="IAW114" s="31"/>
      <c r="IAX114" s="31"/>
      <c r="IAY114" s="31"/>
      <c r="IAZ114" s="31"/>
      <c r="IBA114" s="31"/>
      <c r="IBB114" s="31"/>
      <c r="IBC114" s="31"/>
      <c r="IBD114" s="31"/>
      <c r="IBE114" s="31"/>
      <c r="IBF114" s="31"/>
      <c r="IBG114" s="31"/>
      <c r="IBH114" s="31"/>
      <c r="IBI114" s="31"/>
      <c r="IBJ114" s="31"/>
      <c r="IBK114" s="31"/>
      <c r="IBL114" s="31"/>
      <c r="IBM114" s="31"/>
      <c r="IBN114" s="31"/>
      <c r="IBO114" s="31"/>
      <c r="IBP114" s="31"/>
      <c r="IBQ114" s="31"/>
      <c r="IBR114" s="31"/>
      <c r="IBS114" s="31"/>
      <c r="IBT114" s="31"/>
      <c r="IBU114" s="31"/>
      <c r="IBV114" s="31"/>
      <c r="IBW114" s="31"/>
      <c r="IBX114" s="31"/>
      <c r="IBY114" s="31"/>
      <c r="IBZ114" s="31"/>
      <c r="ICA114" s="31"/>
      <c r="ICB114" s="31"/>
      <c r="ICC114" s="31"/>
      <c r="ICD114" s="31"/>
      <c r="ICE114" s="31"/>
      <c r="ICF114" s="31"/>
      <c r="ICG114" s="31"/>
      <c r="ICH114" s="31"/>
      <c r="ICI114" s="31"/>
      <c r="ICJ114" s="31"/>
      <c r="ICK114" s="31"/>
      <c r="ICL114" s="31"/>
      <c r="ICM114" s="31"/>
      <c r="ICN114" s="31"/>
      <c r="ICO114" s="31"/>
      <c r="ICP114" s="31"/>
      <c r="ICQ114" s="31"/>
      <c r="ICR114" s="31"/>
      <c r="ICS114" s="31"/>
      <c r="ICT114" s="31"/>
      <c r="ICU114" s="31"/>
      <c r="ICV114" s="31"/>
      <c r="ICW114" s="31"/>
      <c r="ICX114" s="31"/>
      <c r="ICY114" s="31"/>
      <c r="ICZ114" s="31"/>
      <c r="IDA114" s="31"/>
      <c r="IDB114" s="31"/>
      <c r="IDC114" s="31"/>
      <c r="IDD114" s="31"/>
      <c r="IDE114" s="31"/>
      <c r="IDF114" s="31"/>
      <c r="IDG114" s="31"/>
      <c r="IDH114" s="31"/>
      <c r="IDI114" s="31"/>
      <c r="IDJ114" s="31"/>
      <c r="IDK114" s="31"/>
      <c r="IDL114" s="31"/>
      <c r="IDM114" s="31"/>
      <c r="IDN114" s="31"/>
      <c r="IDO114" s="31"/>
      <c r="IDP114" s="31"/>
      <c r="IDQ114" s="31"/>
      <c r="IDR114" s="31"/>
      <c r="IDS114" s="31"/>
      <c r="IDT114" s="31"/>
      <c r="IDU114" s="31"/>
      <c r="IDV114" s="31"/>
      <c r="IDW114" s="31"/>
      <c r="IDX114" s="31"/>
      <c r="IDY114" s="31"/>
      <c r="IDZ114" s="31"/>
      <c r="IEA114" s="31"/>
      <c r="IEB114" s="31"/>
      <c r="IEC114" s="31"/>
      <c r="IED114" s="31"/>
      <c r="IEE114" s="31"/>
      <c r="IEF114" s="31"/>
      <c r="IEG114" s="31"/>
      <c r="IEH114" s="31"/>
      <c r="IEI114" s="31"/>
      <c r="IEJ114" s="31"/>
      <c r="IEK114" s="31"/>
      <c r="IEL114" s="31"/>
      <c r="IEM114" s="31"/>
      <c r="IEN114" s="31"/>
      <c r="IEO114" s="31"/>
      <c r="IEP114" s="31"/>
      <c r="IEQ114" s="31"/>
      <c r="IER114" s="31"/>
      <c r="IES114" s="31"/>
      <c r="IET114" s="31"/>
      <c r="IEU114" s="31"/>
      <c r="IEV114" s="31"/>
      <c r="IEW114" s="31"/>
      <c r="IEX114" s="31"/>
      <c r="IEY114" s="31"/>
      <c r="IEZ114" s="31"/>
      <c r="IFA114" s="31"/>
      <c r="IFB114" s="31"/>
      <c r="IFC114" s="31"/>
      <c r="IFD114" s="31"/>
      <c r="IFE114" s="31"/>
      <c r="IFF114" s="31"/>
      <c r="IFG114" s="31"/>
      <c r="IFH114" s="31"/>
      <c r="IFI114" s="31"/>
      <c r="IFJ114" s="31"/>
      <c r="IFK114" s="31"/>
      <c r="IFL114" s="31"/>
      <c r="IFM114" s="31"/>
      <c r="IFN114" s="31"/>
      <c r="IFO114" s="31"/>
      <c r="IFP114" s="31"/>
      <c r="IFQ114" s="31"/>
      <c r="IFR114" s="31"/>
      <c r="IFS114" s="31"/>
      <c r="IFT114" s="31"/>
      <c r="IFU114" s="31"/>
      <c r="IFV114" s="31"/>
      <c r="IFW114" s="31"/>
      <c r="IFX114" s="31"/>
      <c r="IFY114" s="31"/>
      <c r="IFZ114" s="31"/>
      <c r="IGA114" s="31"/>
      <c r="IGB114" s="31"/>
      <c r="IGC114" s="31"/>
      <c r="IGD114" s="31"/>
      <c r="IGE114" s="31"/>
      <c r="IGF114" s="31"/>
      <c r="IGG114" s="31"/>
      <c r="IGH114" s="31"/>
      <c r="IGI114" s="31"/>
      <c r="IGJ114" s="31"/>
      <c r="IGK114" s="31"/>
      <c r="IGL114" s="31"/>
      <c r="IGM114" s="31"/>
      <c r="IGN114" s="31"/>
      <c r="IGO114" s="31"/>
      <c r="IGP114" s="31"/>
      <c r="IGQ114" s="31"/>
      <c r="IGR114" s="31"/>
      <c r="IGS114" s="31"/>
      <c r="IGT114" s="31"/>
      <c r="IGU114" s="31"/>
      <c r="IGV114" s="31"/>
      <c r="IGW114" s="31"/>
      <c r="IGX114" s="31"/>
      <c r="IGY114" s="31"/>
      <c r="IGZ114" s="31"/>
      <c r="IHA114" s="31"/>
      <c r="IHB114" s="31"/>
      <c r="IHC114" s="31"/>
      <c r="IHD114" s="31"/>
      <c r="IHE114" s="31"/>
      <c r="IHF114" s="31"/>
      <c r="IHG114" s="31"/>
      <c r="IHH114" s="31"/>
      <c r="IHI114" s="31"/>
      <c r="IHJ114" s="31"/>
      <c r="IHK114" s="31"/>
      <c r="IHL114" s="31"/>
      <c r="IHM114" s="31"/>
      <c r="IHN114" s="31"/>
      <c r="IHO114" s="31"/>
      <c r="IHP114" s="31"/>
      <c r="IHQ114" s="31"/>
      <c r="IHR114" s="31"/>
      <c r="IHS114" s="31"/>
      <c r="IHT114" s="31"/>
      <c r="IHU114" s="31"/>
      <c r="IHV114" s="31"/>
      <c r="IHW114" s="31"/>
      <c r="IHX114" s="31"/>
      <c r="IHY114" s="31"/>
      <c r="IHZ114" s="31"/>
      <c r="IIA114" s="31"/>
      <c r="IIB114" s="31"/>
      <c r="IIC114" s="31"/>
      <c r="IID114" s="31"/>
      <c r="IIE114" s="31"/>
      <c r="IIF114" s="31"/>
      <c r="IIG114" s="31"/>
      <c r="IIH114" s="31"/>
      <c r="III114" s="31"/>
      <c r="IIJ114" s="31"/>
      <c r="IIK114" s="31"/>
      <c r="IIL114" s="31"/>
      <c r="IIM114" s="31"/>
      <c r="IIN114" s="31"/>
      <c r="IIO114" s="31"/>
      <c r="IIP114" s="31"/>
      <c r="IIQ114" s="31"/>
      <c r="IIR114" s="31"/>
      <c r="IIS114" s="31"/>
      <c r="IIT114" s="31"/>
      <c r="IIU114" s="31"/>
      <c r="IIV114" s="31"/>
      <c r="IIW114" s="31"/>
      <c r="IIX114" s="31"/>
      <c r="IIY114" s="31"/>
      <c r="IIZ114" s="31"/>
      <c r="IJA114" s="31"/>
      <c r="IJB114" s="31"/>
      <c r="IJC114" s="31"/>
      <c r="IJD114" s="31"/>
      <c r="IJE114" s="31"/>
      <c r="IJF114" s="31"/>
      <c r="IJG114" s="31"/>
      <c r="IJH114" s="31"/>
      <c r="IJI114" s="31"/>
      <c r="IJJ114" s="31"/>
      <c r="IJK114" s="31"/>
      <c r="IJL114" s="31"/>
      <c r="IJM114" s="31"/>
      <c r="IJN114" s="31"/>
      <c r="IJO114" s="31"/>
      <c r="IJP114" s="31"/>
      <c r="IJQ114" s="31"/>
      <c r="IJR114" s="31"/>
      <c r="IJS114" s="31"/>
      <c r="IJT114" s="31"/>
      <c r="IJU114" s="31"/>
      <c r="IJV114" s="31"/>
      <c r="IJW114" s="31"/>
      <c r="IJX114" s="31"/>
      <c r="IJY114" s="31"/>
      <c r="IJZ114" s="31"/>
      <c r="IKA114" s="31"/>
      <c r="IKB114" s="31"/>
      <c r="IKC114" s="31"/>
      <c r="IKD114" s="31"/>
      <c r="IKE114" s="31"/>
      <c r="IKF114" s="31"/>
      <c r="IKG114" s="31"/>
      <c r="IKH114" s="31"/>
      <c r="IKI114" s="31"/>
      <c r="IKJ114" s="31"/>
      <c r="IKK114" s="31"/>
      <c r="IKL114" s="31"/>
      <c r="IKM114" s="31"/>
      <c r="IKN114" s="31"/>
      <c r="IKO114" s="31"/>
      <c r="IKP114" s="31"/>
      <c r="IKQ114" s="31"/>
      <c r="IKR114" s="31"/>
      <c r="IKS114" s="31"/>
      <c r="IKT114" s="31"/>
      <c r="IKU114" s="31"/>
      <c r="IKV114" s="31"/>
      <c r="IKW114" s="31"/>
      <c r="IKX114" s="31"/>
      <c r="IKY114" s="31"/>
      <c r="IKZ114" s="31"/>
      <c r="ILA114" s="31"/>
      <c r="ILB114" s="31"/>
      <c r="ILC114" s="31"/>
      <c r="ILD114" s="31"/>
      <c r="ILE114" s="31"/>
      <c r="ILF114" s="31"/>
      <c r="ILG114" s="31"/>
      <c r="ILH114" s="31"/>
      <c r="ILI114" s="31"/>
      <c r="ILJ114" s="31"/>
      <c r="ILK114" s="31"/>
      <c r="ILL114" s="31"/>
      <c r="ILM114" s="31"/>
      <c r="ILN114" s="31"/>
      <c r="ILO114" s="31"/>
      <c r="ILP114" s="31"/>
      <c r="ILQ114" s="31"/>
      <c r="ILR114" s="31"/>
      <c r="ILS114" s="31"/>
      <c r="ILT114" s="31"/>
      <c r="ILU114" s="31"/>
      <c r="ILV114" s="31"/>
      <c r="ILW114" s="31"/>
      <c r="ILX114" s="31"/>
      <c r="ILY114" s="31"/>
      <c r="ILZ114" s="31"/>
      <c r="IMA114" s="31"/>
      <c r="IMB114" s="31"/>
      <c r="IMC114" s="31"/>
      <c r="IMD114" s="31"/>
      <c r="IME114" s="31"/>
      <c r="IMF114" s="31"/>
      <c r="IMG114" s="31"/>
      <c r="IMH114" s="31"/>
      <c r="IMI114" s="31"/>
      <c r="IMJ114" s="31"/>
      <c r="IMK114" s="31"/>
      <c r="IML114" s="31"/>
      <c r="IMM114" s="31"/>
      <c r="IMN114" s="31"/>
      <c r="IMO114" s="31"/>
      <c r="IMP114" s="31"/>
      <c r="IMQ114" s="31"/>
      <c r="IMR114" s="31"/>
      <c r="IMS114" s="31"/>
      <c r="IMT114" s="31"/>
      <c r="IMU114" s="31"/>
      <c r="IMV114" s="31"/>
      <c r="IMW114" s="31"/>
      <c r="IMX114" s="31"/>
      <c r="IMY114" s="31"/>
      <c r="IMZ114" s="31"/>
      <c r="INA114" s="31"/>
      <c r="INB114" s="31"/>
      <c r="INC114" s="31"/>
      <c r="IND114" s="31"/>
      <c r="INE114" s="31"/>
      <c r="INF114" s="31"/>
      <c r="ING114" s="31"/>
      <c r="INH114" s="31"/>
      <c r="INI114" s="31"/>
      <c r="INJ114" s="31"/>
      <c r="INK114" s="31"/>
      <c r="INL114" s="31"/>
      <c r="INM114" s="31"/>
      <c r="INN114" s="31"/>
      <c r="INO114" s="31"/>
      <c r="INP114" s="31"/>
      <c r="INQ114" s="31"/>
      <c r="INR114" s="31"/>
      <c r="INS114" s="31"/>
      <c r="INT114" s="31"/>
      <c r="INU114" s="31"/>
      <c r="INV114" s="31"/>
      <c r="INW114" s="31"/>
      <c r="INX114" s="31"/>
      <c r="INY114" s="31"/>
      <c r="INZ114" s="31"/>
      <c r="IOA114" s="31"/>
      <c r="IOB114" s="31"/>
      <c r="IOC114" s="31"/>
      <c r="IOD114" s="31"/>
      <c r="IOE114" s="31"/>
      <c r="IOF114" s="31"/>
      <c r="IOG114" s="31"/>
      <c r="IOH114" s="31"/>
      <c r="IOI114" s="31"/>
      <c r="IOJ114" s="31"/>
      <c r="IOK114" s="31"/>
      <c r="IOL114" s="31"/>
      <c r="IOM114" s="31"/>
      <c r="ION114" s="31"/>
      <c r="IOO114" s="31"/>
      <c r="IOP114" s="31"/>
      <c r="IOQ114" s="31"/>
      <c r="IOR114" s="31"/>
      <c r="IOS114" s="31"/>
      <c r="IOT114" s="31"/>
      <c r="IOU114" s="31"/>
      <c r="IOV114" s="31"/>
      <c r="IOW114" s="31"/>
      <c r="IOX114" s="31"/>
      <c r="IOY114" s="31"/>
      <c r="IOZ114" s="31"/>
      <c r="IPA114" s="31"/>
      <c r="IPB114" s="31"/>
      <c r="IPC114" s="31"/>
      <c r="IPD114" s="31"/>
      <c r="IPE114" s="31"/>
      <c r="IPF114" s="31"/>
      <c r="IPG114" s="31"/>
      <c r="IPH114" s="31"/>
      <c r="IPI114" s="31"/>
      <c r="IPJ114" s="31"/>
      <c r="IPK114" s="31"/>
      <c r="IPL114" s="31"/>
      <c r="IPM114" s="31"/>
      <c r="IPN114" s="31"/>
      <c r="IPO114" s="31"/>
      <c r="IPP114" s="31"/>
      <c r="IPQ114" s="31"/>
      <c r="IPR114" s="31"/>
      <c r="IPS114" s="31"/>
      <c r="IPT114" s="31"/>
      <c r="IPU114" s="31"/>
      <c r="IPV114" s="31"/>
      <c r="IPW114" s="31"/>
      <c r="IPX114" s="31"/>
      <c r="IPY114" s="31"/>
      <c r="IPZ114" s="31"/>
      <c r="IQA114" s="31"/>
      <c r="IQB114" s="31"/>
      <c r="IQC114" s="31"/>
      <c r="IQD114" s="31"/>
      <c r="IQE114" s="31"/>
      <c r="IQF114" s="31"/>
      <c r="IQG114" s="31"/>
      <c r="IQH114" s="31"/>
      <c r="IQI114" s="31"/>
      <c r="IQJ114" s="31"/>
      <c r="IQK114" s="31"/>
      <c r="IQL114" s="31"/>
      <c r="IQM114" s="31"/>
      <c r="IQN114" s="31"/>
      <c r="IQO114" s="31"/>
      <c r="IQP114" s="31"/>
      <c r="IQQ114" s="31"/>
      <c r="IQR114" s="31"/>
      <c r="IQS114" s="31"/>
      <c r="IQT114" s="31"/>
      <c r="IQU114" s="31"/>
      <c r="IQV114" s="31"/>
      <c r="IQW114" s="31"/>
      <c r="IQX114" s="31"/>
      <c r="IQY114" s="31"/>
      <c r="IQZ114" s="31"/>
      <c r="IRA114" s="31"/>
      <c r="IRB114" s="31"/>
      <c r="IRC114" s="31"/>
      <c r="IRD114" s="31"/>
      <c r="IRE114" s="31"/>
      <c r="IRF114" s="31"/>
      <c r="IRG114" s="31"/>
      <c r="IRH114" s="31"/>
      <c r="IRI114" s="31"/>
      <c r="IRJ114" s="31"/>
      <c r="IRK114" s="31"/>
      <c r="IRL114" s="31"/>
      <c r="IRM114" s="31"/>
      <c r="IRN114" s="31"/>
      <c r="IRO114" s="31"/>
      <c r="IRP114" s="31"/>
      <c r="IRQ114" s="31"/>
      <c r="IRR114" s="31"/>
      <c r="IRS114" s="31"/>
      <c r="IRT114" s="31"/>
      <c r="IRU114" s="31"/>
      <c r="IRV114" s="31"/>
      <c r="IRW114" s="31"/>
      <c r="IRX114" s="31"/>
      <c r="IRY114" s="31"/>
      <c r="IRZ114" s="31"/>
      <c r="ISA114" s="31"/>
      <c r="ISB114" s="31"/>
      <c r="ISC114" s="31"/>
      <c r="ISD114" s="31"/>
      <c r="ISE114" s="31"/>
      <c r="ISF114" s="31"/>
      <c r="ISG114" s="31"/>
      <c r="ISH114" s="31"/>
      <c r="ISI114" s="31"/>
      <c r="ISJ114" s="31"/>
      <c r="ISK114" s="31"/>
      <c r="ISL114" s="31"/>
      <c r="ISM114" s="31"/>
      <c r="ISN114" s="31"/>
      <c r="ISO114" s="31"/>
      <c r="ISP114" s="31"/>
      <c r="ISQ114" s="31"/>
      <c r="ISR114" s="31"/>
      <c r="ISS114" s="31"/>
      <c r="IST114" s="31"/>
      <c r="ISU114" s="31"/>
      <c r="ISV114" s="31"/>
      <c r="ISW114" s="31"/>
      <c r="ISX114" s="31"/>
      <c r="ISY114" s="31"/>
      <c r="ISZ114" s="31"/>
      <c r="ITA114" s="31"/>
      <c r="ITB114" s="31"/>
      <c r="ITC114" s="31"/>
      <c r="ITD114" s="31"/>
      <c r="ITE114" s="31"/>
      <c r="ITF114" s="31"/>
      <c r="ITG114" s="31"/>
      <c r="ITH114" s="31"/>
      <c r="ITI114" s="31"/>
      <c r="ITJ114" s="31"/>
      <c r="ITK114" s="31"/>
      <c r="ITL114" s="31"/>
      <c r="ITM114" s="31"/>
      <c r="ITN114" s="31"/>
      <c r="ITO114" s="31"/>
      <c r="ITP114" s="31"/>
      <c r="ITQ114" s="31"/>
      <c r="ITR114" s="31"/>
      <c r="ITS114" s="31"/>
      <c r="ITT114" s="31"/>
      <c r="ITU114" s="31"/>
      <c r="ITV114" s="31"/>
      <c r="ITW114" s="31"/>
      <c r="ITX114" s="31"/>
      <c r="ITY114" s="31"/>
      <c r="ITZ114" s="31"/>
      <c r="IUA114" s="31"/>
      <c r="IUB114" s="31"/>
      <c r="IUC114" s="31"/>
      <c r="IUD114" s="31"/>
      <c r="IUE114" s="31"/>
      <c r="IUF114" s="31"/>
      <c r="IUG114" s="31"/>
      <c r="IUH114" s="31"/>
      <c r="IUI114" s="31"/>
      <c r="IUJ114" s="31"/>
      <c r="IUK114" s="31"/>
      <c r="IUL114" s="31"/>
      <c r="IUM114" s="31"/>
      <c r="IUN114" s="31"/>
      <c r="IUO114" s="31"/>
      <c r="IUP114" s="31"/>
      <c r="IUQ114" s="31"/>
      <c r="IUR114" s="31"/>
      <c r="IUS114" s="31"/>
      <c r="IUT114" s="31"/>
      <c r="IUU114" s="31"/>
      <c r="IUV114" s="31"/>
      <c r="IUW114" s="31"/>
      <c r="IUX114" s="31"/>
      <c r="IUY114" s="31"/>
      <c r="IUZ114" s="31"/>
      <c r="IVA114" s="31"/>
      <c r="IVB114" s="31"/>
      <c r="IVC114" s="31"/>
      <c r="IVD114" s="31"/>
      <c r="IVE114" s="31"/>
      <c r="IVF114" s="31"/>
      <c r="IVG114" s="31"/>
      <c r="IVH114" s="31"/>
      <c r="IVI114" s="31"/>
      <c r="IVJ114" s="31"/>
      <c r="IVK114" s="31"/>
      <c r="IVL114" s="31"/>
      <c r="IVM114" s="31"/>
      <c r="IVN114" s="31"/>
      <c r="IVO114" s="31"/>
      <c r="IVP114" s="31"/>
      <c r="IVQ114" s="31"/>
      <c r="IVR114" s="31"/>
      <c r="IVS114" s="31"/>
      <c r="IVT114" s="31"/>
      <c r="IVU114" s="31"/>
      <c r="IVV114" s="31"/>
      <c r="IVW114" s="31"/>
      <c r="IVX114" s="31"/>
      <c r="IVY114" s="31"/>
      <c r="IVZ114" s="31"/>
      <c r="IWA114" s="31"/>
      <c r="IWB114" s="31"/>
      <c r="IWC114" s="31"/>
      <c r="IWD114" s="31"/>
      <c r="IWE114" s="31"/>
      <c r="IWF114" s="31"/>
      <c r="IWG114" s="31"/>
      <c r="IWH114" s="31"/>
      <c r="IWI114" s="31"/>
      <c r="IWJ114" s="31"/>
      <c r="IWK114" s="31"/>
      <c r="IWL114" s="31"/>
      <c r="IWM114" s="31"/>
      <c r="IWN114" s="31"/>
      <c r="IWO114" s="31"/>
      <c r="IWP114" s="31"/>
      <c r="IWQ114" s="31"/>
      <c r="IWR114" s="31"/>
      <c r="IWS114" s="31"/>
      <c r="IWT114" s="31"/>
      <c r="IWU114" s="31"/>
      <c r="IWV114" s="31"/>
      <c r="IWW114" s="31"/>
      <c r="IWX114" s="31"/>
      <c r="IWY114" s="31"/>
      <c r="IWZ114" s="31"/>
      <c r="IXA114" s="31"/>
      <c r="IXB114" s="31"/>
      <c r="IXC114" s="31"/>
      <c r="IXD114" s="31"/>
      <c r="IXE114" s="31"/>
      <c r="IXF114" s="31"/>
      <c r="IXG114" s="31"/>
      <c r="IXH114" s="31"/>
      <c r="IXI114" s="31"/>
      <c r="IXJ114" s="31"/>
      <c r="IXK114" s="31"/>
      <c r="IXL114" s="31"/>
      <c r="IXM114" s="31"/>
      <c r="IXN114" s="31"/>
      <c r="IXO114" s="31"/>
      <c r="IXP114" s="31"/>
      <c r="IXQ114" s="31"/>
      <c r="IXR114" s="31"/>
      <c r="IXS114" s="31"/>
      <c r="IXT114" s="31"/>
      <c r="IXU114" s="31"/>
      <c r="IXV114" s="31"/>
      <c r="IXW114" s="31"/>
      <c r="IXX114" s="31"/>
      <c r="IXY114" s="31"/>
      <c r="IXZ114" s="31"/>
      <c r="IYA114" s="31"/>
      <c r="IYB114" s="31"/>
      <c r="IYC114" s="31"/>
      <c r="IYD114" s="31"/>
      <c r="IYE114" s="31"/>
      <c r="IYF114" s="31"/>
      <c r="IYG114" s="31"/>
      <c r="IYH114" s="31"/>
      <c r="IYI114" s="31"/>
      <c r="IYJ114" s="31"/>
      <c r="IYK114" s="31"/>
      <c r="IYL114" s="31"/>
      <c r="IYM114" s="31"/>
      <c r="IYN114" s="31"/>
      <c r="IYO114" s="31"/>
      <c r="IYP114" s="31"/>
      <c r="IYQ114" s="31"/>
      <c r="IYR114" s="31"/>
      <c r="IYS114" s="31"/>
      <c r="IYT114" s="31"/>
      <c r="IYU114" s="31"/>
      <c r="IYV114" s="31"/>
      <c r="IYW114" s="31"/>
      <c r="IYX114" s="31"/>
      <c r="IYY114" s="31"/>
      <c r="IYZ114" s="31"/>
      <c r="IZA114" s="31"/>
      <c r="IZB114" s="31"/>
      <c r="IZC114" s="31"/>
      <c r="IZD114" s="31"/>
      <c r="IZE114" s="31"/>
      <c r="IZF114" s="31"/>
      <c r="IZG114" s="31"/>
      <c r="IZH114" s="31"/>
      <c r="IZI114" s="31"/>
      <c r="IZJ114" s="31"/>
      <c r="IZK114" s="31"/>
      <c r="IZL114" s="31"/>
      <c r="IZM114" s="31"/>
      <c r="IZN114" s="31"/>
      <c r="IZO114" s="31"/>
      <c r="IZP114" s="31"/>
      <c r="IZQ114" s="31"/>
      <c r="IZR114" s="31"/>
      <c r="IZS114" s="31"/>
      <c r="IZT114" s="31"/>
      <c r="IZU114" s="31"/>
      <c r="IZV114" s="31"/>
      <c r="IZW114" s="31"/>
      <c r="IZX114" s="31"/>
      <c r="IZY114" s="31"/>
      <c r="IZZ114" s="31"/>
      <c r="JAA114" s="31"/>
      <c r="JAB114" s="31"/>
      <c r="JAC114" s="31"/>
      <c r="JAD114" s="31"/>
      <c r="JAE114" s="31"/>
      <c r="JAF114" s="31"/>
      <c r="JAG114" s="31"/>
      <c r="JAH114" s="31"/>
      <c r="JAI114" s="31"/>
      <c r="JAJ114" s="31"/>
      <c r="JAK114" s="31"/>
      <c r="JAL114" s="31"/>
      <c r="JAM114" s="31"/>
      <c r="JAN114" s="31"/>
      <c r="JAO114" s="31"/>
      <c r="JAP114" s="31"/>
      <c r="JAQ114" s="31"/>
      <c r="JAR114" s="31"/>
      <c r="JAS114" s="31"/>
      <c r="JAT114" s="31"/>
      <c r="JAU114" s="31"/>
      <c r="JAV114" s="31"/>
      <c r="JAW114" s="31"/>
      <c r="JAX114" s="31"/>
      <c r="JAY114" s="31"/>
      <c r="JAZ114" s="31"/>
      <c r="JBA114" s="31"/>
      <c r="JBB114" s="31"/>
      <c r="JBC114" s="31"/>
      <c r="JBD114" s="31"/>
      <c r="JBE114" s="31"/>
      <c r="JBF114" s="31"/>
      <c r="JBG114" s="31"/>
      <c r="JBH114" s="31"/>
      <c r="JBI114" s="31"/>
      <c r="JBJ114" s="31"/>
      <c r="JBK114" s="31"/>
      <c r="JBL114" s="31"/>
      <c r="JBM114" s="31"/>
      <c r="JBN114" s="31"/>
      <c r="JBO114" s="31"/>
      <c r="JBP114" s="31"/>
      <c r="JBQ114" s="31"/>
      <c r="JBR114" s="31"/>
      <c r="JBS114" s="31"/>
      <c r="JBT114" s="31"/>
      <c r="JBU114" s="31"/>
      <c r="JBV114" s="31"/>
      <c r="JBW114" s="31"/>
      <c r="JBX114" s="31"/>
      <c r="JBY114" s="31"/>
      <c r="JBZ114" s="31"/>
      <c r="JCA114" s="31"/>
      <c r="JCB114" s="31"/>
      <c r="JCC114" s="31"/>
      <c r="JCD114" s="31"/>
      <c r="JCE114" s="31"/>
      <c r="JCF114" s="31"/>
      <c r="JCG114" s="31"/>
      <c r="JCH114" s="31"/>
      <c r="JCI114" s="31"/>
      <c r="JCJ114" s="31"/>
      <c r="JCK114" s="31"/>
      <c r="JCL114" s="31"/>
      <c r="JCM114" s="31"/>
      <c r="JCN114" s="31"/>
      <c r="JCO114" s="31"/>
      <c r="JCP114" s="31"/>
      <c r="JCQ114" s="31"/>
      <c r="JCR114" s="31"/>
      <c r="JCS114" s="31"/>
      <c r="JCT114" s="31"/>
      <c r="JCU114" s="31"/>
      <c r="JCV114" s="31"/>
      <c r="JCW114" s="31"/>
      <c r="JCX114" s="31"/>
      <c r="JCY114" s="31"/>
      <c r="JCZ114" s="31"/>
      <c r="JDA114" s="31"/>
      <c r="JDB114" s="31"/>
      <c r="JDC114" s="31"/>
      <c r="JDD114" s="31"/>
      <c r="JDE114" s="31"/>
      <c r="JDF114" s="31"/>
      <c r="JDG114" s="31"/>
      <c r="JDH114" s="31"/>
      <c r="JDI114" s="31"/>
      <c r="JDJ114" s="31"/>
      <c r="JDK114" s="31"/>
      <c r="JDL114" s="31"/>
      <c r="JDM114" s="31"/>
      <c r="JDN114" s="31"/>
      <c r="JDO114" s="31"/>
      <c r="JDP114" s="31"/>
      <c r="JDQ114" s="31"/>
      <c r="JDR114" s="31"/>
      <c r="JDS114" s="31"/>
      <c r="JDT114" s="31"/>
      <c r="JDU114" s="31"/>
      <c r="JDV114" s="31"/>
      <c r="JDW114" s="31"/>
      <c r="JDX114" s="31"/>
      <c r="JDY114" s="31"/>
      <c r="JDZ114" s="31"/>
      <c r="JEA114" s="31"/>
      <c r="JEB114" s="31"/>
      <c r="JEC114" s="31"/>
      <c r="JED114" s="31"/>
      <c r="JEE114" s="31"/>
      <c r="JEF114" s="31"/>
      <c r="JEG114" s="31"/>
      <c r="JEH114" s="31"/>
      <c r="JEI114" s="31"/>
      <c r="JEJ114" s="31"/>
      <c r="JEK114" s="31"/>
      <c r="JEL114" s="31"/>
      <c r="JEM114" s="31"/>
      <c r="JEN114" s="31"/>
      <c r="JEO114" s="31"/>
      <c r="JEP114" s="31"/>
      <c r="JEQ114" s="31"/>
      <c r="JER114" s="31"/>
      <c r="JES114" s="31"/>
      <c r="JET114" s="31"/>
      <c r="JEU114" s="31"/>
      <c r="JEV114" s="31"/>
      <c r="JEW114" s="31"/>
      <c r="JEX114" s="31"/>
      <c r="JEY114" s="31"/>
      <c r="JEZ114" s="31"/>
      <c r="JFA114" s="31"/>
      <c r="JFB114" s="31"/>
      <c r="JFC114" s="31"/>
      <c r="JFD114" s="31"/>
      <c r="JFE114" s="31"/>
      <c r="JFF114" s="31"/>
      <c r="JFG114" s="31"/>
      <c r="JFH114" s="31"/>
      <c r="JFI114" s="31"/>
      <c r="JFJ114" s="31"/>
      <c r="JFK114" s="31"/>
      <c r="JFL114" s="31"/>
      <c r="JFM114" s="31"/>
      <c r="JFN114" s="31"/>
      <c r="JFO114" s="31"/>
      <c r="JFP114" s="31"/>
      <c r="JFQ114" s="31"/>
      <c r="JFR114" s="31"/>
      <c r="JFS114" s="31"/>
      <c r="JFT114" s="31"/>
      <c r="JFU114" s="31"/>
      <c r="JFV114" s="31"/>
      <c r="JFW114" s="31"/>
      <c r="JFX114" s="31"/>
      <c r="JFY114" s="31"/>
      <c r="JFZ114" s="31"/>
      <c r="JGA114" s="31"/>
      <c r="JGB114" s="31"/>
      <c r="JGC114" s="31"/>
      <c r="JGD114" s="31"/>
      <c r="JGE114" s="31"/>
      <c r="JGF114" s="31"/>
      <c r="JGG114" s="31"/>
      <c r="JGH114" s="31"/>
      <c r="JGI114" s="31"/>
      <c r="JGJ114" s="31"/>
      <c r="JGK114" s="31"/>
      <c r="JGL114" s="31"/>
      <c r="JGM114" s="31"/>
      <c r="JGN114" s="31"/>
      <c r="JGO114" s="31"/>
      <c r="JGP114" s="31"/>
      <c r="JGQ114" s="31"/>
      <c r="JGR114" s="31"/>
      <c r="JGS114" s="31"/>
      <c r="JGT114" s="31"/>
      <c r="JGU114" s="31"/>
      <c r="JGV114" s="31"/>
      <c r="JGW114" s="31"/>
      <c r="JGX114" s="31"/>
      <c r="JGY114" s="31"/>
      <c r="JGZ114" s="31"/>
      <c r="JHA114" s="31"/>
      <c r="JHB114" s="31"/>
      <c r="JHC114" s="31"/>
      <c r="JHD114" s="31"/>
      <c r="JHE114" s="31"/>
      <c r="JHF114" s="31"/>
      <c r="JHG114" s="31"/>
      <c r="JHH114" s="31"/>
      <c r="JHI114" s="31"/>
      <c r="JHJ114" s="31"/>
      <c r="JHK114" s="31"/>
      <c r="JHL114" s="31"/>
      <c r="JHM114" s="31"/>
      <c r="JHN114" s="31"/>
      <c r="JHO114" s="31"/>
      <c r="JHP114" s="31"/>
      <c r="JHQ114" s="31"/>
      <c r="JHR114" s="31"/>
      <c r="JHS114" s="31"/>
      <c r="JHT114" s="31"/>
      <c r="JHU114" s="31"/>
      <c r="JHV114" s="31"/>
      <c r="JHW114" s="31"/>
      <c r="JHX114" s="31"/>
      <c r="JHY114" s="31"/>
      <c r="JHZ114" s="31"/>
      <c r="JIA114" s="31"/>
      <c r="JIB114" s="31"/>
      <c r="JIC114" s="31"/>
      <c r="JID114" s="31"/>
      <c r="JIE114" s="31"/>
      <c r="JIF114" s="31"/>
      <c r="JIG114" s="31"/>
      <c r="JIH114" s="31"/>
      <c r="JII114" s="31"/>
      <c r="JIJ114" s="31"/>
      <c r="JIK114" s="31"/>
      <c r="JIL114" s="31"/>
      <c r="JIM114" s="31"/>
      <c r="JIN114" s="31"/>
      <c r="JIO114" s="31"/>
      <c r="JIP114" s="31"/>
      <c r="JIQ114" s="31"/>
      <c r="JIR114" s="31"/>
      <c r="JIS114" s="31"/>
      <c r="JIT114" s="31"/>
      <c r="JIU114" s="31"/>
      <c r="JIV114" s="31"/>
      <c r="JIW114" s="31"/>
      <c r="JIX114" s="31"/>
      <c r="JIY114" s="31"/>
      <c r="JIZ114" s="31"/>
      <c r="JJA114" s="31"/>
      <c r="JJB114" s="31"/>
      <c r="JJC114" s="31"/>
      <c r="JJD114" s="31"/>
      <c r="JJE114" s="31"/>
      <c r="JJF114" s="31"/>
      <c r="JJG114" s="31"/>
      <c r="JJH114" s="31"/>
      <c r="JJI114" s="31"/>
      <c r="JJJ114" s="31"/>
      <c r="JJK114" s="31"/>
      <c r="JJL114" s="31"/>
      <c r="JJM114" s="31"/>
      <c r="JJN114" s="31"/>
      <c r="JJO114" s="31"/>
      <c r="JJP114" s="31"/>
      <c r="JJQ114" s="31"/>
      <c r="JJR114" s="31"/>
      <c r="JJS114" s="31"/>
      <c r="JJT114" s="31"/>
      <c r="JJU114" s="31"/>
      <c r="JJV114" s="31"/>
      <c r="JJW114" s="31"/>
      <c r="JJX114" s="31"/>
      <c r="JJY114" s="31"/>
      <c r="JJZ114" s="31"/>
      <c r="JKA114" s="31"/>
      <c r="JKB114" s="31"/>
      <c r="JKC114" s="31"/>
      <c r="JKD114" s="31"/>
      <c r="JKE114" s="31"/>
      <c r="JKF114" s="31"/>
      <c r="JKG114" s="31"/>
      <c r="JKH114" s="31"/>
      <c r="JKI114" s="31"/>
      <c r="JKJ114" s="31"/>
      <c r="JKK114" s="31"/>
      <c r="JKL114" s="31"/>
      <c r="JKM114" s="31"/>
      <c r="JKN114" s="31"/>
      <c r="JKO114" s="31"/>
      <c r="JKP114" s="31"/>
      <c r="JKQ114" s="31"/>
      <c r="JKR114" s="31"/>
      <c r="JKS114" s="31"/>
      <c r="JKT114" s="31"/>
      <c r="JKU114" s="31"/>
      <c r="JKV114" s="31"/>
      <c r="JKW114" s="31"/>
      <c r="JKX114" s="31"/>
      <c r="JKY114" s="31"/>
      <c r="JKZ114" s="31"/>
      <c r="JLA114" s="31"/>
      <c r="JLB114" s="31"/>
      <c r="JLC114" s="31"/>
      <c r="JLD114" s="31"/>
      <c r="JLE114" s="31"/>
      <c r="JLF114" s="31"/>
      <c r="JLG114" s="31"/>
      <c r="JLH114" s="31"/>
      <c r="JLI114" s="31"/>
      <c r="JLJ114" s="31"/>
      <c r="JLK114" s="31"/>
      <c r="JLL114" s="31"/>
      <c r="JLM114" s="31"/>
      <c r="JLN114" s="31"/>
      <c r="JLO114" s="31"/>
      <c r="JLP114" s="31"/>
      <c r="JLQ114" s="31"/>
      <c r="JLR114" s="31"/>
      <c r="JLS114" s="31"/>
      <c r="JLT114" s="31"/>
      <c r="JLU114" s="31"/>
      <c r="JLV114" s="31"/>
      <c r="JLW114" s="31"/>
      <c r="JLX114" s="31"/>
      <c r="JLY114" s="31"/>
      <c r="JLZ114" s="31"/>
      <c r="JMA114" s="31"/>
      <c r="JMB114" s="31"/>
      <c r="JMC114" s="31"/>
      <c r="JMD114" s="31"/>
      <c r="JME114" s="31"/>
      <c r="JMF114" s="31"/>
      <c r="JMG114" s="31"/>
      <c r="JMH114" s="31"/>
      <c r="JMI114" s="31"/>
      <c r="JMJ114" s="31"/>
      <c r="JMK114" s="31"/>
      <c r="JML114" s="31"/>
      <c r="JMM114" s="31"/>
      <c r="JMN114" s="31"/>
      <c r="JMO114" s="31"/>
      <c r="JMP114" s="31"/>
      <c r="JMQ114" s="31"/>
      <c r="JMR114" s="31"/>
      <c r="JMS114" s="31"/>
      <c r="JMT114" s="31"/>
      <c r="JMU114" s="31"/>
      <c r="JMV114" s="31"/>
      <c r="JMW114" s="31"/>
      <c r="JMX114" s="31"/>
      <c r="JMY114" s="31"/>
      <c r="JMZ114" s="31"/>
      <c r="JNA114" s="31"/>
      <c r="JNB114" s="31"/>
      <c r="JNC114" s="31"/>
      <c r="JND114" s="31"/>
      <c r="JNE114" s="31"/>
      <c r="JNF114" s="31"/>
      <c r="JNG114" s="31"/>
      <c r="JNH114" s="31"/>
      <c r="JNI114" s="31"/>
      <c r="JNJ114" s="31"/>
      <c r="JNK114" s="31"/>
      <c r="JNL114" s="31"/>
      <c r="JNM114" s="31"/>
      <c r="JNN114" s="31"/>
      <c r="JNO114" s="31"/>
      <c r="JNP114" s="31"/>
      <c r="JNQ114" s="31"/>
      <c r="JNR114" s="31"/>
      <c r="JNS114" s="31"/>
      <c r="JNT114" s="31"/>
      <c r="JNU114" s="31"/>
      <c r="JNV114" s="31"/>
      <c r="JNW114" s="31"/>
      <c r="JNX114" s="31"/>
      <c r="JNY114" s="31"/>
      <c r="JNZ114" s="31"/>
      <c r="JOA114" s="31"/>
      <c r="JOB114" s="31"/>
      <c r="JOC114" s="31"/>
      <c r="JOD114" s="31"/>
      <c r="JOE114" s="31"/>
      <c r="JOF114" s="31"/>
      <c r="JOG114" s="31"/>
      <c r="JOH114" s="31"/>
      <c r="JOI114" s="31"/>
      <c r="JOJ114" s="31"/>
      <c r="JOK114" s="31"/>
      <c r="JOL114" s="31"/>
      <c r="JOM114" s="31"/>
      <c r="JON114" s="31"/>
      <c r="JOO114" s="31"/>
      <c r="JOP114" s="31"/>
      <c r="JOQ114" s="31"/>
      <c r="JOR114" s="31"/>
      <c r="JOS114" s="31"/>
      <c r="JOT114" s="31"/>
      <c r="JOU114" s="31"/>
      <c r="JOV114" s="31"/>
      <c r="JOW114" s="31"/>
      <c r="JOX114" s="31"/>
      <c r="JOY114" s="31"/>
      <c r="JOZ114" s="31"/>
      <c r="JPA114" s="31"/>
      <c r="JPB114" s="31"/>
      <c r="JPC114" s="31"/>
      <c r="JPD114" s="31"/>
      <c r="JPE114" s="31"/>
      <c r="JPF114" s="31"/>
      <c r="JPG114" s="31"/>
      <c r="JPH114" s="31"/>
      <c r="JPI114" s="31"/>
      <c r="JPJ114" s="31"/>
      <c r="JPK114" s="31"/>
      <c r="JPL114" s="31"/>
      <c r="JPM114" s="31"/>
      <c r="JPN114" s="31"/>
      <c r="JPO114" s="31"/>
      <c r="JPP114" s="31"/>
      <c r="JPQ114" s="31"/>
      <c r="JPR114" s="31"/>
      <c r="JPS114" s="31"/>
      <c r="JPT114" s="31"/>
      <c r="JPU114" s="31"/>
      <c r="JPV114" s="31"/>
      <c r="JPW114" s="31"/>
      <c r="JPX114" s="31"/>
      <c r="JPY114" s="31"/>
      <c r="JPZ114" s="31"/>
      <c r="JQA114" s="31"/>
      <c r="JQB114" s="31"/>
      <c r="JQC114" s="31"/>
      <c r="JQD114" s="31"/>
      <c r="JQE114" s="31"/>
      <c r="JQF114" s="31"/>
      <c r="JQG114" s="31"/>
      <c r="JQH114" s="31"/>
      <c r="JQI114" s="31"/>
      <c r="JQJ114" s="31"/>
      <c r="JQK114" s="31"/>
      <c r="JQL114" s="31"/>
      <c r="JQM114" s="31"/>
      <c r="JQN114" s="31"/>
      <c r="JQO114" s="31"/>
      <c r="JQP114" s="31"/>
      <c r="JQQ114" s="31"/>
      <c r="JQR114" s="31"/>
      <c r="JQS114" s="31"/>
      <c r="JQT114" s="31"/>
      <c r="JQU114" s="31"/>
      <c r="JQV114" s="31"/>
      <c r="JQW114" s="31"/>
      <c r="JQX114" s="31"/>
      <c r="JQY114" s="31"/>
      <c r="JQZ114" s="31"/>
      <c r="JRA114" s="31"/>
      <c r="JRB114" s="31"/>
      <c r="JRC114" s="31"/>
      <c r="JRD114" s="31"/>
      <c r="JRE114" s="31"/>
      <c r="JRF114" s="31"/>
      <c r="JRG114" s="31"/>
      <c r="JRH114" s="31"/>
      <c r="JRI114" s="31"/>
      <c r="JRJ114" s="31"/>
      <c r="JRK114" s="31"/>
      <c r="JRL114" s="31"/>
      <c r="JRM114" s="31"/>
      <c r="JRN114" s="31"/>
      <c r="JRO114" s="31"/>
      <c r="JRP114" s="31"/>
      <c r="JRQ114" s="31"/>
      <c r="JRR114" s="31"/>
      <c r="JRS114" s="31"/>
      <c r="JRT114" s="31"/>
      <c r="JRU114" s="31"/>
      <c r="JRV114" s="31"/>
      <c r="JRW114" s="31"/>
      <c r="JRX114" s="31"/>
      <c r="JRY114" s="31"/>
      <c r="JRZ114" s="31"/>
      <c r="JSA114" s="31"/>
      <c r="JSB114" s="31"/>
      <c r="JSC114" s="31"/>
      <c r="JSD114" s="31"/>
      <c r="JSE114" s="31"/>
      <c r="JSF114" s="31"/>
      <c r="JSG114" s="31"/>
      <c r="JSH114" s="31"/>
      <c r="JSI114" s="31"/>
      <c r="JSJ114" s="31"/>
      <c r="JSK114" s="31"/>
      <c r="JSL114" s="31"/>
      <c r="JSM114" s="31"/>
      <c r="JSN114" s="31"/>
      <c r="JSO114" s="31"/>
      <c r="JSP114" s="31"/>
      <c r="JSQ114" s="31"/>
      <c r="JSR114" s="31"/>
      <c r="JSS114" s="31"/>
      <c r="JST114" s="31"/>
      <c r="JSU114" s="31"/>
      <c r="JSV114" s="31"/>
      <c r="JSW114" s="31"/>
      <c r="JSX114" s="31"/>
      <c r="JSY114" s="31"/>
      <c r="JSZ114" s="31"/>
      <c r="JTA114" s="31"/>
      <c r="JTB114" s="31"/>
      <c r="JTC114" s="31"/>
      <c r="JTD114" s="31"/>
      <c r="JTE114" s="31"/>
      <c r="JTF114" s="31"/>
      <c r="JTG114" s="31"/>
      <c r="JTH114" s="31"/>
      <c r="JTI114" s="31"/>
      <c r="JTJ114" s="31"/>
      <c r="JTK114" s="31"/>
      <c r="JTL114" s="31"/>
      <c r="JTM114" s="31"/>
      <c r="JTN114" s="31"/>
      <c r="JTO114" s="31"/>
      <c r="JTP114" s="31"/>
      <c r="JTQ114" s="31"/>
      <c r="JTR114" s="31"/>
      <c r="JTS114" s="31"/>
      <c r="JTT114" s="31"/>
      <c r="JTU114" s="31"/>
      <c r="JTV114" s="31"/>
      <c r="JTW114" s="31"/>
      <c r="JTX114" s="31"/>
      <c r="JTY114" s="31"/>
      <c r="JTZ114" s="31"/>
      <c r="JUA114" s="31"/>
      <c r="JUB114" s="31"/>
      <c r="JUC114" s="31"/>
      <c r="JUD114" s="31"/>
      <c r="JUE114" s="31"/>
      <c r="JUF114" s="31"/>
      <c r="JUG114" s="31"/>
      <c r="JUH114" s="31"/>
      <c r="JUI114" s="31"/>
      <c r="JUJ114" s="31"/>
      <c r="JUK114" s="31"/>
      <c r="JUL114" s="31"/>
      <c r="JUM114" s="31"/>
      <c r="JUN114" s="31"/>
      <c r="JUO114" s="31"/>
      <c r="JUP114" s="31"/>
      <c r="JUQ114" s="31"/>
      <c r="JUR114" s="31"/>
      <c r="JUS114" s="31"/>
      <c r="JUT114" s="31"/>
      <c r="JUU114" s="31"/>
      <c r="JUV114" s="31"/>
      <c r="JUW114" s="31"/>
      <c r="JUX114" s="31"/>
      <c r="JUY114" s="31"/>
      <c r="JUZ114" s="31"/>
      <c r="JVA114" s="31"/>
      <c r="JVB114" s="31"/>
      <c r="JVC114" s="31"/>
      <c r="JVD114" s="31"/>
      <c r="JVE114" s="31"/>
      <c r="JVF114" s="31"/>
      <c r="JVG114" s="31"/>
      <c r="JVH114" s="31"/>
      <c r="JVI114" s="31"/>
      <c r="JVJ114" s="31"/>
      <c r="JVK114" s="31"/>
      <c r="JVL114" s="31"/>
      <c r="JVM114" s="31"/>
      <c r="JVN114" s="31"/>
      <c r="JVO114" s="31"/>
      <c r="JVP114" s="31"/>
      <c r="JVQ114" s="31"/>
      <c r="JVR114" s="31"/>
      <c r="JVS114" s="31"/>
      <c r="JVT114" s="31"/>
      <c r="JVU114" s="31"/>
      <c r="JVV114" s="31"/>
      <c r="JVW114" s="31"/>
      <c r="JVX114" s="31"/>
      <c r="JVY114" s="31"/>
      <c r="JVZ114" s="31"/>
      <c r="JWA114" s="31"/>
      <c r="JWB114" s="31"/>
      <c r="JWC114" s="31"/>
      <c r="JWD114" s="31"/>
      <c r="JWE114" s="31"/>
      <c r="JWF114" s="31"/>
      <c r="JWG114" s="31"/>
      <c r="JWH114" s="31"/>
      <c r="JWI114" s="31"/>
      <c r="JWJ114" s="31"/>
      <c r="JWK114" s="31"/>
      <c r="JWL114" s="31"/>
      <c r="JWM114" s="31"/>
      <c r="JWN114" s="31"/>
      <c r="JWO114" s="31"/>
      <c r="JWP114" s="31"/>
      <c r="JWQ114" s="31"/>
      <c r="JWR114" s="31"/>
      <c r="JWS114" s="31"/>
      <c r="JWT114" s="31"/>
      <c r="JWU114" s="31"/>
      <c r="JWV114" s="31"/>
      <c r="JWW114" s="31"/>
      <c r="JWX114" s="31"/>
      <c r="JWY114" s="31"/>
      <c r="JWZ114" s="31"/>
      <c r="JXA114" s="31"/>
      <c r="JXB114" s="31"/>
      <c r="JXC114" s="31"/>
      <c r="JXD114" s="31"/>
      <c r="JXE114" s="31"/>
      <c r="JXF114" s="31"/>
      <c r="JXG114" s="31"/>
      <c r="JXH114" s="31"/>
      <c r="JXI114" s="31"/>
      <c r="JXJ114" s="31"/>
      <c r="JXK114" s="31"/>
      <c r="JXL114" s="31"/>
      <c r="JXM114" s="31"/>
      <c r="JXN114" s="31"/>
      <c r="JXO114" s="31"/>
      <c r="JXP114" s="31"/>
      <c r="JXQ114" s="31"/>
      <c r="JXR114" s="31"/>
      <c r="JXS114" s="31"/>
      <c r="JXT114" s="31"/>
      <c r="JXU114" s="31"/>
      <c r="JXV114" s="31"/>
      <c r="JXW114" s="31"/>
      <c r="JXX114" s="31"/>
      <c r="JXY114" s="31"/>
      <c r="JXZ114" s="31"/>
      <c r="JYA114" s="31"/>
      <c r="JYB114" s="31"/>
      <c r="JYC114" s="31"/>
      <c r="JYD114" s="31"/>
      <c r="JYE114" s="31"/>
      <c r="JYF114" s="31"/>
      <c r="JYG114" s="31"/>
      <c r="JYH114" s="31"/>
      <c r="JYI114" s="31"/>
      <c r="JYJ114" s="31"/>
      <c r="JYK114" s="31"/>
      <c r="JYL114" s="31"/>
      <c r="JYM114" s="31"/>
      <c r="JYN114" s="31"/>
      <c r="JYO114" s="31"/>
      <c r="JYP114" s="31"/>
      <c r="JYQ114" s="31"/>
      <c r="JYR114" s="31"/>
      <c r="JYS114" s="31"/>
      <c r="JYT114" s="31"/>
      <c r="JYU114" s="31"/>
      <c r="JYV114" s="31"/>
      <c r="JYW114" s="31"/>
      <c r="JYX114" s="31"/>
      <c r="JYY114" s="31"/>
      <c r="JYZ114" s="31"/>
      <c r="JZA114" s="31"/>
      <c r="JZB114" s="31"/>
      <c r="JZC114" s="31"/>
      <c r="JZD114" s="31"/>
      <c r="JZE114" s="31"/>
      <c r="JZF114" s="31"/>
      <c r="JZG114" s="31"/>
      <c r="JZH114" s="31"/>
      <c r="JZI114" s="31"/>
      <c r="JZJ114" s="31"/>
      <c r="JZK114" s="31"/>
      <c r="JZL114" s="31"/>
      <c r="JZM114" s="31"/>
      <c r="JZN114" s="31"/>
      <c r="JZO114" s="31"/>
      <c r="JZP114" s="31"/>
      <c r="JZQ114" s="31"/>
      <c r="JZR114" s="31"/>
      <c r="JZS114" s="31"/>
      <c r="JZT114" s="31"/>
      <c r="JZU114" s="31"/>
      <c r="JZV114" s="31"/>
      <c r="JZW114" s="31"/>
      <c r="JZX114" s="31"/>
      <c r="JZY114" s="31"/>
      <c r="JZZ114" s="31"/>
      <c r="KAA114" s="31"/>
      <c r="KAB114" s="31"/>
      <c r="KAC114" s="31"/>
      <c r="KAD114" s="31"/>
      <c r="KAE114" s="31"/>
      <c r="KAF114" s="31"/>
      <c r="KAG114" s="31"/>
      <c r="KAH114" s="31"/>
      <c r="KAI114" s="31"/>
      <c r="KAJ114" s="31"/>
      <c r="KAK114" s="31"/>
      <c r="KAL114" s="31"/>
      <c r="KAM114" s="31"/>
      <c r="KAN114" s="31"/>
      <c r="KAO114" s="31"/>
      <c r="KAP114" s="31"/>
      <c r="KAQ114" s="31"/>
      <c r="KAR114" s="31"/>
      <c r="KAS114" s="31"/>
      <c r="KAT114" s="31"/>
      <c r="KAU114" s="31"/>
      <c r="KAV114" s="31"/>
      <c r="KAW114" s="31"/>
      <c r="KAX114" s="31"/>
      <c r="KAY114" s="31"/>
      <c r="KAZ114" s="31"/>
      <c r="KBA114" s="31"/>
      <c r="KBB114" s="31"/>
      <c r="KBC114" s="31"/>
      <c r="KBD114" s="31"/>
      <c r="KBE114" s="31"/>
      <c r="KBF114" s="31"/>
      <c r="KBG114" s="31"/>
      <c r="KBH114" s="31"/>
      <c r="KBI114" s="31"/>
      <c r="KBJ114" s="31"/>
      <c r="KBK114" s="31"/>
      <c r="KBL114" s="31"/>
      <c r="KBM114" s="31"/>
      <c r="KBN114" s="31"/>
      <c r="KBO114" s="31"/>
      <c r="KBP114" s="31"/>
      <c r="KBQ114" s="31"/>
      <c r="KBR114" s="31"/>
      <c r="KBS114" s="31"/>
      <c r="KBT114" s="31"/>
      <c r="KBU114" s="31"/>
      <c r="KBV114" s="31"/>
      <c r="KBW114" s="31"/>
      <c r="KBX114" s="31"/>
      <c r="KBY114" s="31"/>
      <c r="KBZ114" s="31"/>
      <c r="KCA114" s="31"/>
      <c r="KCB114" s="31"/>
      <c r="KCC114" s="31"/>
      <c r="KCD114" s="31"/>
      <c r="KCE114" s="31"/>
      <c r="KCF114" s="31"/>
      <c r="KCG114" s="31"/>
      <c r="KCH114" s="31"/>
      <c r="KCI114" s="31"/>
      <c r="KCJ114" s="31"/>
      <c r="KCK114" s="31"/>
      <c r="KCL114" s="31"/>
      <c r="KCM114" s="31"/>
      <c r="KCN114" s="31"/>
      <c r="KCO114" s="31"/>
      <c r="KCP114" s="31"/>
      <c r="KCQ114" s="31"/>
      <c r="KCR114" s="31"/>
      <c r="KCS114" s="31"/>
      <c r="KCT114" s="31"/>
      <c r="KCU114" s="31"/>
      <c r="KCV114" s="31"/>
      <c r="KCW114" s="31"/>
      <c r="KCX114" s="31"/>
      <c r="KCY114" s="31"/>
      <c r="KCZ114" s="31"/>
      <c r="KDA114" s="31"/>
      <c r="KDB114" s="31"/>
      <c r="KDC114" s="31"/>
      <c r="KDD114" s="31"/>
      <c r="KDE114" s="31"/>
      <c r="KDF114" s="31"/>
      <c r="KDG114" s="31"/>
      <c r="KDH114" s="31"/>
      <c r="KDI114" s="31"/>
      <c r="KDJ114" s="31"/>
      <c r="KDK114" s="31"/>
      <c r="KDL114" s="31"/>
      <c r="KDM114" s="31"/>
      <c r="KDN114" s="31"/>
      <c r="KDO114" s="31"/>
      <c r="KDP114" s="31"/>
      <c r="KDQ114" s="31"/>
      <c r="KDR114" s="31"/>
      <c r="KDS114" s="31"/>
      <c r="KDT114" s="31"/>
      <c r="KDU114" s="31"/>
      <c r="KDV114" s="31"/>
      <c r="KDW114" s="31"/>
      <c r="KDX114" s="31"/>
      <c r="KDY114" s="31"/>
      <c r="KDZ114" s="31"/>
      <c r="KEA114" s="31"/>
      <c r="KEB114" s="31"/>
      <c r="KEC114" s="31"/>
      <c r="KED114" s="31"/>
      <c r="KEE114" s="31"/>
      <c r="KEF114" s="31"/>
      <c r="KEG114" s="31"/>
      <c r="KEH114" s="31"/>
      <c r="KEI114" s="31"/>
      <c r="KEJ114" s="31"/>
      <c r="KEK114" s="31"/>
      <c r="KEL114" s="31"/>
      <c r="KEM114" s="31"/>
      <c r="KEN114" s="31"/>
      <c r="KEO114" s="31"/>
      <c r="KEP114" s="31"/>
      <c r="KEQ114" s="31"/>
      <c r="KER114" s="31"/>
      <c r="KES114" s="31"/>
      <c r="KET114" s="31"/>
      <c r="KEU114" s="31"/>
      <c r="KEV114" s="31"/>
      <c r="KEW114" s="31"/>
      <c r="KEX114" s="31"/>
      <c r="KEY114" s="31"/>
      <c r="KEZ114" s="31"/>
      <c r="KFA114" s="31"/>
      <c r="KFB114" s="31"/>
      <c r="KFC114" s="31"/>
      <c r="KFD114" s="31"/>
      <c r="KFE114" s="31"/>
      <c r="KFF114" s="31"/>
      <c r="KFG114" s="31"/>
      <c r="KFH114" s="31"/>
      <c r="KFI114" s="31"/>
      <c r="KFJ114" s="31"/>
      <c r="KFK114" s="31"/>
      <c r="KFL114" s="31"/>
      <c r="KFM114" s="31"/>
      <c r="KFN114" s="31"/>
      <c r="KFO114" s="31"/>
      <c r="KFP114" s="31"/>
      <c r="KFQ114" s="31"/>
      <c r="KFR114" s="31"/>
      <c r="KFS114" s="31"/>
      <c r="KFT114" s="31"/>
      <c r="KFU114" s="31"/>
      <c r="KFV114" s="31"/>
      <c r="KFW114" s="31"/>
      <c r="KFX114" s="31"/>
      <c r="KFY114" s="31"/>
      <c r="KFZ114" s="31"/>
      <c r="KGA114" s="31"/>
      <c r="KGB114" s="31"/>
      <c r="KGC114" s="31"/>
      <c r="KGD114" s="31"/>
      <c r="KGE114" s="31"/>
      <c r="KGF114" s="31"/>
      <c r="KGG114" s="31"/>
      <c r="KGH114" s="31"/>
      <c r="KGI114" s="31"/>
      <c r="KGJ114" s="31"/>
      <c r="KGK114" s="31"/>
      <c r="KGL114" s="31"/>
      <c r="KGM114" s="31"/>
      <c r="KGN114" s="31"/>
      <c r="KGO114" s="31"/>
      <c r="KGP114" s="31"/>
      <c r="KGQ114" s="31"/>
      <c r="KGR114" s="31"/>
      <c r="KGS114" s="31"/>
      <c r="KGT114" s="31"/>
      <c r="KGU114" s="31"/>
      <c r="KGV114" s="31"/>
      <c r="KGW114" s="31"/>
      <c r="KGX114" s="31"/>
      <c r="KGY114" s="31"/>
      <c r="KGZ114" s="31"/>
      <c r="KHA114" s="31"/>
      <c r="KHB114" s="31"/>
      <c r="KHC114" s="31"/>
      <c r="KHD114" s="31"/>
      <c r="KHE114" s="31"/>
      <c r="KHF114" s="31"/>
      <c r="KHG114" s="31"/>
      <c r="KHH114" s="31"/>
      <c r="KHI114" s="31"/>
      <c r="KHJ114" s="31"/>
      <c r="KHK114" s="31"/>
      <c r="KHL114" s="31"/>
      <c r="KHM114" s="31"/>
      <c r="KHN114" s="31"/>
      <c r="KHO114" s="31"/>
      <c r="KHP114" s="31"/>
      <c r="KHQ114" s="31"/>
      <c r="KHR114" s="31"/>
      <c r="KHS114" s="31"/>
      <c r="KHT114" s="31"/>
      <c r="KHU114" s="31"/>
      <c r="KHV114" s="31"/>
      <c r="KHW114" s="31"/>
      <c r="KHX114" s="31"/>
      <c r="KHY114" s="31"/>
      <c r="KHZ114" s="31"/>
      <c r="KIA114" s="31"/>
      <c r="KIB114" s="31"/>
      <c r="KIC114" s="31"/>
      <c r="KID114" s="31"/>
      <c r="KIE114" s="31"/>
      <c r="KIF114" s="31"/>
      <c r="KIG114" s="31"/>
      <c r="KIH114" s="31"/>
      <c r="KII114" s="31"/>
      <c r="KIJ114" s="31"/>
      <c r="KIK114" s="31"/>
      <c r="KIL114" s="31"/>
      <c r="KIM114" s="31"/>
      <c r="KIN114" s="31"/>
      <c r="KIO114" s="31"/>
      <c r="KIP114" s="31"/>
      <c r="KIQ114" s="31"/>
      <c r="KIR114" s="31"/>
      <c r="KIS114" s="31"/>
      <c r="KIT114" s="31"/>
      <c r="KIU114" s="31"/>
      <c r="KIV114" s="31"/>
      <c r="KIW114" s="31"/>
      <c r="KIX114" s="31"/>
      <c r="KIY114" s="31"/>
      <c r="KIZ114" s="31"/>
      <c r="KJA114" s="31"/>
      <c r="KJB114" s="31"/>
      <c r="KJC114" s="31"/>
      <c r="KJD114" s="31"/>
      <c r="KJE114" s="31"/>
      <c r="KJF114" s="31"/>
      <c r="KJG114" s="31"/>
      <c r="KJH114" s="31"/>
      <c r="KJI114" s="31"/>
      <c r="KJJ114" s="31"/>
      <c r="KJK114" s="31"/>
      <c r="KJL114" s="31"/>
      <c r="KJM114" s="31"/>
      <c r="KJN114" s="31"/>
      <c r="KJO114" s="31"/>
      <c r="KJP114" s="31"/>
      <c r="KJQ114" s="31"/>
      <c r="KJR114" s="31"/>
      <c r="KJS114" s="31"/>
      <c r="KJT114" s="31"/>
      <c r="KJU114" s="31"/>
      <c r="KJV114" s="31"/>
      <c r="KJW114" s="31"/>
      <c r="KJX114" s="31"/>
      <c r="KJY114" s="31"/>
      <c r="KJZ114" s="31"/>
      <c r="KKA114" s="31"/>
      <c r="KKB114" s="31"/>
      <c r="KKC114" s="31"/>
      <c r="KKD114" s="31"/>
      <c r="KKE114" s="31"/>
      <c r="KKF114" s="31"/>
      <c r="KKG114" s="31"/>
      <c r="KKH114" s="31"/>
      <c r="KKI114" s="31"/>
      <c r="KKJ114" s="31"/>
      <c r="KKK114" s="31"/>
      <c r="KKL114" s="31"/>
      <c r="KKM114" s="31"/>
      <c r="KKN114" s="31"/>
      <c r="KKO114" s="31"/>
      <c r="KKP114" s="31"/>
      <c r="KKQ114" s="31"/>
      <c r="KKR114" s="31"/>
      <c r="KKS114" s="31"/>
      <c r="KKT114" s="31"/>
      <c r="KKU114" s="31"/>
      <c r="KKV114" s="31"/>
      <c r="KKW114" s="31"/>
      <c r="KKX114" s="31"/>
      <c r="KKY114" s="31"/>
      <c r="KKZ114" s="31"/>
      <c r="KLA114" s="31"/>
      <c r="KLB114" s="31"/>
      <c r="KLC114" s="31"/>
      <c r="KLD114" s="31"/>
      <c r="KLE114" s="31"/>
      <c r="KLF114" s="31"/>
      <c r="KLG114" s="31"/>
      <c r="KLH114" s="31"/>
      <c r="KLI114" s="31"/>
      <c r="KLJ114" s="31"/>
      <c r="KLK114" s="31"/>
      <c r="KLL114" s="31"/>
      <c r="KLM114" s="31"/>
      <c r="KLN114" s="31"/>
      <c r="KLO114" s="31"/>
      <c r="KLP114" s="31"/>
      <c r="KLQ114" s="31"/>
      <c r="KLR114" s="31"/>
      <c r="KLS114" s="31"/>
      <c r="KLT114" s="31"/>
      <c r="KLU114" s="31"/>
      <c r="KLV114" s="31"/>
      <c r="KLW114" s="31"/>
      <c r="KLX114" s="31"/>
      <c r="KLY114" s="31"/>
      <c r="KLZ114" s="31"/>
      <c r="KMA114" s="31"/>
      <c r="KMB114" s="31"/>
      <c r="KMC114" s="31"/>
      <c r="KMD114" s="31"/>
      <c r="KME114" s="31"/>
      <c r="KMF114" s="31"/>
      <c r="KMG114" s="31"/>
      <c r="KMH114" s="31"/>
      <c r="KMI114" s="31"/>
      <c r="KMJ114" s="31"/>
      <c r="KMK114" s="31"/>
      <c r="KML114" s="31"/>
      <c r="KMM114" s="31"/>
      <c r="KMN114" s="31"/>
      <c r="KMO114" s="31"/>
      <c r="KMP114" s="31"/>
      <c r="KMQ114" s="31"/>
      <c r="KMR114" s="31"/>
      <c r="KMS114" s="31"/>
      <c r="KMT114" s="31"/>
      <c r="KMU114" s="31"/>
      <c r="KMV114" s="31"/>
      <c r="KMW114" s="31"/>
      <c r="KMX114" s="31"/>
      <c r="KMY114" s="31"/>
      <c r="KMZ114" s="31"/>
      <c r="KNA114" s="31"/>
      <c r="KNB114" s="31"/>
      <c r="KNC114" s="31"/>
      <c r="KND114" s="31"/>
      <c r="KNE114" s="31"/>
      <c r="KNF114" s="31"/>
      <c r="KNG114" s="31"/>
      <c r="KNH114" s="31"/>
      <c r="KNI114" s="31"/>
      <c r="KNJ114" s="31"/>
      <c r="KNK114" s="31"/>
      <c r="KNL114" s="31"/>
      <c r="KNM114" s="31"/>
      <c r="KNN114" s="31"/>
      <c r="KNO114" s="31"/>
      <c r="KNP114" s="31"/>
      <c r="KNQ114" s="31"/>
      <c r="KNR114" s="31"/>
      <c r="KNS114" s="31"/>
      <c r="KNT114" s="31"/>
      <c r="KNU114" s="31"/>
      <c r="KNV114" s="31"/>
      <c r="KNW114" s="31"/>
      <c r="KNX114" s="31"/>
      <c r="KNY114" s="31"/>
      <c r="KNZ114" s="31"/>
      <c r="KOA114" s="31"/>
      <c r="KOB114" s="31"/>
      <c r="KOC114" s="31"/>
      <c r="KOD114" s="31"/>
      <c r="KOE114" s="31"/>
      <c r="KOF114" s="31"/>
      <c r="KOG114" s="31"/>
      <c r="KOH114" s="31"/>
      <c r="KOI114" s="31"/>
      <c r="KOJ114" s="31"/>
      <c r="KOK114" s="31"/>
      <c r="KOL114" s="31"/>
      <c r="KOM114" s="31"/>
      <c r="KON114" s="31"/>
      <c r="KOO114" s="31"/>
      <c r="KOP114" s="31"/>
      <c r="KOQ114" s="31"/>
      <c r="KOR114" s="31"/>
      <c r="KOS114" s="31"/>
      <c r="KOT114" s="31"/>
      <c r="KOU114" s="31"/>
      <c r="KOV114" s="31"/>
      <c r="KOW114" s="31"/>
      <c r="KOX114" s="31"/>
      <c r="KOY114" s="31"/>
      <c r="KOZ114" s="31"/>
      <c r="KPA114" s="31"/>
      <c r="KPB114" s="31"/>
      <c r="KPC114" s="31"/>
      <c r="KPD114" s="31"/>
      <c r="KPE114" s="31"/>
      <c r="KPF114" s="31"/>
      <c r="KPG114" s="31"/>
      <c r="KPH114" s="31"/>
      <c r="KPI114" s="31"/>
      <c r="KPJ114" s="31"/>
      <c r="KPK114" s="31"/>
      <c r="KPL114" s="31"/>
      <c r="KPM114" s="31"/>
      <c r="KPN114" s="31"/>
      <c r="KPO114" s="31"/>
      <c r="KPP114" s="31"/>
      <c r="KPQ114" s="31"/>
      <c r="KPR114" s="31"/>
      <c r="KPS114" s="31"/>
      <c r="KPT114" s="31"/>
      <c r="KPU114" s="31"/>
      <c r="KPV114" s="31"/>
      <c r="KPW114" s="31"/>
      <c r="KPX114" s="31"/>
      <c r="KPY114" s="31"/>
      <c r="KPZ114" s="31"/>
      <c r="KQA114" s="31"/>
      <c r="KQB114" s="31"/>
      <c r="KQC114" s="31"/>
      <c r="KQD114" s="31"/>
      <c r="KQE114" s="31"/>
      <c r="KQF114" s="31"/>
      <c r="KQG114" s="31"/>
      <c r="KQH114" s="31"/>
      <c r="KQI114" s="31"/>
      <c r="KQJ114" s="31"/>
      <c r="KQK114" s="31"/>
      <c r="KQL114" s="31"/>
      <c r="KQM114" s="31"/>
      <c r="KQN114" s="31"/>
      <c r="KQO114" s="31"/>
      <c r="KQP114" s="31"/>
      <c r="KQQ114" s="31"/>
      <c r="KQR114" s="31"/>
      <c r="KQS114" s="31"/>
      <c r="KQT114" s="31"/>
      <c r="KQU114" s="31"/>
      <c r="KQV114" s="31"/>
      <c r="KQW114" s="31"/>
      <c r="KQX114" s="31"/>
      <c r="KQY114" s="31"/>
      <c r="KQZ114" s="31"/>
      <c r="KRA114" s="31"/>
      <c r="KRB114" s="31"/>
      <c r="KRC114" s="31"/>
      <c r="KRD114" s="31"/>
      <c r="KRE114" s="31"/>
      <c r="KRF114" s="31"/>
      <c r="KRG114" s="31"/>
      <c r="KRH114" s="31"/>
      <c r="KRI114" s="31"/>
      <c r="KRJ114" s="31"/>
      <c r="KRK114" s="31"/>
      <c r="KRL114" s="31"/>
      <c r="KRM114" s="31"/>
      <c r="KRN114" s="31"/>
      <c r="KRO114" s="31"/>
      <c r="KRP114" s="31"/>
      <c r="KRQ114" s="31"/>
      <c r="KRR114" s="31"/>
      <c r="KRS114" s="31"/>
      <c r="KRT114" s="31"/>
      <c r="KRU114" s="31"/>
      <c r="KRV114" s="31"/>
      <c r="KRW114" s="31"/>
      <c r="KRX114" s="31"/>
      <c r="KRY114" s="31"/>
      <c r="KRZ114" s="31"/>
      <c r="KSA114" s="31"/>
      <c r="KSB114" s="31"/>
      <c r="KSC114" s="31"/>
      <c r="KSD114" s="31"/>
      <c r="KSE114" s="31"/>
      <c r="KSF114" s="31"/>
      <c r="KSG114" s="31"/>
      <c r="KSH114" s="31"/>
      <c r="KSI114" s="31"/>
      <c r="KSJ114" s="31"/>
      <c r="KSK114" s="31"/>
      <c r="KSL114" s="31"/>
      <c r="KSM114" s="31"/>
      <c r="KSN114" s="31"/>
      <c r="KSO114" s="31"/>
      <c r="KSP114" s="31"/>
      <c r="KSQ114" s="31"/>
      <c r="KSR114" s="31"/>
      <c r="KSS114" s="31"/>
      <c r="KST114" s="31"/>
      <c r="KSU114" s="31"/>
      <c r="KSV114" s="31"/>
      <c r="KSW114" s="31"/>
      <c r="KSX114" s="31"/>
      <c r="KSY114" s="31"/>
      <c r="KSZ114" s="31"/>
      <c r="KTA114" s="31"/>
      <c r="KTB114" s="31"/>
      <c r="KTC114" s="31"/>
      <c r="KTD114" s="31"/>
      <c r="KTE114" s="31"/>
      <c r="KTF114" s="31"/>
      <c r="KTG114" s="31"/>
      <c r="KTH114" s="31"/>
      <c r="KTI114" s="31"/>
      <c r="KTJ114" s="31"/>
      <c r="KTK114" s="31"/>
      <c r="KTL114" s="31"/>
      <c r="KTM114" s="31"/>
      <c r="KTN114" s="31"/>
      <c r="KTO114" s="31"/>
      <c r="KTP114" s="31"/>
      <c r="KTQ114" s="31"/>
      <c r="KTR114" s="31"/>
      <c r="KTS114" s="31"/>
      <c r="KTT114" s="31"/>
      <c r="KTU114" s="31"/>
      <c r="KTV114" s="31"/>
      <c r="KTW114" s="31"/>
      <c r="KTX114" s="31"/>
      <c r="KTY114" s="31"/>
      <c r="KTZ114" s="31"/>
      <c r="KUA114" s="31"/>
      <c r="KUB114" s="31"/>
      <c r="KUC114" s="31"/>
      <c r="KUD114" s="31"/>
      <c r="KUE114" s="31"/>
      <c r="KUF114" s="31"/>
      <c r="KUG114" s="31"/>
      <c r="KUH114" s="31"/>
      <c r="KUI114" s="31"/>
      <c r="KUJ114" s="31"/>
      <c r="KUK114" s="31"/>
      <c r="KUL114" s="31"/>
      <c r="KUM114" s="31"/>
      <c r="KUN114" s="31"/>
      <c r="KUO114" s="31"/>
      <c r="KUP114" s="31"/>
      <c r="KUQ114" s="31"/>
      <c r="KUR114" s="31"/>
      <c r="KUS114" s="31"/>
      <c r="KUT114" s="31"/>
      <c r="KUU114" s="31"/>
      <c r="KUV114" s="31"/>
      <c r="KUW114" s="31"/>
      <c r="KUX114" s="31"/>
      <c r="KUY114" s="31"/>
      <c r="KUZ114" s="31"/>
      <c r="KVA114" s="31"/>
      <c r="KVB114" s="31"/>
      <c r="KVC114" s="31"/>
      <c r="KVD114" s="31"/>
      <c r="KVE114" s="31"/>
      <c r="KVF114" s="31"/>
      <c r="KVG114" s="31"/>
      <c r="KVH114" s="31"/>
      <c r="KVI114" s="31"/>
      <c r="KVJ114" s="31"/>
      <c r="KVK114" s="31"/>
      <c r="KVL114" s="31"/>
      <c r="KVM114" s="31"/>
      <c r="KVN114" s="31"/>
      <c r="KVO114" s="31"/>
      <c r="KVP114" s="31"/>
      <c r="KVQ114" s="31"/>
      <c r="KVR114" s="31"/>
      <c r="KVS114" s="31"/>
      <c r="KVT114" s="31"/>
      <c r="KVU114" s="31"/>
      <c r="KVV114" s="31"/>
      <c r="KVW114" s="31"/>
      <c r="KVX114" s="31"/>
      <c r="KVY114" s="31"/>
      <c r="KVZ114" s="31"/>
      <c r="KWA114" s="31"/>
      <c r="KWB114" s="31"/>
      <c r="KWC114" s="31"/>
      <c r="KWD114" s="31"/>
      <c r="KWE114" s="31"/>
      <c r="KWF114" s="31"/>
      <c r="KWG114" s="31"/>
      <c r="KWH114" s="31"/>
      <c r="KWI114" s="31"/>
      <c r="KWJ114" s="31"/>
      <c r="KWK114" s="31"/>
      <c r="KWL114" s="31"/>
      <c r="KWM114" s="31"/>
      <c r="KWN114" s="31"/>
      <c r="KWO114" s="31"/>
      <c r="KWP114" s="31"/>
      <c r="KWQ114" s="31"/>
      <c r="KWR114" s="31"/>
      <c r="KWS114" s="31"/>
      <c r="KWT114" s="31"/>
      <c r="KWU114" s="31"/>
      <c r="KWV114" s="31"/>
      <c r="KWW114" s="31"/>
      <c r="KWX114" s="31"/>
      <c r="KWY114" s="31"/>
      <c r="KWZ114" s="31"/>
      <c r="KXA114" s="31"/>
      <c r="KXB114" s="31"/>
      <c r="KXC114" s="31"/>
      <c r="KXD114" s="31"/>
      <c r="KXE114" s="31"/>
      <c r="KXF114" s="31"/>
      <c r="KXG114" s="31"/>
      <c r="KXH114" s="31"/>
      <c r="KXI114" s="31"/>
      <c r="KXJ114" s="31"/>
      <c r="KXK114" s="31"/>
      <c r="KXL114" s="31"/>
      <c r="KXM114" s="31"/>
      <c r="KXN114" s="31"/>
      <c r="KXO114" s="31"/>
      <c r="KXP114" s="31"/>
      <c r="KXQ114" s="31"/>
      <c r="KXR114" s="31"/>
      <c r="KXS114" s="31"/>
      <c r="KXT114" s="31"/>
      <c r="KXU114" s="31"/>
      <c r="KXV114" s="31"/>
      <c r="KXW114" s="31"/>
      <c r="KXX114" s="31"/>
      <c r="KXY114" s="31"/>
      <c r="KXZ114" s="31"/>
      <c r="KYA114" s="31"/>
      <c r="KYB114" s="31"/>
      <c r="KYC114" s="31"/>
      <c r="KYD114" s="31"/>
      <c r="KYE114" s="31"/>
      <c r="KYF114" s="31"/>
      <c r="KYG114" s="31"/>
      <c r="KYH114" s="31"/>
      <c r="KYI114" s="31"/>
      <c r="KYJ114" s="31"/>
      <c r="KYK114" s="31"/>
      <c r="KYL114" s="31"/>
      <c r="KYM114" s="31"/>
      <c r="KYN114" s="31"/>
      <c r="KYO114" s="31"/>
      <c r="KYP114" s="31"/>
      <c r="KYQ114" s="31"/>
      <c r="KYR114" s="31"/>
      <c r="KYS114" s="31"/>
      <c r="KYT114" s="31"/>
      <c r="KYU114" s="31"/>
      <c r="KYV114" s="31"/>
      <c r="KYW114" s="31"/>
      <c r="KYX114" s="31"/>
      <c r="KYY114" s="31"/>
      <c r="KYZ114" s="31"/>
      <c r="KZA114" s="31"/>
      <c r="KZB114" s="31"/>
      <c r="KZC114" s="31"/>
      <c r="KZD114" s="31"/>
      <c r="KZE114" s="31"/>
      <c r="KZF114" s="31"/>
      <c r="KZG114" s="31"/>
      <c r="KZH114" s="31"/>
      <c r="KZI114" s="31"/>
      <c r="KZJ114" s="31"/>
      <c r="KZK114" s="31"/>
      <c r="KZL114" s="31"/>
      <c r="KZM114" s="31"/>
      <c r="KZN114" s="31"/>
      <c r="KZO114" s="31"/>
      <c r="KZP114" s="31"/>
      <c r="KZQ114" s="31"/>
      <c r="KZR114" s="31"/>
      <c r="KZS114" s="31"/>
      <c r="KZT114" s="31"/>
      <c r="KZU114" s="31"/>
      <c r="KZV114" s="31"/>
      <c r="KZW114" s="31"/>
      <c r="KZX114" s="31"/>
      <c r="KZY114" s="31"/>
      <c r="KZZ114" s="31"/>
      <c r="LAA114" s="31"/>
      <c r="LAB114" s="31"/>
      <c r="LAC114" s="31"/>
      <c r="LAD114" s="31"/>
      <c r="LAE114" s="31"/>
      <c r="LAF114" s="31"/>
      <c r="LAG114" s="31"/>
      <c r="LAH114" s="31"/>
      <c r="LAI114" s="31"/>
      <c r="LAJ114" s="31"/>
      <c r="LAK114" s="31"/>
      <c r="LAL114" s="31"/>
      <c r="LAM114" s="31"/>
      <c r="LAN114" s="31"/>
      <c r="LAO114" s="31"/>
      <c r="LAP114" s="31"/>
      <c r="LAQ114" s="31"/>
      <c r="LAR114" s="31"/>
      <c r="LAS114" s="31"/>
      <c r="LAT114" s="31"/>
      <c r="LAU114" s="31"/>
      <c r="LAV114" s="31"/>
      <c r="LAW114" s="31"/>
      <c r="LAX114" s="31"/>
      <c r="LAY114" s="31"/>
      <c r="LAZ114" s="31"/>
      <c r="LBA114" s="31"/>
      <c r="LBB114" s="31"/>
      <c r="LBC114" s="31"/>
      <c r="LBD114" s="31"/>
      <c r="LBE114" s="31"/>
      <c r="LBF114" s="31"/>
      <c r="LBG114" s="31"/>
      <c r="LBH114" s="31"/>
      <c r="LBI114" s="31"/>
      <c r="LBJ114" s="31"/>
      <c r="LBK114" s="31"/>
      <c r="LBL114" s="31"/>
      <c r="LBM114" s="31"/>
      <c r="LBN114" s="31"/>
      <c r="LBO114" s="31"/>
      <c r="LBP114" s="31"/>
      <c r="LBQ114" s="31"/>
      <c r="LBR114" s="31"/>
      <c r="LBS114" s="31"/>
      <c r="LBT114" s="31"/>
      <c r="LBU114" s="31"/>
      <c r="LBV114" s="31"/>
      <c r="LBW114" s="31"/>
      <c r="LBX114" s="31"/>
      <c r="LBY114" s="31"/>
      <c r="LBZ114" s="31"/>
      <c r="LCA114" s="31"/>
      <c r="LCB114" s="31"/>
      <c r="LCC114" s="31"/>
      <c r="LCD114" s="31"/>
      <c r="LCE114" s="31"/>
      <c r="LCF114" s="31"/>
      <c r="LCG114" s="31"/>
      <c r="LCH114" s="31"/>
      <c r="LCI114" s="31"/>
      <c r="LCJ114" s="31"/>
      <c r="LCK114" s="31"/>
      <c r="LCL114" s="31"/>
      <c r="LCM114" s="31"/>
      <c r="LCN114" s="31"/>
      <c r="LCO114" s="31"/>
      <c r="LCP114" s="31"/>
      <c r="LCQ114" s="31"/>
      <c r="LCR114" s="31"/>
      <c r="LCS114" s="31"/>
      <c r="LCT114" s="31"/>
      <c r="LCU114" s="31"/>
      <c r="LCV114" s="31"/>
      <c r="LCW114" s="31"/>
      <c r="LCX114" s="31"/>
      <c r="LCY114" s="31"/>
      <c r="LCZ114" s="31"/>
      <c r="LDA114" s="31"/>
      <c r="LDB114" s="31"/>
      <c r="LDC114" s="31"/>
      <c r="LDD114" s="31"/>
      <c r="LDE114" s="31"/>
      <c r="LDF114" s="31"/>
      <c r="LDG114" s="31"/>
      <c r="LDH114" s="31"/>
      <c r="LDI114" s="31"/>
      <c r="LDJ114" s="31"/>
      <c r="LDK114" s="31"/>
      <c r="LDL114" s="31"/>
      <c r="LDM114" s="31"/>
      <c r="LDN114" s="31"/>
      <c r="LDO114" s="31"/>
      <c r="LDP114" s="31"/>
      <c r="LDQ114" s="31"/>
      <c r="LDR114" s="31"/>
      <c r="LDS114" s="31"/>
      <c r="LDT114" s="31"/>
      <c r="LDU114" s="31"/>
      <c r="LDV114" s="31"/>
      <c r="LDW114" s="31"/>
      <c r="LDX114" s="31"/>
      <c r="LDY114" s="31"/>
      <c r="LDZ114" s="31"/>
      <c r="LEA114" s="31"/>
      <c r="LEB114" s="31"/>
      <c r="LEC114" s="31"/>
      <c r="LED114" s="31"/>
      <c r="LEE114" s="31"/>
      <c r="LEF114" s="31"/>
      <c r="LEG114" s="31"/>
      <c r="LEH114" s="31"/>
      <c r="LEI114" s="31"/>
      <c r="LEJ114" s="31"/>
      <c r="LEK114" s="31"/>
      <c r="LEL114" s="31"/>
      <c r="LEM114" s="31"/>
      <c r="LEN114" s="31"/>
      <c r="LEO114" s="31"/>
      <c r="LEP114" s="31"/>
      <c r="LEQ114" s="31"/>
      <c r="LER114" s="31"/>
      <c r="LES114" s="31"/>
      <c r="LET114" s="31"/>
      <c r="LEU114" s="31"/>
      <c r="LEV114" s="31"/>
      <c r="LEW114" s="31"/>
      <c r="LEX114" s="31"/>
      <c r="LEY114" s="31"/>
      <c r="LEZ114" s="31"/>
      <c r="LFA114" s="31"/>
      <c r="LFB114" s="31"/>
      <c r="LFC114" s="31"/>
      <c r="LFD114" s="31"/>
      <c r="LFE114" s="31"/>
      <c r="LFF114" s="31"/>
      <c r="LFG114" s="31"/>
      <c r="LFH114" s="31"/>
      <c r="LFI114" s="31"/>
      <c r="LFJ114" s="31"/>
      <c r="LFK114" s="31"/>
      <c r="LFL114" s="31"/>
      <c r="LFM114" s="31"/>
      <c r="LFN114" s="31"/>
      <c r="LFO114" s="31"/>
      <c r="LFP114" s="31"/>
      <c r="LFQ114" s="31"/>
      <c r="LFR114" s="31"/>
      <c r="LFS114" s="31"/>
      <c r="LFT114" s="31"/>
      <c r="LFU114" s="31"/>
      <c r="LFV114" s="31"/>
      <c r="LFW114" s="31"/>
      <c r="LFX114" s="31"/>
      <c r="LFY114" s="31"/>
      <c r="LFZ114" s="31"/>
      <c r="LGA114" s="31"/>
      <c r="LGB114" s="31"/>
      <c r="LGC114" s="31"/>
      <c r="LGD114" s="31"/>
      <c r="LGE114" s="31"/>
      <c r="LGF114" s="31"/>
      <c r="LGG114" s="31"/>
      <c r="LGH114" s="31"/>
      <c r="LGI114" s="31"/>
      <c r="LGJ114" s="31"/>
      <c r="LGK114" s="31"/>
      <c r="LGL114" s="31"/>
      <c r="LGM114" s="31"/>
      <c r="LGN114" s="31"/>
      <c r="LGO114" s="31"/>
      <c r="LGP114" s="31"/>
      <c r="LGQ114" s="31"/>
      <c r="LGR114" s="31"/>
      <c r="LGS114" s="31"/>
      <c r="LGT114" s="31"/>
      <c r="LGU114" s="31"/>
      <c r="LGV114" s="31"/>
      <c r="LGW114" s="31"/>
      <c r="LGX114" s="31"/>
      <c r="LGY114" s="31"/>
      <c r="LGZ114" s="31"/>
      <c r="LHA114" s="31"/>
      <c r="LHB114" s="31"/>
      <c r="LHC114" s="31"/>
      <c r="LHD114" s="31"/>
      <c r="LHE114" s="31"/>
      <c r="LHF114" s="31"/>
      <c r="LHG114" s="31"/>
      <c r="LHH114" s="31"/>
      <c r="LHI114" s="31"/>
      <c r="LHJ114" s="31"/>
      <c r="LHK114" s="31"/>
      <c r="LHL114" s="31"/>
      <c r="LHM114" s="31"/>
      <c r="LHN114" s="31"/>
      <c r="LHO114" s="31"/>
      <c r="LHP114" s="31"/>
      <c r="LHQ114" s="31"/>
      <c r="LHR114" s="31"/>
      <c r="LHS114" s="31"/>
      <c r="LHT114" s="31"/>
      <c r="LHU114" s="31"/>
      <c r="LHV114" s="31"/>
      <c r="LHW114" s="31"/>
      <c r="LHX114" s="31"/>
      <c r="LHY114" s="31"/>
      <c r="LHZ114" s="31"/>
      <c r="LIA114" s="31"/>
      <c r="LIB114" s="31"/>
      <c r="LIC114" s="31"/>
      <c r="LID114" s="31"/>
      <c r="LIE114" s="31"/>
      <c r="LIF114" s="31"/>
      <c r="LIG114" s="31"/>
      <c r="LIH114" s="31"/>
      <c r="LII114" s="31"/>
      <c r="LIJ114" s="31"/>
      <c r="LIK114" s="31"/>
      <c r="LIL114" s="31"/>
      <c r="LIM114" s="31"/>
      <c r="LIN114" s="31"/>
      <c r="LIO114" s="31"/>
      <c r="LIP114" s="31"/>
      <c r="LIQ114" s="31"/>
      <c r="LIR114" s="31"/>
      <c r="LIS114" s="31"/>
      <c r="LIT114" s="31"/>
      <c r="LIU114" s="31"/>
      <c r="LIV114" s="31"/>
      <c r="LIW114" s="31"/>
      <c r="LIX114" s="31"/>
      <c r="LIY114" s="31"/>
      <c r="LIZ114" s="31"/>
      <c r="LJA114" s="31"/>
      <c r="LJB114" s="31"/>
      <c r="LJC114" s="31"/>
      <c r="LJD114" s="31"/>
      <c r="LJE114" s="31"/>
      <c r="LJF114" s="31"/>
      <c r="LJG114" s="31"/>
      <c r="LJH114" s="31"/>
      <c r="LJI114" s="31"/>
      <c r="LJJ114" s="31"/>
      <c r="LJK114" s="31"/>
      <c r="LJL114" s="31"/>
      <c r="LJM114" s="31"/>
      <c r="LJN114" s="31"/>
      <c r="LJO114" s="31"/>
      <c r="LJP114" s="31"/>
      <c r="LJQ114" s="31"/>
      <c r="LJR114" s="31"/>
      <c r="LJS114" s="31"/>
      <c r="LJT114" s="31"/>
      <c r="LJU114" s="31"/>
      <c r="LJV114" s="31"/>
      <c r="LJW114" s="31"/>
      <c r="LJX114" s="31"/>
      <c r="LJY114" s="31"/>
      <c r="LJZ114" s="31"/>
      <c r="LKA114" s="31"/>
      <c r="LKB114" s="31"/>
      <c r="LKC114" s="31"/>
      <c r="LKD114" s="31"/>
      <c r="LKE114" s="31"/>
      <c r="LKF114" s="31"/>
      <c r="LKG114" s="31"/>
      <c r="LKH114" s="31"/>
      <c r="LKI114" s="31"/>
      <c r="LKJ114" s="31"/>
      <c r="LKK114" s="31"/>
      <c r="LKL114" s="31"/>
      <c r="LKM114" s="31"/>
      <c r="LKN114" s="31"/>
      <c r="LKO114" s="31"/>
      <c r="LKP114" s="31"/>
      <c r="LKQ114" s="31"/>
      <c r="LKR114" s="31"/>
      <c r="LKS114" s="31"/>
      <c r="LKT114" s="31"/>
      <c r="LKU114" s="31"/>
      <c r="LKV114" s="31"/>
      <c r="LKW114" s="31"/>
      <c r="LKX114" s="31"/>
      <c r="LKY114" s="31"/>
      <c r="LKZ114" s="31"/>
      <c r="LLA114" s="31"/>
      <c r="LLB114" s="31"/>
      <c r="LLC114" s="31"/>
      <c r="LLD114" s="31"/>
      <c r="LLE114" s="31"/>
      <c r="LLF114" s="31"/>
      <c r="LLG114" s="31"/>
      <c r="LLH114" s="31"/>
      <c r="LLI114" s="31"/>
      <c r="LLJ114" s="31"/>
      <c r="LLK114" s="31"/>
      <c r="LLL114" s="31"/>
      <c r="LLM114" s="31"/>
      <c r="LLN114" s="31"/>
      <c r="LLO114" s="31"/>
      <c r="LLP114" s="31"/>
      <c r="LLQ114" s="31"/>
      <c r="LLR114" s="31"/>
      <c r="LLS114" s="31"/>
      <c r="LLT114" s="31"/>
      <c r="LLU114" s="31"/>
      <c r="LLV114" s="31"/>
      <c r="LLW114" s="31"/>
      <c r="LLX114" s="31"/>
      <c r="LLY114" s="31"/>
      <c r="LLZ114" s="31"/>
      <c r="LMA114" s="31"/>
      <c r="LMB114" s="31"/>
      <c r="LMC114" s="31"/>
      <c r="LMD114" s="31"/>
      <c r="LME114" s="31"/>
      <c r="LMF114" s="31"/>
      <c r="LMG114" s="31"/>
      <c r="LMH114" s="31"/>
      <c r="LMI114" s="31"/>
      <c r="LMJ114" s="31"/>
      <c r="LMK114" s="31"/>
      <c r="LML114" s="31"/>
      <c r="LMM114" s="31"/>
      <c r="LMN114" s="31"/>
      <c r="LMO114" s="31"/>
      <c r="LMP114" s="31"/>
      <c r="LMQ114" s="31"/>
      <c r="LMR114" s="31"/>
      <c r="LMS114" s="31"/>
      <c r="LMT114" s="31"/>
      <c r="LMU114" s="31"/>
      <c r="LMV114" s="31"/>
      <c r="LMW114" s="31"/>
      <c r="LMX114" s="31"/>
      <c r="LMY114" s="31"/>
      <c r="LMZ114" s="31"/>
      <c r="LNA114" s="31"/>
      <c r="LNB114" s="31"/>
      <c r="LNC114" s="31"/>
      <c r="LND114" s="31"/>
      <c r="LNE114" s="31"/>
      <c r="LNF114" s="31"/>
      <c r="LNG114" s="31"/>
      <c r="LNH114" s="31"/>
      <c r="LNI114" s="31"/>
      <c r="LNJ114" s="31"/>
      <c r="LNK114" s="31"/>
      <c r="LNL114" s="31"/>
      <c r="LNM114" s="31"/>
      <c r="LNN114" s="31"/>
      <c r="LNO114" s="31"/>
      <c r="LNP114" s="31"/>
      <c r="LNQ114" s="31"/>
      <c r="LNR114" s="31"/>
      <c r="LNS114" s="31"/>
      <c r="LNT114" s="31"/>
      <c r="LNU114" s="31"/>
      <c r="LNV114" s="31"/>
      <c r="LNW114" s="31"/>
      <c r="LNX114" s="31"/>
      <c r="LNY114" s="31"/>
      <c r="LNZ114" s="31"/>
      <c r="LOA114" s="31"/>
      <c r="LOB114" s="31"/>
      <c r="LOC114" s="31"/>
      <c r="LOD114" s="31"/>
      <c r="LOE114" s="31"/>
      <c r="LOF114" s="31"/>
      <c r="LOG114" s="31"/>
      <c r="LOH114" s="31"/>
      <c r="LOI114" s="31"/>
      <c r="LOJ114" s="31"/>
      <c r="LOK114" s="31"/>
      <c r="LOL114" s="31"/>
      <c r="LOM114" s="31"/>
      <c r="LON114" s="31"/>
      <c r="LOO114" s="31"/>
      <c r="LOP114" s="31"/>
      <c r="LOQ114" s="31"/>
      <c r="LOR114" s="31"/>
      <c r="LOS114" s="31"/>
      <c r="LOT114" s="31"/>
      <c r="LOU114" s="31"/>
      <c r="LOV114" s="31"/>
      <c r="LOW114" s="31"/>
      <c r="LOX114" s="31"/>
      <c r="LOY114" s="31"/>
      <c r="LOZ114" s="31"/>
      <c r="LPA114" s="31"/>
      <c r="LPB114" s="31"/>
      <c r="LPC114" s="31"/>
      <c r="LPD114" s="31"/>
      <c r="LPE114" s="31"/>
      <c r="LPF114" s="31"/>
      <c r="LPG114" s="31"/>
      <c r="LPH114" s="31"/>
      <c r="LPI114" s="31"/>
      <c r="LPJ114" s="31"/>
      <c r="LPK114" s="31"/>
      <c r="LPL114" s="31"/>
      <c r="LPM114" s="31"/>
      <c r="LPN114" s="31"/>
      <c r="LPO114" s="31"/>
      <c r="LPP114" s="31"/>
      <c r="LPQ114" s="31"/>
      <c r="LPR114" s="31"/>
      <c r="LPS114" s="31"/>
      <c r="LPT114" s="31"/>
      <c r="LPU114" s="31"/>
      <c r="LPV114" s="31"/>
      <c r="LPW114" s="31"/>
      <c r="LPX114" s="31"/>
      <c r="LPY114" s="31"/>
      <c r="LPZ114" s="31"/>
      <c r="LQA114" s="31"/>
      <c r="LQB114" s="31"/>
      <c r="LQC114" s="31"/>
      <c r="LQD114" s="31"/>
      <c r="LQE114" s="31"/>
      <c r="LQF114" s="31"/>
      <c r="LQG114" s="31"/>
      <c r="LQH114" s="31"/>
      <c r="LQI114" s="31"/>
      <c r="LQJ114" s="31"/>
      <c r="LQK114" s="31"/>
      <c r="LQL114" s="31"/>
      <c r="LQM114" s="31"/>
      <c r="LQN114" s="31"/>
      <c r="LQO114" s="31"/>
      <c r="LQP114" s="31"/>
      <c r="LQQ114" s="31"/>
      <c r="LQR114" s="31"/>
      <c r="LQS114" s="31"/>
      <c r="LQT114" s="31"/>
      <c r="LQU114" s="31"/>
      <c r="LQV114" s="31"/>
      <c r="LQW114" s="31"/>
      <c r="LQX114" s="31"/>
      <c r="LQY114" s="31"/>
      <c r="LQZ114" s="31"/>
      <c r="LRA114" s="31"/>
      <c r="LRB114" s="31"/>
      <c r="LRC114" s="31"/>
      <c r="LRD114" s="31"/>
      <c r="LRE114" s="31"/>
      <c r="LRF114" s="31"/>
      <c r="LRG114" s="31"/>
      <c r="LRH114" s="31"/>
      <c r="LRI114" s="31"/>
      <c r="LRJ114" s="31"/>
      <c r="LRK114" s="31"/>
      <c r="LRL114" s="31"/>
      <c r="LRM114" s="31"/>
      <c r="LRN114" s="31"/>
      <c r="LRO114" s="31"/>
      <c r="LRP114" s="31"/>
      <c r="LRQ114" s="31"/>
      <c r="LRR114" s="31"/>
      <c r="LRS114" s="31"/>
      <c r="LRT114" s="31"/>
      <c r="LRU114" s="31"/>
      <c r="LRV114" s="31"/>
      <c r="LRW114" s="31"/>
      <c r="LRX114" s="31"/>
      <c r="LRY114" s="31"/>
      <c r="LRZ114" s="31"/>
      <c r="LSA114" s="31"/>
      <c r="LSB114" s="31"/>
      <c r="LSC114" s="31"/>
      <c r="LSD114" s="31"/>
      <c r="LSE114" s="31"/>
      <c r="LSF114" s="31"/>
      <c r="LSG114" s="31"/>
      <c r="LSH114" s="31"/>
      <c r="LSI114" s="31"/>
      <c r="LSJ114" s="31"/>
      <c r="LSK114" s="31"/>
      <c r="LSL114" s="31"/>
      <c r="LSM114" s="31"/>
      <c r="LSN114" s="31"/>
      <c r="LSO114" s="31"/>
      <c r="LSP114" s="31"/>
      <c r="LSQ114" s="31"/>
      <c r="LSR114" s="31"/>
      <c r="LSS114" s="31"/>
      <c r="LST114" s="31"/>
      <c r="LSU114" s="31"/>
      <c r="LSV114" s="31"/>
      <c r="LSW114" s="31"/>
      <c r="LSX114" s="31"/>
      <c r="LSY114" s="31"/>
      <c r="LSZ114" s="31"/>
      <c r="LTA114" s="31"/>
      <c r="LTB114" s="31"/>
      <c r="LTC114" s="31"/>
      <c r="LTD114" s="31"/>
      <c r="LTE114" s="31"/>
      <c r="LTF114" s="31"/>
      <c r="LTG114" s="31"/>
      <c r="LTH114" s="31"/>
      <c r="LTI114" s="31"/>
      <c r="LTJ114" s="31"/>
      <c r="LTK114" s="31"/>
      <c r="LTL114" s="31"/>
      <c r="LTM114" s="31"/>
      <c r="LTN114" s="31"/>
      <c r="LTO114" s="31"/>
      <c r="LTP114" s="31"/>
      <c r="LTQ114" s="31"/>
      <c r="LTR114" s="31"/>
      <c r="LTS114" s="31"/>
      <c r="LTT114" s="31"/>
      <c r="LTU114" s="31"/>
      <c r="LTV114" s="31"/>
      <c r="LTW114" s="31"/>
      <c r="LTX114" s="31"/>
      <c r="LTY114" s="31"/>
      <c r="LTZ114" s="31"/>
      <c r="LUA114" s="31"/>
      <c r="LUB114" s="31"/>
      <c r="LUC114" s="31"/>
      <c r="LUD114" s="31"/>
      <c r="LUE114" s="31"/>
      <c r="LUF114" s="31"/>
      <c r="LUG114" s="31"/>
      <c r="LUH114" s="31"/>
      <c r="LUI114" s="31"/>
      <c r="LUJ114" s="31"/>
      <c r="LUK114" s="31"/>
      <c r="LUL114" s="31"/>
      <c r="LUM114" s="31"/>
      <c r="LUN114" s="31"/>
      <c r="LUO114" s="31"/>
      <c r="LUP114" s="31"/>
      <c r="LUQ114" s="31"/>
      <c r="LUR114" s="31"/>
      <c r="LUS114" s="31"/>
      <c r="LUT114" s="31"/>
      <c r="LUU114" s="31"/>
      <c r="LUV114" s="31"/>
      <c r="LUW114" s="31"/>
      <c r="LUX114" s="31"/>
      <c r="LUY114" s="31"/>
      <c r="LUZ114" s="31"/>
      <c r="LVA114" s="31"/>
      <c r="LVB114" s="31"/>
      <c r="LVC114" s="31"/>
      <c r="LVD114" s="31"/>
      <c r="LVE114" s="31"/>
      <c r="LVF114" s="31"/>
      <c r="LVG114" s="31"/>
      <c r="LVH114" s="31"/>
      <c r="LVI114" s="31"/>
      <c r="LVJ114" s="31"/>
      <c r="LVK114" s="31"/>
      <c r="LVL114" s="31"/>
      <c r="LVM114" s="31"/>
      <c r="LVN114" s="31"/>
      <c r="LVO114" s="31"/>
      <c r="LVP114" s="31"/>
      <c r="LVQ114" s="31"/>
      <c r="LVR114" s="31"/>
      <c r="LVS114" s="31"/>
      <c r="LVT114" s="31"/>
      <c r="LVU114" s="31"/>
      <c r="LVV114" s="31"/>
      <c r="LVW114" s="31"/>
      <c r="LVX114" s="31"/>
      <c r="LVY114" s="31"/>
      <c r="LVZ114" s="31"/>
      <c r="LWA114" s="31"/>
      <c r="LWB114" s="31"/>
      <c r="LWC114" s="31"/>
      <c r="LWD114" s="31"/>
      <c r="LWE114" s="31"/>
      <c r="LWF114" s="31"/>
      <c r="LWG114" s="31"/>
      <c r="LWH114" s="31"/>
      <c r="LWI114" s="31"/>
      <c r="LWJ114" s="31"/>
      <c r="LWK114" s="31"/>
      <c r="LWL114" s="31"/>
      <c r="LWM114" s="31"/>
      <c r="LWN114" s="31"/>
      <c r="LWO114" s="31"/>
      <c r="LWP114" s="31"/>
      <c r="LWQ114" s="31"/>
      <c r="LWR114" s="31"/>
      <c r="LWS114" s="31"/>
      <c r="LWT114" s="31"/>
      <c r="LWU114" s="31"/>
      <c r="LWV114" s="31"/>
      <c r="LWW114" s="31"/>
      <c r="LWX114" s="31"/>
      <c r="LWY114" s="31"/>
      <c r="LWZ114" s="31"/>
      <c r="LXA114" s="31"/>
      <c r="LXB114" s="31"/>
      <c r="LXC114" s="31"/>
      <c r="LXD114" s="31"/>
      <c r="LXE114" s="31"/>
      <c r="LXF114" s="31"/>
      <c r="LXG114" s="31"/>
      <c r="LXH114" s="31"/>
      <c r="LXI114" s="31"/>
      <c r="LXJ114" s="31"/>
      <c r="LXK114" s="31"/>
      <c r="LXL114" s="31"/>
      <c r="LXM114" s="31"/>
      <c r="LXN114" s="31"/>
      <c r="LXO114" s="31"/>
      <c r="LXP114" s="31"/>
      <c r="LXQ114" s="31"/>
      <c r="LXR114" s="31"/>
      <c r="LXS114" s="31"/>
      <c r="LXT114" s="31"/>
      <c r="LXU114" s="31"/>
      <c r="LXV114" s="31"/>
      <c r="LXW114" s="31"/>
      <c r="LXX114" s="31"/>
      <c r="LXY114" s="31"/>
      <c r="LXZ114" s="31"/>
      <c r="LYA114" s="31"/>
      <c r="LYB114" s="31"/>
      <c r="LYC114" s="31"/>
      <c r="LYD114" s="31"/>
      <c r="LYE114" s="31"/>
      <c r="LYF114" s="31"/>
      <c r="LYG114" s="31"/>
      <c r="LYH114" s="31"/>
      <c r="LYI114" s="31"/>
      <c r="LYJ114" s="31"/>
      <c r="LYK114" s="31"/>
      <c r="LYL114" s="31"/>
      <c r="LYM114" s="31"/>
      <c r="LYN114" s="31"/>
      <c r="LYO114" s="31"/>
      <c r="LYP114" s="31"/>
      <c r="LYQ114" s="31"/>
      <c r="LYR114" s="31"/>
      <c r="LYS114" s="31"/>
      <c r="LYT114" s="31"/>
      <c r="LYU114" s="31"/>
      <c r="LYV114" s="31"/>
      <c r="LYW114" s="31"/>
      <c r="LYX114" s="31"/>
      <c r="LYY114" s="31"/>
      <c r="LYZ114" s="31"/>
      <c r="LZA114" s="31"/>
      <c r="LZB114" s="31"/>
      <c r="LZC114" s="31"/>
      <c r="LZD114" s="31"/>
      <c r="LZE114" s="31"/>
      <c r="LZF114" s="31"/>
      <c r="LZG114" s="31"/>
      <c r="LZH114" s="31"/>
      <c r="LZI114" s="31"/>
      <c r="LZJ114" s="31"/>
      <c r="LZK114" s="31"/>
      <c r="LZL114" s="31"/>
      <c r="LZM114" s="31"/>
      <c r="LZN114" s="31"/>
      <c r="LZO114" s="31"/>
      <c r="LZP114" s="31"/>
      <c r="LZQ114" s="31"/>
      <c r="LZR114" s="31"/>
      <c r="LZS114" s="31"/>
      <c r="LZT114" s="31"/>
      <c r="LZU114" s="31"/>
      <c r="LZV114" s="31"/>
      <c r="LZW114" s="31"/>
      <c r="LZX114" s="31"/>
      <c r="LZY114" s="31"/>
      <c r="LZZ114" s="31"/>
      <c r="MAA114" s="31"/>
      <c r="MAB114" s="31"/>
      <c r="MAC114" s="31"/>
      <c r="MAD114" s="31"/>
      <c r="MAE114" s="31"/>
      <c r="MAF114" s="31"/>
      <c r="MAG114" s="31"/>
      <c r="MAH114" s="31"/>
      <c r="MAI114" s="31"/>
      <c r="MAJ114" s="31"/>
      <c r="MAK114" s="31"/>
      <c r="MAL114" s="31"/>
      <c r="MAM114" s="31"/>
      <c r="MAN114" s="31"/>
      <c r="MAO114" s="31"/>
      <c r="MAP114" s="31"/>
      <c r="MAQ114" s="31"/>
      <c r="MAR114" s="31"/>
      <c r="MAS114" s="31"/>
      <c r="MAT114" s="31"/>
      <c r="MAU114" s="31"/>
      <c r="MAV114" s="31"/>
      <c r="MAW114" s="31"/>
      <c r="MAX114" s="31"/>
      <c r="MAY114" s="31"/>
      <c r="MAZ114" s="31"/>
      <c r="MBA114" s="31"/>
      <c r="MBB114" s="31"/>
      <c r="MBC114" s="31"/>
      <c r="MBD114" s="31"/>
      <c r="MBE114" s="31"/>
      <c r="MBF114" s="31"/>
      <c r="MBG114" s="31"/>
      <c r="MBH114" s="31"/>
      <c r="MBI114" s="31"/>
      <c r="MBJ114" s="31"/>
      <c r="MBK114" s="31"/>
      <c r="MBL114" s="31"/>
      <c r="MBM114" s="31"/>
      <c r="MBN114" s="31"/>
      <c r="MBO114" s="31"/>
      <c r="MBP114" s="31"/>
      <c r="MBQ114" s="31"/>
      <c r="MBR114" s="31"/>
      <c r="MBS114" s="31"/>
      <c r="MBT114" s="31"/>
      <c r="MBU114" s="31"/>
      <c r="MBV114" s="31"/>
      <c r="MBW114" s="31"/>
      <c r="MBX114" s="31"/>
      <c r="MBY114" s="31"/>
      <c r="MBZ114" s="31"/>
      <c r="MCA114" s="31"/>
      <c r="MCB114" s="31"/>
      <c r="MCC114" s="31"/>
      <c r="MCD114" s="31"/>
      <c r="MCE114" s="31"/>
      <c r="MCF114" s="31"/>
      <c r="MCG114" s="31"/>
      <c r="MCH114" s="31"/>
      <c r="MCI114" s="31"/>
      <c r="MCJ114" s="31"/>
      <c r="MCK114" s="31"/>
      <c r="MCL114" s="31"/>
      <c r="MCM114" s="31"/>
      <c r="MCN114" s="31"/>
      <c r="MCO114" s="31"/>
      <c r="MCP114" s="31"/>
      <c r="MCQ114" s="31"/>
      <c r="MCR114" s="31"/>
      <c r="MCS114" s="31"/>
      <c r="MCT114" s="31"/>
      <c r="MCU114" s="31"/>
      <c r="MCV114" s="31"/>
      <c r="MCW114" s="31"/>
      <c r="MCX114" s="31"/>
      <c r="MCY114" s="31"/>
      <c r="MCZ114" s="31"/>
      <c r="MDA114" s="31"/>
      <c r="MDB114" s="31"/>
      <c r="MDC114" s="31"/>
      <c r="MDD114" s="31"/>
      <c r="MDE114" s="31"/>
      <c r="MDF114" s="31"/>
      <c r="MDG114" s="31"/>
      <c r="MDH114" s="31"/>
      <c r="MDI114" s="31"/>
      <c r="MDJ114" s="31"/>
      <c r="MDK114" s="31"/>
      <c r="MDL114" s="31"/>
      <c r="MDM114" s="31"/>
      <c r="MDN114" s="31"/>
      <c r="MDO114" s="31"/>
      <c r="MDP114" s="31"/>
      <c r="MDQ114" s="31"/>
      <c r="MDR114" s="31"/>
      <c r="MDS114" s="31"/>
      <c r="MDT114" s="31"/>
      <c r="MDU114" s="31"/>
      <c r="MDV114" s="31"/>
      <c r="MDW114" s="31"/>
      <c r="MDX114" s="31"/>
      <c r="MDY114" s="31"/>
      <c r="MDZ114" s="31"/>
      <c r="MEA114" s="31"/>
      <c r="MEB114" s="31"/>
      <c r="MEC114" s="31"/>
      <c r="MED114" s="31"/>
      <c r="MEE114" s="31"/>
      <c r="MEF114" s="31"/>
      <c r="MEG114" s="31"/>
      <c r="MEH114" s="31"/>
      <c r="MEI114" s="31"/>
      <c r="MEJ114" s="31"/>
      <c r="MEK114" s="31"/>
      <c r="MEL114" s="31"/>
      <c r="MEM114" s="31"/>
      <c r="MEN114" s="31"/>
      <c r="MEO114" s="31"/>
      <c r="MEP114" s="31"/>
      <c r="MEQ114" s="31"/>
      <c r="MER114" s="31"/>
      <c r="MES114" s="31"/>
      <c r="MET114" s="31"/>
      <c r="MEU114" s="31"/>
      <c r="MEV114" s="31"/>
      <c r="MEW114" s="31"/>
      <c r="MEX114" s="31"/>
      <c r="MEY114" s="31"/>
      <c r="MEZ114" s="31"/>
      <c r="MFA114" s="31"/>
      <c r="MFB114" s="31"/>
      <c r="MFC114" s="31"/>
      <c r="MFD114" s="31"/>
      <c r="MFE114" s="31"/>
      <c r="MFF114" s="31"/>
      <c r="MFG114" s="31"/>
      <c r="MFH114" s="31"/>
      <c r="MFI114" s="31"/>
      <c r="MFJ114" s="31"/>
      <c r="MFK114" s="31"/>
      <c r="MFL114" s="31"/>
      <c r="MFM114" s="31"/>
      <c r="MFN114" s="31"/>
      <c r="MFO114" s="31"/>
      <c r="MFP114" s="31"/>
      <c r="MFQ114" s="31"/>
      <c r="MFR114" s="31"/>
      <c r="MFS114" s="31"/>
      <c r="MFT114" s="31"/>
      <c r="MFU114" s="31"/>
      <c r="MFV114" s="31"/>
      <c r="MFW114" s="31"/>
      <c r="MFX114" s="31"/>
      <c r="MFY114" s="31"/>
      <c r="MFZ114" s="31"/>
      <c r="MGA114" s="31"/>
      <c r="MGB114" s="31"/>
      <c r="MGC114" s="31"/>
      <c r="MGD114" s="31"/>
      <c r="MGE114" s="31"/>
      <c r="MGF114" s="31"/>
      <c r="MGG114" s="31"/>
      <c r="MGH114" s="31"/>
      <c r="MGI114" s="31"/>
      <c r="MGJ114" s="31"/>
      <c r="MGK114" s="31"/>
      <c r="MGL114" s="31"/>
      <c r="MGM114" s="31"/>
      <c r="MGN114" s="31"/>
      <c r="MGO114" s="31"/>
      <c r="MGP114" s="31"/>
      <c r="MGQ114" s="31"/>
      <c r="MGR114" s="31"/>
      <c r="MGS114" s="31"/>
      <c r="MGT114" s="31"/>
      <c r="MGU114" s="31"/>
      <c r="MGV114" s="31"/>
      <c r="MGW114" s="31"/>
      <c r="MGX114" s="31"/>
      <c r="MGY114" s="31"/>
      <c r="MGZ114" s="31"/>
      <c r="MHA114" s="31"/>
      <c r="MHB114" s="31"/>
      <c r="MHC114" s="31"/>
      <c r="MHD114" s="31"/>
      <c r="MHE114" s="31"/>
      <c r="MHF114" s="31"/>
      <c r="MHG114" s="31"/>
      <c r="MHH114" s="31"/>
      <c r="MHI114" s="31"/>
      <c r="MHJ114" s="31"/>
      <c r="MHK114" s="31"/>
      <c r="MHL114" s="31"/>
      <c r="MHM114" s="31"/>
      <c r="MHN114" s="31"/>
      <c r="MHO114" s="31"/>
      <c r="MHP114" s="31"/>
      <c r="MHQ114" s="31"/>
      <c r="MHR114" s="31"/>
      <c r="MHS114" s="31"/>
      <c r="MHT114" s="31"/>
      <c r="MHU114" s="31"/>
      <c r="MHV114" s="31"/>
      <c r="MHW114" s="31"/>
      <c r="MHX114" s="31"/>
      <c r="MHY114" s="31"/>
      <c r="MHZ114" s="31"/>
      <c r="MIA114" s="31"/>
      <c r="MIB114" s="31"/>
      <c r="MIC114" s="31"/>
      <c r="MID114" s="31"/>
      <c r="MIE114" s="31"/>
      <c r="MIF114" s="31"/>
      <c r="MIG114" s="31"/>
      <c r="MIH114" s="31"/>
      <c r="MII114" s="31"/>
      <c r="MIJ114" s="31"/>
      <c r="MIK114" s="31"/>
      <c r="MIL114" s="31"/>
      <c r="MIM114" s="31"/>
      <c r="MIN114" s="31"/>
      <c r="MIO114" s="31"/>
      <c r="MIP114" s="31"/>
      <c r="MIQ114" s="31"/>
      <c r="MIR114" s="31"/>
      <c r="MIS114" s="31"/>
      <c r="MIT114" s="31"/>
      <c r="MIU114" s="31"/>
      <c r="MIV114" s="31"/>
      <c r="MIW114" s="31"/>
      <c r="MIX114" s="31"/>
      <c r="MIY114" s="31"/>
      <c r="MIZ114" s="31"/>
      <c r="MJA114" s="31"/>
      <c r="MJB114" s="31"/>
      <c r="MJC114" s="31"/>
      <c r="MJD114" s="31"/>
      <c r="MJE114" s="31"/>
      <c r="MJF114" s="31"/>
      <c r="MJG114" s="31"/>
      <c r="MJH114" s="31"/>
      <c r="MJI114" s="31"/>
      <c r="MJJ114" s="31"/>
      <c r="MJK114" s="31"/>
      <c r="MJL114" s="31"/>
      <c r="MJM114" s="31"/>
      <c r="MJN114" s="31"/>
      <c r="MJO114" s="31"/>
      <c r="MJP114" s="31"/>
      <c r="MJQ114" s="31"/>
      <c r="MJR114" s="31"/>
      <c r="MJS114" s="31"/>
      <c r="MJT114" s="31"/>
      <c r="MJU114" s="31"/>
      <c r="MJV114" s="31"/>
      <c r="MJW114" s="31"/>
      <c r="MJX114" s="31"/>
      <c r="MJY114" s="31"/>
      <c r="MJZ114" s="31"/>
      <c r="MKA114" s="31"/>
      <c r="MKB114" s="31"/>
      <c r="MKC114" s="31"/>
      <c r="MKD114" s="31"/>
      <c r="MKE114" s="31"/>
      <c r="MKF114" s="31"/>
      <c r="MKG114" s="31"/>
      <c r="MKH114" s="31"/>
      <c r="MKI114" s="31"/>
      <c r="MKJ114" s="31"/>
      <c r="MKK114" s="31"/>
      <c r="MKL114" s="31"/>
      <c r="MKM114" s="31"/>
      <c r="MKN114" s="31"/>
      <c r="MKO114" s="31"/>
      <c r="MKP114" s="31"/>
      <c r="MKQ114" s="31"/>
      <c r="MKR114" s="31"/>
      <c r="MKS114" s="31"/>
      <c r="MKT114" s="31"/>
      <c r="MKU114" s="31"/>
      <c r="MKV114" s="31"/>
      <c r="MKW114" s="31"/>
      <c r="MKX114" s="31"/>
      <c r="MKY114" s="31"/>
      <c r="MKZ114" s="31"/>
      <c r="MLA114" s="31"/>
      <c r="MLB114" s="31"/>
      <c r="MLC114" s="31"/>
      <c r="MLD114" s="31"/>
      <c r="MLE114" s="31"/>
      <c r="MLF114" s="31"/>
      <c r="MLG114" s="31"/>
      <c r="MLH114" s="31"/>
      <c r="MLI114" s="31"/>
      <c r="MLJ114" s="31"/>
      <c r="MLK114" s="31"/>
      <c r="MLL114" s="31"/>
      <c r="MLM114" s="31"/>
      <c r="MLN114" s="31"/>
      <c r="MLO114" s="31"/>
      <c r="MLP114" s="31"/>
      <c r="MLQ114" s="31"/>
      <c r="MLR114" s="31"/>
      <c r="MLS114" s="31"/>
      <c r="MLT114" s="31"/>
      <c r="MLU114" s="31"/>
      <c r="MLV114" s="31"/>
      <c r="MLW114" s="31"/>
      <c r="MLX114" s="31"/>
      <c r="MLY114" s="31"/>
      <c r="MLZ114" s="31"/>
      <c r="MMA114" s="31"/>
      <c r="MMB114" s="31"/>
      <c r="MMC114" s="31"/>
      <c r="MMD114" s="31"/>
      <c r="MME114" s="31"/>
      <c r="MMF114" s="31"/>
      <c r="MMG114" s="31"/>
      <c r="MMH114" s="31"/>
      <c r="MMI114" s="31"/>
      <c r="MMJ114" s="31"/>
      <c r="MMK114" s="31"/>
      <c r="MML114" s="31"/>
      <c r="MMM114" s="31"/>
      <c r="MMN114" s="31"/>
      <c r="MMO114" s="31"/>
      <c r="MMP114" s="31"/>
      <c r="MMQ114" s="31"/>
      <c r="MMR114" s="31"/>
      <c r="MMS114" s="31"/>
      <c r="MMT114" s="31"/>
      <c r="MMU114" s="31"/>
      <c r="MMV114" s="31"/>
      <c r="MMW114" s="31"/>
      <c r="MMX114" s="31"/>
      <c r="MMY114" s="31"/>
      <c r="MMZ114" s="31"/>
      <c r="MNA114" s="31"/>
      <c r="MNB114" s="31"/>
      <c r="MNC114" s="31"/>
      <c r="MND114" s="31"/>
      <c r="MNE114" s="31"/>
      <c r="MNF114" s="31"/>
      <c r="MNG114" s="31"/>
      <c r="MNH114" s="31"/>
      <c r="MNI114" s="31"/>
      <c r="MNJ114" s="31"/>
      <c r="MNK114" s="31"/>
      <c r="MNL114" s="31"/>
      <c r="MNM114" s="31"/>
      <c r="MNN114" s="31"/>
      <c r="MNO114" s="31"/>
      <c r="MNP114" s="31"/>
      <c r="MNQ114" s="31"/>
      <c r="MNR114" s="31"/>
      <c r="MNS114" s="31"/>
      <c r="MNT114" s="31"/>
      <c r="MNU114" s="31"/>
      <c r="MNV114" s="31"/>
      <c r="MNW114" s="31"/>
      <c r="MNX114" s="31"/>
      <c r="MNY114" s="31"/>
      <c r="MNZ114" s="31"/>
      <c r="MOA114" s="31"/>
      <c r="MOB114" s="31"/>
      <c r="MOC114" s="31"/>
      <c r="MOD114" s="31"/>
      <c r="MOE114" s="31"/>
      <c r="MOF114" s="31"/>
      <c r="MOG114" s="31"/>
      <c r="MOH114" s="31"/>
      <c r="MOI114" s="31"/>
      <c r="MOJ114" s="31"/>
      <c r="MOK114" s="31"/>
      <c r="MOL114" s="31"/>
      <c r="MOM114" s="31"/>
      <c r="MON114" s="31"/>
      <c r="MOO114" s="31"/>
      <c r="MOP114" s="31"/>
      <c r="MOQ114" s="31"/>
      <c r="MOR114" s="31"/>
      <c r="MOS114" s="31"/>
      <c r="MOT114" s="31"/>
      <c r="MOU114" s="31"/>
      <c r="MOV114" s="31"/>
      <c r="MOW114" s="31"/>
      <c r="MOX114" s="31"/>
      <c r="MOY114" s="31"/>
      <c r="MOZ114" s="31"/>
      <c r="MPA114" s="31"/>
      <c r="MPB114" s="31"/>
      <c r="MPC114" s="31"/>
      <c r="MPD114" s="31"/>
      <c r="MPE114" s="31"/>
      <c r="MPF114" s="31"/>
      <c r="MPG114" s="31"/>
      <c r="MPH114" s="31"/>
      <c r="MPI114" s="31"/>
      <c r="MPJ114" s="31"/>
      <c r="MPK114" s="31"/>
      <c r="MPL114" s="31"/>
      <c r="MPM114" s="31"/>
      <c r="MPN114" s="31"/>
      <c r="MPO114" s="31"/>
      <c r="MPP114" s="31"/>
      <c r="MPQ114" s="31"/>
      <c r="MPR114" s="31"/>
      <c r="MPS114" s="31"/>
      <c r="MPT114" s="31"/>
      <c r="MPU114" s="31"/>
      <c r="MPV114" s="31"/>
      <c r="MPW114" s="31"/>
      <c r="MPX114" s="31"/>
      <c r="MPY114" s="31"/>
      <c r="MPZ114" s="31"/>
      <c r="MQA114" s="31"/>
      <c r="MQB114" s="31"/>
      <c r="MQC114" s="31"/>
      <c r="MQD114" s="31"/>
      <c r="MQE114" s="31"/>
      <c r="MQF114" s="31"/>
      <c r="MQG114" s="31"/>
      <c r="MQH114" s="31"/>
      <c r="MQI114" s="31"/>
      <c r="MQJ114" s="31"/>
      <c r="MQK114" s="31"/>
      <c r="MQL114" s="31"/>
      <c r="MQM114" s="31"/>
      <c r="MQN114" s="31"/>
      <c r="MQO114" s="31"/>
      <c r="MQP114" s="31"/>
      <c r="MQQ114" s="31"/>
      <c r="MQR114" s="31"/>
      <c r="MQS114" s="31"/>
      <c r="MQT114" s="31"/>
      <c r="MQU114" s="31"/>
      <c r="MQV114" s="31"/>
      <c r="MQW114" s="31"/>
      <c r="MQX114" s="31"/>
      <c r="MQY114" s="31"/>
      <c r="MQZ114" s="31"/>
      <c r="MRA114" s="31"/>
      <c r="MRB114" s="31"/>
      <c r="MRC114" s="31"/>
      <c r="MRD114" s="31"/>
      <c r="MRE114" s="31"/>
      <c r="MRF114" s="31"/>
      <c r="MRG114" s="31"/>
      <c r="MRH114" s="31"/>
      <c r="MRI114" s="31"/>
      <c r="MRJ114" s="31"/>
      <c r="MRK114" s="31"/>
      <c r="MRL114" s="31"/>
      <c r="MRM114" s="31"/>
      <c r="MRN114" s="31"/>
      <c r="MRO114" s="31"/>
      <c r="MRP114" s="31"/>
      <c r="MRQ114" s="31"/>
      <c r="MRR114" s="31"/>
      <c r="MRS114" s="31"/>
      <c r="MRT114" s="31"/>
      <c r="MRU114" s="31"/>
      <c r="MRV114" s="31"/>
      <c r="MRW114" s="31"/>
      <c r="MRX114" s="31"/>
      <c r="MRY114" s="31"/>
      <c r="MRZ114" s="31"/>
      <c r="MSA114" s="31"/>
      <c r="MSB114" s="31"/>
      <c r="MSC114" s="31"/>
      <c r="MSD114" s="31"/>
      <c r="MSE114" s="31"/>
      <c r="MSF114" s="31"/>
      <c r="MSG114" s="31"/>
      <c r="MSH114" s="31"/>
      <c r="MSI114" s="31"/>
      <c r="MSJ114" s="31"/>
      <c r="MSK114" s="31"/>
      <c r="MSL114" s="31"/>
      <c r="MSM114" s="31"/>
      <c r="MSN114" s="31"/>
      <c r="MSO114" s="31"/>
      <c r="MSP114" s="31"/>
      <c r="MSQ114" s="31"/>
      <c r="MSR114" s="31"/>
      <c r="MSS114" s="31"/>
      <c r="MST114" s="31"/>
      <c r="MSU114" s="31"/>
      <c r="MSV114" s="31"/>
      <c r="MSW114" s="31"/>
      <c r="MSX114" s="31"/>
      <c r="MSY114" s="31"/>
      <c r="MSZ114" s="31"/>
      <c r="MTA114" s="31"/>
      <c r="MTB114" s="31"/>
      <c r="MTC114" s="31"/>
      <c r="MTD114" s="31"/>
      <c r="MTE114" s="31"/>
      <c r="MTF114" s="31"/>
      <c r="MTG114" s="31"/>
      <c r="MTH114" s="31"/>
      <c r="MTI114" s="31"/>
      <c r="MTJ114" s="31"/>
      <c r="MTK114" s="31"/>
      <c r="MTL114" s="31"/>
      <c r="MTM114" s="31"/>
      <c r="MTN114" s="31"/>
      <c r="MTO114" s="31"/>
      <c r="MTP114" s="31"/>
      <c r="MTQ114" s="31"/>
      <c r="MTR114" s="31"/>
      <c r="MTS114" s="31"/>
      <c r="MTT114" s="31"/>
      <c r="MTU114" s="31"/>
      <c r="MTV114" s="31"/>
      <c r="MTW114" s="31"/>
      <c r="MTX114" s="31"/>
      <c r="MTY114" s="31"/>
      <c r="MTZ114" s="31"/>
      <c r="MUA114" s="31"/>
      <c r="MUB114" s="31"/>
      <c r="MUC114" s="31"/>
      <c r="MUD114" s="31"/>
      <c r="MUE114" s="31"/>
      <c r="MUF114" s="31"/>
      <c r="MUG114" s="31"/>
      <c r="MUH114" s="31"/>
      <c r="MUI114" s="31"/>
      <c r="MUJ114" s="31"/>
      <c r="MUK114" s="31"/>
      <c r="MUL114" s="31"/>
      <c r="MUM114" s="31"/>
      <c r="MUN114" s="31"/>
      <c r="MUO114" s="31"/>
      <c r="MUP114" s="31"/>
      <c r="MUQ114" s="31"/>
      <c r="MUR114" s="31"/>
      <c r="MUS114" s="31"/>
      <c r="MUT114" s="31"/>
      <c r="MUU114" s="31"/>
      <c r="MUV114" s="31"/>
      <c r="MUW114" s="31"/>
      <c r="MUX114" s="31"/>
      <c r="MUY114" s="31"/>
      <c r="MUZ114" s="31"/>
      <c r="MVA114" s="31"/>
      <c r="MVB114" s="31"/>
      <c r="MVC114" s="31"/>
      <c r="MVD114" s="31"/>
      <c r="MVE114" s="31"/>
      <c r="MVF114" s="31"/>
      <c r="MVG114" s="31"/>
      <c r="MVH114" s="31"/>
      <c r="MVI114" s="31"/>
      <c r="MVJ114" s="31"/>
      <c r="MVK114" s="31"/>
      <c r="MVL114" s="31"/>
      <c r="MVM114" s="31"/>
      <c r="MVN114" s="31"/>
      <c r="MVO114" s="31"/>
      <c r="MVP114" s="31"/>
      <c r="MVQ114" s="31"/>
      <c r="MVR114" s="31"/>
      <c r="MVS114" s="31"/>
      <c r="MVT114" s="31"/>
      <c r="MVU114" s="31"/>
      <c r="MVV114" s="31"/>
      <c r="MVW114" s="31"/>
      <c r="MVX114" s="31"/>
      <c r="MVY114" s="31"/>
      <c r="MVZ114" s="31"/>
      <c r="MWA114" s="31"/>
      <c r="MWB114" s="31"/>
      <c r="MWC114" s="31"/>
      <c r="MWD114" s="31"/>
      <c r="MWE114" s="31"/>
      <c r="MWF114" s="31"/>
      <c r="MWG114" s="31"/>
      <c r="MWH114" s="31"/>
      <c r="MWI114" s="31"/>
      <c r="MWJ114" s="31"/>
      <c r="MWK114" s="31"/>
      <c r="MWL114" s="31"/>
      <c r="MWM114" s="31"/>
      <c r="MWN114" s="31"/>
      <c r="MWO114" s="31"/>
      <c r="MWP114" s="31"/>
      <c r="MWQ114" s="31"/>
      <c r="MWR114" s="31"/>
      <c r="MWS114" s="31"/>
      <c r="MWT114" s="31"/>
      <c r="MWU114" s="31"/>
      <c r="MWV114" s="31"/>
      <c r="MWW114" s="31"/>
      <c r="MWX114" s="31"/>
      <c r="MWY114" s="31"/>
      <c r="MWZ114" s="31"/>
      <c r="MXA114" s="31"/>
      <c r="MXB114" s="31"/>
      <c r="MXC114" s="31"/>
      <c r="MXD114" s="31"/>
      <c r="MXE114" s="31"/>
      <c r="MXF114" s="31"/>
      <c r="MXG114" s="31"/>
      <c r="MXH114" s="31"/>
      <c r="MXI114" s="31"/>
      <c r="MXJ114" s="31"/>
      <c r="MXK114" s="31"/>
      <c r="MXL114" s="31"/>
      <c r="MXM114" s="31"/>
      <c r="MXN114" s="31"/>
      <c r="MXO114" s="31"/>
      <c r="MXP114" s="31"/>
      <c r="MXQ114" s="31"/>
      <c r="MXR114" s="31"/>
      <c r="MXS114" s="31"/>
      <c r="MXT114" s="31"/>
      <c r="MXU114" s="31"/>
      <c r="MXV114" s="31"/>
      <c r="MXW114" s="31"/>
      <c r="MXX114" s="31"/>
      <c r="MXY114" s="31"/>
      <c r="MXZ114" s="31"/>
      <c r="MYA114" s="31"/>
      <c r="MYB114" s="31"/>
      <c r="MYC114" s="31"/>
      <c r="MYD114" s="31"/>
      <c r="MYE114" s="31"/>
      <c r="MYF114" s="31"/>
      <c r="MYG114" s="31"/>
      <c r="MYH114" s="31"/>
      <c r="MYI114" s="31"/>
      <c r="MYJ114" s="31"/>
      <c r="MYK114" s="31"/>
      <c r="MYL114" s="31"/>
      <c r="MYM114" s="31"/>
      <c r="MYN114" s="31"/>
      <c r="MYO114" s="31"/>
      <c r="MYP114" s="31"/>
      <c r="MYQ114" s="31"/>
      <c r="MYR114" s="31"/>
      <c r="MYS114" s="31"/>
      <c r="MYT114" s="31"/>
      <c r="MYU114" s="31"/>
      <c r="MYV114" s="31"/>
      <c r="MYW114" s="31"/>
      <c r="MYX114" s="31"/>
      <c r="MYY114" s="31"/>
      <c r="MYZ114" s="31"/>
      <c r="MZA114" s="31"/>
      <c r="MZB114" s="31"/>
      <c r="MZC114" s="31"/>
      <c r="MZD114" s="31"/>
      <c r="MZE114" s="31"/>
      <c r="MZF114" s="31"/>
      <c r="MZG114" s="31"/>
      <c r="MZH114" s="31"/>
      <c r="MZI114" s="31"/>
      <c r="MZJ114" s="31"/>
      <c r="MZK114" s="31"/>
      <c r="MZL114" s="31"/>
      <c r="MZM114" s="31"/>
      <c r="MZN114" s="31"/>
      <c r="MZO114" s="31"/>
      <c r="MZP114" s="31"/>
      <c r="MZQ114" s="31"/>
      <c r="MZR114" s="31"/>
      <c r="MZS114" s="31"/>
      <c r="MZT114" s="31"/>
      <c r="MZU114" s="31"/>
      <c r="MZV114" s="31"/>
      <c r="MZW114" s="31"/>
      <c r="MZX114" s="31"/>
      <c r="MZY114" s="31"/>
      <c r="MZZ114" s="31"/>
      <c r="NAA114" s="31"/>
      <c r="NAB114" s="31"/>
      <c r="NAC114" s="31"/>
      <c r="NAD114" s="31"/>
      <c r="NAE114" s="31"/>
      <c r="NAF114" s="31"/>
      <c r="NAG114" s="31"/>
      <c r="NAH114" s="31"/>
      <c r="NAI114" s="31"/>
      <c r="NAJ114" s="31"/>
      <c r="NAK114" s="31"/>
      <c r="NAL114" s="31"/>
      <c r="NAM114" s="31"/>
      <c r="NAN114" s="31"/>
      <c r="NAO114" s="31"/>
      <c r="NAP114" s="31"/>
      <c r="NAQ114" s="31"/>
      <c r="NAR114" s="31"/>
      <c r="NAS114" s="31"/>
      <c r="NAT114" s="31"/>
      <c r="NAU114" s="31"/>
      <c r="NAV114" s="31"/>
      <c r="NAW114" s="31"/>
      <c r="NAX114" s="31"/>
      <c r="NAY114" s="31"/>
      <c r="NAZ114" s="31"/>
      <c r="NBA114" s="31"/>
      <c r="NBB114" s="31"/>
      <c r="NBC114" s="31"/>
      <c r="NBD114" s="31"/>
      <c r="NBE114" s="31"/>
      <c r="NBF114" s="31"/>
      <c r="NBG114" s="31"/>
      <c r="NBH114" s="31"/>
      <c r="NBI114" s="31"/>
      <c r="NBJ114" s="31"/>
      <c r="NBK114" s="31"/>
      <c r="NBL114" s="31"/>
      <c r="NBM114" s="31"/>
      <c r="NBN114" s="31"/>
      <c r="NBO114" s="31"/>
      <c r="NBP114" s="31"/>
      <c r="NBQ114" s="31"/>
      <c r="NBR114" s="31"/>
      <c r="NBS114" s="31"/>
      <c r="NBT114" s="31"/>
      <c r="NBU114" s="31"/>
      <c r="NBV114" s="31"/>
      <c r="NBW114" s="31"/>
      <c r="NBX114" s="31"/>
      <c r="NBY114" s="31"/>
      <c r="NBZ114" s="31"/>
      <c r="NCA114" s="31"/>
      <c r="NCB114" s="31"/>
      <c r="NCC114" s="31"/>
      <c r="NCD114" s="31"/>
      <c r="NCE114" s="31"/>
      <c r="NCF114" s="31"/>
      <c r="NCG114" s="31"/>
      <c r="NCH114" s="31"/>
      <c r="NCI114" s="31"/>
      <c r="NCJ114" s="31"/>
      <c r="NCK114" s="31"/>
      <c r="NCL114" s="31"/>
      <c r="NCM114" s="31"/>
      <c r="NCN114" s="31"/>
      <c r="NCO114" s="31"/>
      <c r="NCP114" s="31"/>
      <c r="NCQ114" s="31"/>
      <c r="NCR114" s="31"/>
      <c r="NCS114" s="31"/>
      <c r="NCT114" s="31"/>
      <c r="NCU114" s="31"/>
      <c r="NCV114" s="31"/>
      <c r="NCW114" s="31"/>
      <c r="NCX114" s="31"/>
      <c r="NCY114" s="31"/>
      <c r="NCZ114" s="31"/>
      <c r="NDA114" s="31"/>
      <c r="NDB114" s="31"/>
      <c r="NDC114" s="31"/>
      <c r="NDD114" s="31"/>
      <c r="NDE114" s="31"/>
      <c r="NDF114" s="31"/>
      <c r="NDG114" s="31"/>
      <c r="NDH114" s="31"/>
      <c r="NDI114" s="31"/>
      <c r="NDJ114" s="31"/>
      <c r="NDK114" s="31"/>
      <c r="NDL114" s="31"/>
      <c r="NDM114" s="31"/>
      <c r="NDN114" s="31"/>
      <c r="NDO114" s="31"/>
      <c r="NDP114" s="31"/>
      <c r="NDQ114" s="31"/>
      <c r="NDR114" s="31"/>
      <c r="NDS114" s="31"/>
      <c r="NDT114" s="31"/>
      <c r="NDU114" s="31"/>
      <c r="NDV114" s="31"/>
      <c r="NDW114" s="31"/>
      <c r="NDX114" s="31"/>
      <c r="NDY114" s="31"/>
      <c r="NDZ114" s="31"/>
      <c r="NEA114" s="31"/>
      <c r="NEB114" s="31"/>
      <c r="NEC114" s="31"/>
      <c r="NED114" s="31"/>
      <c r="NEE114" s="31"/>
      <c r="NEF114" s="31"/>
      <c r="NEG114" s="31"/>
      <c r="NEH114" s="31"/>
      <c r="NEI114" s="31"/>
      <c r="NEJ114" s="31"/>
      <c r="NEK114" s="31"/>
      <c r="NEL114" s="31"/>
      <c r="NEM114" s="31"/>
      <c r="NEN114" s="31"/>
      <c r="NEO114" s="31"/>
      <c r="NEP114" s="31"/>
      <c r="NEQ114" s="31"/>
      <c r="NER114" s="31"/>
      <c r="NES114" s="31"/>
      <c r="NET114" s="31"/>
      <c r="NEU114" s="31"/>
      <c r="NEV114" s="31"/>
      <c r="NEW114" s="31"/>
      <c r="NEX114" s="31"/>
      <c r="NEY114" s="31"/>
      <c r="NEZ114" s="31"/>
      <c r="NFA114" s="31"/>
      <c r="NFB114" s="31"/>
      <c r="NFC114" s="31"/>
      <c r="NFD114" s="31"/>
      <c r="NFE114" s="31"/>
      <c r="NFF114" s="31"/>
      <c r="NFG114" s="31"/>
      <c r="NFH114" s="31"/>
      <c r="NFI114" s="31"/>
      <c r="NFJ114" s="31"/>
      <c r="NFK114" s="31"/>
      <c r="NFL114" s="31"/>
      <c r="NFM114" s="31"/>
      <c r="NFN114" s="31"/>
      <c r="NFO114" s="31"/>
      <c r="NFP114" s="31"/>
      <c r="NFQ114" s="31"/>
      <c r="NFR114" s="31"/>
      <c r="NFS114" s="31"/>
      <c r="NFT114" s="31"/>
      <c r="NFU114" s="31"/>
      <c r="NFV114" s="31"/>
      <c r="NFW114" s="31"/>
      <c r="NFX114" s="31"/>
      <c r="NFY114" s="31"/>
      <c r="NFZ114" s="31"/>
      <c r="NGA114" s="31"/>
      <c r="NGB114" s="31"/>
      <c r="NGC114" s="31"/>
      <c r="NGD114" s="31"/>
      <c r="NGE114" s="31"/>
      <c r="NGF114" s="31"/>
      <c r="NGG114" s="31"/>
      <c r="NGH114" s="31"/>
      <c r="NGI114" s="31"/>
      <c r="NGJ114" s="31"/>
      <c r="NGK114" s="31"/>
      <c r="NGL114" s="31"/>
      <c r="NGM114" s="31"/>
      <c r="NGN114" s="31"/>
      <c r="NGO114" s="31"/>
      <c r="NGP114" s="31"/>
      <c r="NGQ114" s="31"/>
      <c r="NGR114" s="31"/>
      <c r="NGS114" s="31"/>
      <c r="NGT114" s="31"/>
      <c r="NGU114" s="31"/>
      <c r="NGV114" s="31"/>
      <c r="NGW114" s="31"/>
      <c r="NGX114" s="31"/>
      <c r="NGY114" s="31"/>
      <c r="NGZ114" s="31"/>
      <c r="NHA114" s="31"/>
      <c r="NHB114" s="31"/>
      <c r="NHC114" s="31"/>
      <c r="NHD114" s="31"/>
      <c r="NHE114" s="31"/>
      <c r="NHF114" s="31"/>
      <c r="NHG114" s="31"/>
      <c r="NHH114" s="31"/>
      <c r="NHI114" s="31"/>
      <c r="NHJ114" s="31"/>
      <c r="NHK114" s="31"/>
      <c r="NHL114" s="31"/>
      <c r="NHM114" s="31"/>
      <c r="NHN114" s="31"/>
      <c r="NHO114" s="31"/>
      <c r="NHP114" s="31"/>
      <c r="NHQ114" s="31"/>
      <c r="NHR114" s="31"/>
      <c r="NHS114" s="31"/>
      <c r="NHT114" s="31"/>
      <c r="NHU114" s="31"/>
      <c r="NHV114" s="31"/>
      <c r="NHW114" s="31"/>
      <c r="NHX114" s="31"/>
      <c r="NHY114" s="31"/>
      <c r="NHZ114" s="31"/>
      <c r="NIA114" s="31"/>
      <c r="NIB114" s="31"/>
      <c r="NIC114" s="31"/>
      <c r="NID114" s="31"/>
      <c r="NIE114" s="31"/>
      <c r="NIF114" s="31"/>
      <c r="NIG114" s="31"/>
      <c r="NIH114" s="31"/>
      <c r="NII114" s="31"/>
      <c r="NIJ114" s="31"/>
      <c r="NIK114" s="31"/>
      <c r="NIL114" s="31"/>
      <c r="NIM114" s="31"/>
      <c r="NIN114" s="31"/>
      <c r="NIO114" s="31"/>
      <c r="NIP114" s="31"/>
      <c r="NIQ114" s="31"/>
      <c r="NIR114" s="31"/>
      <c r="NIS114" s="31"/>
      <c r="NIT114" s="31"/>
      <c r="NIU114" s="31"/>
      <c r="NIV114" s="31"/>
      <c r="NIW114" s="31"/>
      <c r="NIX114" s="31"/>
      <c r="NIY114" s="31"/>
      <c r="NIZ114" s="31"/>
      <c r="NJA114" s="31"/>
      <c r="NJB114" s="31"/>
      <c r="NJC114" s="31"/>
      <c r="NJD114" s="31"/>
      <c r="NJE114" s="31"/>
      <c r="NJF114" s="31"/>
      <c r="NJG114" s="31"/>
      <c r="NJH114" s="31"/>
      <c r="NJI114" s="31"/>
      <c r="NJJ114" s="31"/>
      <c r="NJK114" s="31"/>
      <c r="NJL114" s="31"/>
      <c r="NJM114" s="31"/>
      <c r="NJN114" s="31"/>
      <c r="NJO114" s="31"/>
      <c r="NJP114" s="31"/>
      <c r="NJQ114" s="31"/>
      <c r="NJR114" s="31"/>
      <c r="NJS114" s="31"/>
      <c r="NJT114" s="31"/>
      <c r="NJU114" s="31"/>
      <c r="NJV114" s="31"/>
      <c r="NJW114" s="31"/>
      <c r="NJX114" s="31"/>
      <c r="NJY114" s="31"/>
      <c r="NJZ114" s="31"/>
      <c r="NKA114" s="31"/>
      <c r="NKB114" s="31"/>
      <c r="NKC114" s="31"/>
      <c r="NKD114" s="31"/>
      <c r="NKE114" s="31"/>
      <c r="NKF114" s="31"/>
      <c r="NKG114" s="31"/>
      <c r="NKH114" s="31"/>
      <c r="NKI114" s="31"/>
      <c r="NKJ114" s="31"/>
      <c r="NKK114" s="31"/>
      <c r="NKL114" s="31"/>
      <c r="NKM114" s="31"/>
      <c r="NKN114" s="31"/>
      <c r="NKO114" s="31"/>
      <c r="NKP114" s="31"/>
      <c r="NKQ114" s="31"/>
      <c r="NKR114" s="31"/>
      <c r="NKS114" s="31"/>
      <c r="NKT114" s="31"/>
      <c r="NKU114" s="31"/>
      <c r="NKV114" s="31"/>
      <c r="NKW114" s="31"/>
      <c r="NKX114" s="31"/>
      <c r="NKY114" s="31"/>
      <c r="NKZ114" s="31"/>
      <c r="NLA114" s="31"/>
      <c r="NLB114" s="31"/>
      <c r="NLC114" s="31"/>
      <c r="NLD114" s="31"/>
      <c r="NLE114" s="31"/>
      <c r="NLF114" s="31"/>
      <c r="NLG114" s="31"/>
      <c r="NLH114" s="31"/>
      <c r="NLI114" s="31"/>
      <c r="NLJ114" s="31"/>
      <c r="NLK114" s="31"/>
      <c r="NLL114" s="31"/>
      <c r="NLM114" s="31"/>
      <c r="NLN114" s="31"/>
      <c r="NLO114" s="31"/>
      <c r="NLP114" s="31"/>
      <c r="NLQ114" s="31"/>
      <c r="NLR114" s="31"/>
      <c r="NLS114" s="31"/>
      <c r="NLT114" s="31"/>
      <c r="NLU114" s="31"/>
      <c r="NLV114" s="31"/>
      <c r="NLW114" s="31"/>
      <c r="NLX114" s="31"/>
      <c r="NLY114" s="31"/>
      <c r="NLZ114" s="31"/>
      <c r="NMA114" s="31"/>
      <c r="NMB114" s="31"/>
      <c r="NMC114" s="31"/>
      <c r="NMD114" s="31"/>
      <c r="NME114" s="31"/>
      <c r="NMF114" s="31"/>
      <c r="NMG114" s="31"/>
      <c r="NMH114" s="31"/>
      <c r="NMI114" s="31"/>
      <c r="NMJ114" s="31"/>
      <c r="NMK114" s="31"/>
      <c r="NML114" s="31"/>
      <c r="NMM114" s="31"/>
      <c r="NMN114" s="31"/>
      <c r="NMO114" s="31"/>
      <c r="NMP114" s="31"/>
      <c r="NMQ114" s="31"/>
      <c r="NMR114" s="31"/>
      <c r="NMS114" s="31"/>
      <c r="NMT114" s="31"/>
      <c r="NMU114" s="31"/>
      <c r="NMV114" s="31"/>
      <c r="NMW114" s="31"/>
      <c r="NMX114" s="31"/>
      <c r="NMY114" s="31"/>
      <c r="NMZ114" s="31"/>
      <c r="NNA114" s="31"/>
      <c r="NNB114" s="31"/>
      <c r="NNC114" s="31"/>
      <c r="NND114" s="31"/>
      <c r="NNE114" s="31"/>
      <c r="NNF114" s="31"/>
      <c r="NNG114" s="31"/>
      <c r="NNH114" s="31"/>
      <c r="NNI114" s="31"/>
      <c r="NNJ114" s="31"/>
      <c r="NNK114" s="31"/>
      <c r="NNL114" s="31"/>
      <c r="NNM114" s="31"/>
      <c r="NNN114" s="31"/>
      <c r="NNO114" s="31"/>
      <c r="NNP114" s="31"/>
      <c r="NNQ114" s="31"/>
      <c r="NNR114" s="31"/>
      <c r="NNS114" s="31"/>
      <c r="NNT114" s="31"/>
      <c r="NNU114" s="31"/>
      <c r="NNV114" s="31"/>
      <c r="NNW114" s="31"/>
      <c r="NNX114" s="31"/>
      <c r="NNY114" s="31"/>
      <c r="NNZ114" s="31"/>
      <c r="NOA114" s="31"/>
      <c r="NOB114" s="31"/>
      <c r="NOC114" s="31"/>
      <c r="NOD114" s="31"/>
      <c r="NOE114" s="31"/>
      <c r="NOF114" s="31"/>
      <c r="NOG114" s="31"/>
      <c r="NOH114" s="31"/>
      <c r="NOI114" s="31"/>
      <c r="NOJ114" s="31"/>
      <c r="NOK114" s="31"/>
      <c r="NOL114" s="31"/>
      <c r="NOM114" s="31"/>
      <c r="NON114" s="31"/>
      <c r="NOO114" s="31"/>
      <c r="NOP114" s="31"/>
      <c r="NOQ114" s="31"/>
      <c r="NOR114" s="31"/>
      <c r="NOS114" s="31"/>
      <c r="NOT114" s="31"/>
      <c r="NOU114" s="31"/>
      <c r="NOV114" s="31"/>
      <c r="NOW114" s="31"/>
      <c r="NOX114" s="31"/>
      <c r="NOY114" s="31"/>
      <c r="NOZ114" s="31"/>
      <c r="NPA114" s="31"/>
      <c r="NPB114" s="31"/>
      <c r="NPC114" s="31"/>
      <c r="NPD114" s="31"/>
      <c r="NPE114" s="31"/>
      <c r="NPF114" s="31"/>
      <c r="NPG114" s="31"/>
      <c r="NPH114" s="31"/>
      <c r="NPI114" s="31"/>
      <c r="NPJ114" s="31"/>
      <c r="NPK114" s="31"/>
      <c r="NPL114" s="31"/>
      <c r="NPM114" s="31"/>
      <c r="NPN114" s="31"/>
      <c r="NPO114" s="31"/>
      <c r="NPP114" s="31"/>
      <c r="NPQ114" s="31"/>
      <c r="NPR114" s="31"/>
      <c r="NPS114" s="31"/>
      <c r="NPT114" s="31"/>
      <c r="NPU114" s="31"/>
      <c r="NPV114" s="31"/>
      <c r="NPW114" s="31"/>
      <c r="NPX114" s="31"/>
      <c r="NPY114" s="31"/>
      <c r="NPZ114" s="31"/>
      <c r="NQA114" s="31"/>
      <c r="NQB114" s="31"/>
      <c r="NQC114" s="31"/>
      <c r="NQD114" s="31"/>
      <c r="NQE114" s="31"/>
      <c r="NQF114" s="31"/>
      <c r="NQG114" s="31"/>
      <c r="NQH114" s="31"/>
      <c r="NQI114" s="31"/>
      <c r="NQJ114" s="31"/>
      <c r="NQK114" s="31"/>
      <c r="NQL114" s="31"/>
      <c r="NQM114" s="31"/>
      <c r="NQN114" s="31"/>
      <c r="NQO114" s="31"/>
      <c r="NQP114" s="31"/>
      <c r="NQQ114" s="31"/>
      <c r="NQR114" s="31"/>
      <c r="NQS114" s="31"/>
      <c r="NQT114" s="31"/>
      <c r="NQU114" s="31"/>
      <c r="NQV114" s="31"/>
      <c r="NQW114" s="31"/>
      <c r="NQX114" s="31"/>
      <c r="NQY114" s="31"/>
      <c r="NQZ114" s="31"/>
      <c r="NRA114" s="31"/>
      <c r="NRB114" s="31"/>
      <c r="NRC114" s="31"/>
      <c r="NRD114" s="31"/>
      <c r="NRE114" s="31"/>
      <c r="NRF114" s="31"/>
      <c r="NRG114" s="31"/>
      <c r="NRH114" s="31"/>
      <c r="NRI114" s="31"/>
      <c r="NRJ114" s="31"/>
      <c r="NRK114" s="31"/>
      <c r="NRL114" s="31"/>
      <c r="NRM114" s="31"/>
      <c r="NRN114" s="31"/>
      <c r="NRO114" s="31"/>
      <c r="NRP114" s="31"/>
      <c r="NRQ114" s="31"/>
      <c r="NRR114" s="31"/>
      <c r="NRS114" s="31"/>
      <c r="NRT114" s="31"/>
      <c r="NRU114" s="31"/>
      <c r="NRV114" s="31"/>
      <c r="NRW114" s="31"/>
      <c r="NRX114" s="31"/>
      <c r="NRY114" s="31"/>
      <c r="NRZ114" s="31"/>
      <c r="NSA114" s="31"/>
      <c r="NSB114" s="31"/>
      <c r="NSC114" s="31"/>
      <c r="NSD114" s="31"/>
      <c r="NSE114" s="31"/>
      <c r="NSF114" s="31"/>
      <c r="NSG114" s="31"/>
      <c r="NSH114" s="31"/>
      <c r="NSI114" s="31"/>
      <c r="NSJ114" s="31"/>
      <c r="NSK114" s="31"/>
      <c r="NSL114" s="31"/>
      <c r="NSM114" s="31"/>
      <c r="NSN114" s="31"/>
      <c r="NSO114" s="31"/>
      <c r="NSP114" s="31"/>
      <c r="NSQ114" s="31"/>
      <c r="NSR114" s="31"/>
      <c r="NSS114" s="31"/>
      <c r="NST114" s="31"/>
      <c r="NSU114" s="31"/>
      <c r="NSV114" s="31"/>
      <c r="NSW114" s="31"/>
      <c r="NSX114" s="31"/>
      <c r="NSY114" s="31"/>
      <c r="NSZ114" s="31"/>
      <c r="NTA114" s="31"/>
      <c r="NTB114" s="31"/>
      <c r="NTC114" s="31"/>
      <c r="NTD114" s="31"/>
      <c r="NTE114" s="31"/>
      <c r="NTF114" s="31"/>
      <c r="NTG114" s="31"/>
      <c r="NTH114" s="31"/>
      <c r="NTI114" s="31"/>
      <c r="NTJ114" s="31"/>
      <c r="NTK114" s="31"/>
      <c r="NTL114" s="31"/>
      <c r="NTM114" s="31"/>
      <c r="NTN114" s="31"/>
      <c r="NTO114" s="31"/>
      <c r="NTP114" s="31"/>
      <c r="NTQ114" s="31"/>
      <c r="NTR114" s="31"/>
      <c r="NTS114" s="31"/>
      <c r="NTT114" s="31"/>
      <c r="NTU114" s="31"/>
      <c r="NTV114" s="31"/>
      <c r="NTW114" s="31"/>
      <c r="NTX114" s="31"/>
      <c r="NTY114" s="31"/>
      <c r="NTZ114" s="31"/>
      <c r="NUA114" s="31"/>
      <c r="NUB114" s="31"/>
      <c r="NUC114" s="31"/>
      <c r="NUD114" s="31"/>
      <c r="NUE114" s="31"/>
      <c r="NUF114" s="31"/>
      <c r="NUG114" s="31"/>
      <c r="NUH114" s="31"/>
      <c r="NUI114" s="31"/>
      <c r="NUJ114" s="31"/>
      <c r="NUK114" s="31"/>
      <c r="NUL114" s="31"/>
      <c r="NUM114" s="31"/>
      <c r="NUN114" s="31"/>
      <c r="NUO114" s="31"/>
      <c r="NUP114" s="31"/>
      <c r="NUQ114" s="31"/>
      <c r="NUR114" s="31"/>
      <c r="NUS114" s="31"/>
      <c r="NUT114" s="31"/>
      <c r="NUU114" s="31"/>
      <c r="NUV114" s="31"/>
      <c r="NUW114" s="31"/>
      <c r="NUX114" s="31"/>
      <c r="NUY114" s="31"/>
      <c r="NUZ114" s="31"/>
      <c r="NVA114" s="31"/>
      <c r="NVB114" s="31"/>
      <c r="NVC114" s="31"/>
      <c r="NVD114" s="31"/>
      <c r="NVE114" s="31"/>
      <c r="NVF114" s="31"/>
      <c r="NVG114" s="31"/>
      <c r="NVH114" s="31"/>
      <c r="NVI114" s="31"/>
      <c r="NVJ114" s="31"/>
      <c r="NVK114" s="31"/>
      <c r="NVL114" s="31"/>
      <c r="NVM114" s="31"/>
      <c r="NVN114" s="31"/>
      <c r="NVO114" s="31"/>
      <c r="NVP114" s="31"/>
      <c r="NVQ114" s="31"/>
      <c r="NVR114" s="31"/>
      <c r="NVS114" s="31"/>
      <c r="NVT114" s="31"/>
      <c r="NVU114" s="31"/>
      <c r="NVV114" s="31"/>
      <c r="NVW114" s="31"/>
      <c r="NVX114" s="31"/>
      <c r="NVY114" s="31"/>
      <c r="NVZ114" s="31"/>
      <c r="NWA114" s="31"/>
      <c r="NWB114" s="31"/>
      <c r="NWC114" s="31"/>
      <c r="NWD114" s="31"/>
      <c r="NWE114" s="31"/>
      <c r="NWF114" s="31"/>
      <c r="NWG114" s="31"/>
      <c r="NWH114" s="31"/>
      <c r="NWI114" s="31"/>
      <c r="NWJ114" s="31"/>
      <c r="NWK114" s="31"/>
      <c r="NWL114" s="31"/>
      <c r="NWM114" s="31"/>
      <c r="NWN114" s="31"/>
      <c r="NWO114" s="31"/>
      <c r="NWP114" s="31"/>
      <c r="NWQ114" s="31"/>
      <c r="NWR114" s="31"/>
      <c r="NWS114" s="31"/>
      <c r="NWT114" s="31"/>
      <c r="NWU114" s="31"/>
      <c r="NWV114" s="31"/>
      <c r="NWW114" s="31"/>
      <c r="NWX114" s="31"/>
      <c r="NWY114" s="31"/>
      <c r="NWZ114" s="31"/>
      <c r="NXA114" s="31"/>
      <c r="NXB114" s="31"/>
      <c r="NXC114" s="31"/>
      <c r="NXD114" s="31"/>
      <c r="NXE114" s="31"/>
      <c r="NXF114" s="31"/>
      <c r="NXG114" s="31"/>
      <c r="NXH114" s="31"/>
      <c r="NXI114" s="31"/>
      <c r="NXJ114" s="31"/>
      <c r="NXK114" s="31"/>
      <c r="NXL114" s="31"/>
      <c r="NXM114" s="31"/>
      <c r="NXN114" s="31"/>
      <c r="NXO114" s="31"/>
      <c r="NXP114" s="31"/>
      <c r="NXQ114" s="31"/>
      <c r="NXR114" s="31"/>
      <c r="NXS114" s="31"/>
      <c r="NXT114" s="31"/>
      <c r="NXU114" s="31"/>
      <c r="NXV114" s="31"/>
      <c r="NXW114" s="31"/>
      <c r="NXX114" s="31"/>
      <c r="NXY114" s="31"/>
      <c r="NXZ114" s="31"/>
      <c r="NYA114" s="31"/>
      <c r="NYB114" s="31"/>
      <c r="NYC114" s="31"/>
      <c r="NYD114" s="31"/>
      <c r="NYE114" s="31"/>
      <c r="NYF114" s="31"/>
      <c r="NYG114" s="31"/>
      <c r="NYH114" s="31"/>
      <c r="NYI114" s="31"/>
      <c r="NYJ114" s="31"/>
      <c r="NYK114" s="31"/>
      <c r="NYL114" s="31"/>
      <c r="NYM114" s="31"/>
      <c r="NYN114" s="31"/>
      <c r="NYO114" s="31"/>
      <c r="NYP114" s="31"/>
      <c r="NYQ114" s="31"/>
      <c r="NYR114" s="31"/>
      <c r="NYS114" s="31"/>
      <c r="NYT114" s="31"/>
      <c r="NYU114" s="31"/>
      <c r="NYV114" s="31"/>
      <c r="NYW114" s="31"/>
      <c r="NYX114" s="31"/>
      <c r="NYY114" s="31"/>
      <c r="NYZ114" s="31"/>
      <c r="NZA114" s="31"/>
      <c r="NZB114" s="31"/>
      <c r="NZC114" s="31"/>
      <c r="NZD114" s="31"/>
      <c r="NZE114" s="31"/>
      <c r="NZF114" s="31"/>
      <c r="NZG114" s="31"/>
      <c r="NZH114" s="31"/>
      <c r="NZI114" s="31"/>
      <c r="NZJ114" s="31"/>
      <c r="NZK114" s="31"/>
      <c r="NZL114" s="31"/>
      <c r="NZM114" s="31"/>
      <c r="NZN114" s="31"/>
      <c r="NZO114" s="31"/>
      <c r="NZP114" s="31"/>
      <c r="NZQ114" s="31"/>
      <c r="NZR114" s="31"/>
      <c r="NZS114" s="31"/>
      <c r="NZT114" s="31"/>
      <c r="NZU114" s="31"/>
      <c r="NZV114" s="31"/>
      <c r="NZW114" s="31"/>
      <c r="NZX114" s="31"/>
      <c r="NZY114" s="31"/>
      <c r="NZZ114" s="31"/>
      <c r="OAA114" s="31"/>
      <c r="OAB114" s="31"/>
      <c r="OAC114" s="31"/>
      <c r="OAD114" s="31"/>
      <c r="OAE114" s="31"/>
      <c r="OAF114" s="31"/>
      <c r="OAG114" s="31"/>
      <c r="OAH114" s="31"/>
      <c r="OAI114" s="31"/>
      <c r="OAJ114" s="31"/>
      <c r="OAK114" s="31"/>
      <c r="OAL114" s="31"/>
      <c r="OAM114" s="31"/>
      <c r="OAN114" s="31"/>
      <c r="OAO114" s="31"/>
      <c r="OAP114" s="31"/>
      <c r="OAQ114" s="31"/>
      <c r="OAR114" s="31"/>
      <c r="OAS114" s="31"/>
      <c r="OAT114" s="31"/>
      <c r="OAU114" s="31"/>
      <c r="OAV114" s="31"/>
      <c r="OAW114" s="31"/>
      <c r="OAX114" s="31"/>
      <c r="OAY114" s="31"/>
      <c r="OAZ114" s="31"/>
      <c r="OBA114" s="31"/>
      <c r="OBB114" s="31"/>
      <c r="OBC114" s="31"/>
      <c r="OBD114" s="31"/>
      <c r="OBE114" s="31"/>
      <c r="OBF114" s="31"/>
      <c r="OBG114" s="31"/>
      <c r="OBH114" s="31"/>
      <c r="OBI114" s="31"/>
      <c r="OBJ114" s="31"/>
      <c r="OBK114" s="31"/>
      <c r="OBL114" s="31"/>
      <c r="OBM114" s="31"/>
      <c r="OBN114" s="31"/>
      <c r="OBO114" s="31"/>
      <c r="OBP114" s="31"/>
      <c r="OBQ114" s="31"/>
      <c r="OBR114" s="31"/>
      <c r="OBS114" s="31"/>
      <c r="OBT114" s="31"/>
      <c r="OBU114" s="31"/>
      <c r="OBV114" s="31"/>
      <c r="OBW114" s="31"/>
      <c r="OBX114" s="31"/>
      <c r="OBY114" s="31"/>
      <c r="OBZ114" s="31"/>
      <c r="OCA114" s="31"/>
      <c r="OCB114" s="31"/>
      <c r="OCC114" s="31"/>
      <c r="OCD114" s="31"/>
      <c r="OCE114" s="31"/>
      <c r="OCF114" s="31"/>
      <c r="OCG114" s="31"/>
      <c r="OCH114" s="31"/>
      <c r="OCI114" s="31"/>
      <c r="OCJ114" s="31"/>
      <c r="OCK114" s="31"/>
      <c r="OCL114" s="31"/>
      <c r="OCM114" s="31"/>
      <c r="OCN114" s="31"/>
      <c r="OCO114" s="31"/>
      <c r="OCP114" s="31"/>
      <c r="OCQ114" s="31"/>
      <c r="OCR114" s="31"/>
      <c r="OCS114" s="31"/>
      <c r="OCT114" s="31"/>
      <c r="OCU114" s="31"/>
      <c r="OCV114" s="31"/>
      <c r="OCW114" s="31"/>
      <c r="OCX114" s="31"/>
      <c r="OCY114" s="31"/>
      <c r="OCZ114" s="31"/>
      <c r="ODA114" s="31"/>
      <c r="ODB114" s="31"/>
      <c r="ODC114" s="31"/>
      <c r="ODD114" s="31"/>
      <c r="ODE114" s="31"/>
      <c r="ODF114" s="31"/>
      <c r="ODG114" s="31"/>
      <c r="ODH114" s="31"/>
      <c r="ODI114" s="31"/>
      <c r="ODJ114" s="31"/>
      <c r="ODK114" s="31"/>
      <c r="ODL114" s="31"/>
      <c r="ODM114" s="31"/>
      <c r="ODN114" s="31"/>
      <c r="ODO114" s="31"/>
      <c r="ODP114" s="31"/>
      <c r="ODQ114" s="31"/>
      <c r="ODR114" s="31"/>
      <c r="ODS114" s="31"/>
      <c r="ODT114" s="31"/>
      <c r="ODU114" s="31"/>
      <c r="ODV114" s="31"/>
      <c r="ODW114" s="31"/>
      <c r="ODX114" s="31"/>
      <c r="ODY114" s="31"/>
      <c r="ODZ114" s="31"/>
      <c r="OEA114" s="31"/>
      <c r="OEB114" s="31"/>
      <c r="OEC114" s="31"/>
      <c r="OED114" s="31"/>
      <c r="OEE114" s="31"/>
      <c r="OEF114" s="31"/>
      <c r="OEG114" s="31"/>
      <c r="OEH114" s="31"/>
      <c r="OEI114" s="31"/>
      <c r="OEJ114" s="31"/>
      <c r="OEK114" s="31"/>
      <c r="OEL114" s="31"/>
      <c r="OEM114" s="31"/>
      <c r="OEN114" s="31"/>
      <c r="OEO114" s="31"/>
      <c r="OEP114" s="31"/>
      <c r="OEQ114" s="31"/>
      <c r="OER114" s="31"/>
      <c r="OES114" s="31"/>
      <c r="OET114" s="31"/>
      <c r="OEU114" s="31"/>
      <c r="OEV114" s="31"/>
      <c r="OEW114" s="31"/>
      <c r="OEX114" s="31"/>
      <c r="OEY114" s="31"/>
      <c r="OEZ114" s="31"/>
      <c r="OFA114" s="31"/>
      <c r="OFB114" s="31"/>
      <c r="OFC114" s="31"/>
      <c r="OFD114" s="31"/>
      <c r="OFE114" s="31"/>
      <c r="OFF114" s="31"/>
      <c r="OFG114" s="31"/>
      <c r="OFH114" s="31"/>
      <c r="OFI114" s="31"/>
      <c r="OFJ114" s="31"/>
      <c r="OFK114" s="31"/>
      <c r="OFL114" s="31"/>
      <c r="OFM114" s="31"/>
      <c r="OFN114" s="31"/>
      <c r="OFO114" s="31"/>
      <c r="OFP114" s="31"/>
      <c r="OFQ114" s="31"/>
      <c r="OFR114" s="31"/>
      <c r="OFS114" s="31"/>
      <c r="OFT114" s="31"/>
      <c r="OFU114" s="31"/>
      <c r="OFV114" s="31"/>
      <c r="OFW114" s="31"/>
      <c r="OFX114" s="31"/>
      <c r="OFY114" s="31"/>
      <c r="OFZ114" s="31"/>
      <c r="OGA114" s="31"/>
      <c r="OGB114" s="31"/>
      <c r="OGC114" s="31"/>
      <c r="OGD114" s="31"/>
      <c r="OGE114" s="31"/>
      <c r="OGF114" s="31"/>
      <c r="OGG114" s="31"/>
      <c r="OGH114" s="31"/>
      <c r="OGI114" s="31"/>
      <c r="OGJ114" s="31"/>
      <c r="OGK114" s="31"/>
      <c r="OGL114" s="31"/>
      <c r="OGM114" s="31"/>
      <c r="OGN114" s="31"/>
      <c r="OGO114" s="31"/>
      <c r="OGP114" s="31"/>
      <c r="OGQ114" s="31"/>
      <c r="OGR114" s="31"/>
      <c r="OGS114" s="31"/>
      <c r="OGT114" s="31"/>
      <c r="OGU114" s="31"/>
      <c r="OGV114" s="31"/>
      <c r="OGW114" s="31"/>
      <c r="OGX114" s="31"/>
      <c r="OGY114" s="31"/>
      <c r="OGZ114" s="31"/>
      <c r="OHA114" s="31"/>
      <c r="OHB114" s="31"/>
      <c r="OHC114" s="31"/>
      <c r="OHD114" s="31"/>
      <c r="OHE114" s="31"/>
      <c r="OHF114" s="31"/>
      <c r="OHG114" s="31"/>
      <c r="OHH114" s="31"/>
      <c r="OHI114" s="31"/>
      <c r="OHJ114" s="31"/>
      <c r="OHK114" s="31"/>
      <c r="OHL114" s="31"/>
      <c r="OHM114" s="31"/>
      <c r="OHN114" s="31"/>
      <c r="OHO114" s="31"/>
      <c r="OHP114" s="31"/>
      <c r="OHQ114" s="31"/>
      <c r="OHR114" s="31"/>
      <c r="OHS114" s="31"/>
      <c r="OHT114" s="31"/>
      <c r="OHU114" s="31"/>
      <c r="OHV114" s="31"/>
      <c r="OHW114" s="31"/>
      <c r="OHX114" s="31"/>
      <c r="OHY114" s="31"/>
      <c r="OHZ114" s="31"/>
      <c r="OIA114" s="31"/>
      <c r="OIB114" s="31"/>
      <c r="OIC114" s="31"/>
      <c r="OID114" s="31"/>
      <c r="OIE114" s="31"/>
      <c r="OIF114" s="31"/>
      <c r="OIG114" s="31"/>
      <c r="OIH114" s="31"/>
      <c r="OII114" s="31"/>
      <c r="OIJ114" s="31"/>
      <c r="OIK114" s="31"/>
      <c r="OIL114" s="31"/>
      <c r="OIM114" s="31"/>
      <c r="OIN114" s="31"/>
      <c r="OIO114" s="31"/>
      <c r="OIP114" s="31"/>
      <c r="OIQ114" s="31"/>
      <c r="OIR114" s="31"/>
      <c r="OIS114" s="31"/>
      <c r="OIT114" s="31"/>
      <c r="OIU114" s="31"/>
      <c r="OIV114" s="31"/>
      <c r="OIW114" s="31"/>
      <c r="OIX114" s="31"/>
      <c r="OIY114" s="31"/>
      <c r="OIZ114" s="31"/>
      <c r="OJA114" s="31"/>
      <c r="OJB114" s="31"/>
      <c r="OJC114" s="31"/>
      <c r="OJD114" s="31"/>
      <c r="OJE114" s="31"/>
      <c r="OJF114" s="31"/>
      <c r="OJG114" s="31"/>
      <c r="OJH114" s="31"/>
      <c r="OJI114" s="31"/>
      <c r="OJJ114" s="31"/>
      <c r="OJK114" s="31"/>
      <c r="OJL114" s="31"/>
      <c r="OJM114" s="31"/>
      <c r="OJN114" s="31"/>
      <c r="OJO114" s="31"/>
      <c r="OJP114" s="31"/>
      <c r="OJQ114" s="31"/>
      <c r="OJR114" s="31"/>
      <c r="OJS114" s="31"/>
      <c r="OJT114" s="31"/>
      <c r="OJU114" s="31"/>
      <c r="OJV114" s="31"/>
      <c r="OJW114" s="31"/>
      <c r="OJX114" s="31"/>
      <c r="OJY114" s="31"/>
      <c r="OJZ114" s="31"/>
      <c r="OKA114" s="31"/>
      <c r="OKB114" s="31"/>
      <c r="OKC114" s="31"/>
      <c r="OKD114" s="31"/>
      <c r="OKE114" s="31"/>
      <c r="OKF114" s="31"/>
      <c r="OKG114" s="31"/>
      <c r="OKH114" s="31"/>
      <c r="OKI114" s="31"/>
      <c r="OKJ114" s="31"/>
      <c r="OKK114" s="31"/>
      <c r="OKL114" s="31"/>
      <c r="OKM114" s="31"/>
      <c r="OKN114" s="31"/>
      <c r="OKO114" s="31"/>
      <c r="OKP114" s="31"/>
      <c r="OKQ114" s="31"/>
      <c r="OKR114" s="31"/>
      <c r="OKS114" s="31"/>
      <c r="OKT114" s="31"/>
      <c r="OKU114" s="31"/>
      <c r="OKV114" s="31"/>
      <c r="OKW114" s="31"/>
      <c r="OKX114" s="31"/>
      <c r="OKY114" s="31"/>
      <c r="OKZ114" s="31"/>
      <c r="OLA114" s="31"/>
      <c r="OLB114" s="31"/>
      <c r="OLC114" s="31"/>
      <c r="OLD114" s="31"/>
      <c r="OLE114" s="31"/>
      <c r="OLF114" s="31"/>
      <c r="OLG114" s="31"/>
      <c r="OLH114" s="31"/>
      <c r="OLI114" s="31"/>
      <c r="OLJ114" s="31"/>
      <c r="OLK114" s="31"/>
      <c r="OLL114" s="31"/>
      <c r="OLM114" s="31"/>
      <c r="OLN114" s="31"/>
      <c r="OLO114" s="31"/>
      <c r="OLP114" s="31"/>
      <c r="OLQ114" s="31"/>
      <c r="OLR114" s="31"/>
      <c r="OLS114" s="31"/>
      <c r="OLT114" s="31"/>
      <c r="OLU114" s="31"/>
      <c r="OLV114" s="31"/>
      <c r="OLW114" s="31"/>
      <c r="OLX114" s="31"/>
      <c r="OLY114" s="31"/>
      <c r="OLZ114" s="31"/>
      <c r="OMA114" s="31"/>
      <c r="OMB114" s="31"/>
      <c r="OMC114" s="31"/>
      <c r="OMD114" s="31"/>
      <c r="OME114" s="31"/>
      <c r="OMF114" s="31"/>
      <c r="OMG114" s="31"/>
      <c r="OMH114" s="31"/>
      <c r="OMI114" s="31"/>
      <c r="OMJ114" s="31"/>
      <c r="OMK114" s="31"/>
      <c r="OML114" s="31"/>
      <c r="OMM114" s="31"/>
      <c r="OMN114" s="31"/>
      <c r="OMO114" s="31"/>
      <c r="OMP114" s="31"/>
      <c r="OMQ114" s="31"/>
      <c r="OMR114" s="31"/>
      <c r="OMS114" s="31"/>
      <c r="OMT114" s="31"/>
      <c r="OMU114" s="31"/>
      <c r="OMV114" s="31"/>
      <c r="OMW114" s="31"/>
      <c r="OMX114" s="31"/>
      <c r="OMY114" s="31"/>
      <c r="OMZ114" s="31"/>
      <c r="ONA114" s="31"/>
      <c r="ONB114" s="31"/>
      <c r="ONC114" s="31"/>
      <c r="OND114" s="31"/>
      <c r="ONE114" s="31"/>
      <c r="ONF114" s="31"/>
      <c r="ONG114" s="31"/>
      <c r="ONH114" s="31"/>
      <c r="ONI114" s="31"/>
      <c r="ONJ114" s="31"/>
      <c r="ONK114" s="31"/>
      <c r="ONL114" s="31"/>
      <c r="ONM114" s="31"/>
      <c r="ONN114" s="31"/>
      <c r="ONO114" s="31"/>
      <c r="ONP114" s="31"/>
      <c r="ONQ114" s="31"/>
      <c r="ONR114" s="31"/>
      <c r="ONS114" s="31"/>
      <c r="ONT114" s="31"/>
      <c r="ONU114" s="31"/>
      <c r="ONV114" s="31"/>
      <c r="ONW114" s="31"/>
      <c r="ONX114" s="31"/>
      <c r="ONY114" s="31"/>
      <c r="ONZ114" s="31"/>
      <c r="OOA114" s="31"/>
      <c r="OOB114" s="31"/>
      <c r="OOC114" s="31"/>
      <c r="OOD114" s="31"/>
      <c r="OOE114" s="31"/>
      <c r="OOF114" s="31"/>
      <c r="OOG114" s="31"/>
      <c r="OOH114" s="31"/>
      <c r="OOI114" s="31"/>
      <c r="OOJ114" s="31"/>
      <c r="OOK114" s="31"/>
      <c r="OOL114" s="31"/>
      <c r="OOM114" s="31"/>
      <c r="OON114" s="31"/>
      <c r="OOO114" s="31"/>
      <c r="OOP114" s="31"/>
      <c r="OOQ114" s="31"/>
      <c r="OOR114" s="31"/>
      <c r="OOS114" s="31"/>
      <c r="OOT114" s="31"/>
      <c r="OOU114" s="31"/>
      <c r="OOV114" s="31"/>
      <c r="OOW114" s="31"/>
      <c r="OOX114" s="31"/>
      <c r="OOY114" s="31"/>
      <c r="OOZ114" s="31"/>
      <c r="OPA114" s="31"/>
      <c r="OPB114" s="31"/>
      <c r="OPC114" s="31"/>
      <c r="OPD114" s="31"/>
      <c r="OPE114" s="31"/>
      <c r="OPF114" s="31"/>
      <c r="OPG114" s="31"/>
      <c r="OPH114" s="31"/>
      <c r="OPI114" s="31"/>
      <c r="OPJ114" s="31"/>
      <c r="OPK114" s="31"/>
      <c r="OPL114" s="31"/>
      <c r="OPM114" s="31"/>
      <c r="OPN114" s="31"/>
      <c r="OPO114" s="31"/>
      <c r="OPP114" s="31"/>
      <c r="OPQ114" s="31"/>
      <c r="OPR114" s="31"/>
      <c r="OPS114" s="31"/>
      <c r="OPT114" s="31"/>
      <c r="OPU114" s="31"/>
      <c r="OPV114" s="31"/>
      <c r="OPW114" s="31"/>
      <c r="OPX114" s="31"/>
      <c r="OPY114" s="31"/>
      <c r="OPZ114" s="31"/>
      <c r="OQA114" s="31"/>
      <c r="OQB114" s="31"/>
      <c r="OQC114" s="31"/>
      <c r="OQD114" s="31"/>
      <c r="OQE114" s="31"/>
      <c r="OQF114" s="31"/>
      <c r="OQG114" s="31"/>
      <c r="OQH114" s="31"/>
      <c r="OQI114" s="31"/>
      <c r="OQJ114" s="31"/>
      <c r="OQK114" s="31"/>
      <c r="OQL114" s="31"/>
      <c r="OQM114" s="31"/>
      <c r="OQN114" s="31"/>
      <c r="OQO114" s="31"/>
      <c r="OQP114" s="31"/>
      <c r="OQQ114" s="31"/>
      <c r="OQR114" s="31"/>
      <c r="OQS114" s="31"/>
      <c r="OQT114" s="31"/>
      <c r="OQU114" s="31"/>
      <c r="OQV114" s="31"/>
      <c r="OQW114" s="31"/>
      <c r="OQX114" s="31"/>
      <c r="OQY114" s="31"/>
      <c r="OQZ114" s="31"/>
      <c r="ORA114" s="31"/>
      <c r="ORB114" s="31"/>
      <c r="ORC114" s="31"/>
      <c r="ORD114" s="31"/>
      <c r="ORE114" s="31"/>
      <c r="ORF114" s="31"/>
      <c r="ORG114" s="31"/>
      <c r="ORH114" s="31"/>
      <c r="ORI114" s="31"/>
      <c r="ORJ114" s="31"/>
      <c r="ORK114" s="31"/>
      <c r="ORL114" s="31"/>
      <c r="ORM114" s="31"/>
      <c r="ORN114" s="31"/>
      <c r="ORO114" s="31"/>
      <c r="ORP114" s="31"/>
      <c r="ORQ114" s="31"/>
      <c r="ORR114" s="31"/>
      <c r="ORS114" s="31"/>
      <c r="ORT114" s="31"/>
      <c r="ORU114" s="31"/>
      <c r="ORV114" s="31"/>
      <c r="ORW114" s="31"/>
      <c r="ORX114" s="31"/>
      <c r="ORY114" s="31"/>
      <c r="ORZ114" s="31"/>
      <c r="OSA114" s="31"/>
      <c r="OSB114" s="31"/>
      <c r="OSC114" s="31"/>
      <c r="OSD114" s="31"/>
      <c r="OSE114" s="31"/>
      <c r="OSF114" s="31"/>
      <c r="OSG114" s="31"/>
      <c r="OSH114" s="31"/>
      <c r="OSI114" s="31"/>
      <c r="OSJ114" s="31"/>
      <c r="OSK114" s="31"/>
      <c r="OSL114" s="31"/>
      <c r="OSM114" s="31"/>
      <c r="OSN114" s="31"/>
      <c r="OSO114" s="31"/>
      <c r="OSP114" s="31"/>
      <c r="OSQ114" s="31"/>
      <c r="OSR114" s="31"/>
      <c r="OSS114" s="31"/>
      <c r="OST114" s="31"/>
      <c r="OSU114" s="31"/>
      <c r="OSV114" s="31"/>
      <c r="OSW114" s="31"/>
      <c r="OSX114" s="31"/>
      <c r="OSY114" s="31"/>
      <c r="OSZ114" s="31"/>
      <c r="OTA114" s="31"/>
      <c r="OTB114" s="31"/>
      <c r="OTC114" s="31"/>
      <c r="OTD114" s="31"/>
      <c r="OTE114" s="31"/>
      <c r="OTF114" s="31"/>
      <c r="OTG114" s="31"/>
      <c r="OTH114" s="31"/>
      <c r="OTI114" s="31"/>
      <c r="OTJ114" s="31"/>
      <c r="OTK114" s="31"/>
      <c r="OTL114" s="31"/>
      <c r="OTM114" s="31"/>
      <c r="OTN114" s="31"/>
      <c r="OTO114" s="31"/>
      <c r="OTP114" s="31"/>
      <c r="OTQ114" s="31"/>
      <c r="OTR114" s="31"/>
      <c r="OTS114" s="31"/>
      <c r="OTT114" s="31"/>
      <c r="OTU114" s="31"/>
      <c r="OTV114" s="31"/>
      <c r="OTW114" s="31"/>
      <c r="OTX114" s="31"/>
      <c r="OTY114" s="31"/>
      <c r="OTZ114" s="31"/>
      <c r="OUA114" s="31"/>
      <c r="OUB114" s="31"/>
      <c r="OUC114" s="31"/>
      <c r="OUD114" s="31"/>
      <c r="OUE114" s="31"/>
      <c r="OUF114" s="31"/>
      <c r="OUG114" s="31"/>
      <c r="OUH114" s="31"/>
      <c r="OUI114" s="31"/>
      <c r="OUJ114" s="31"/>
      <c r="OUK114" s="31"/>
      <c r="OUL114" s="31"/>
      <c r="OUM114" s="31"/>
      <c r="OUN114" s="31"/>
      <c r="OUO114" s="31"/>
      <c r="OUP114" s="31"/>
      <c r="OUQ114" s="31"/>
      <c r="OUR114" s="31"/>
      <c r="OUS114" s="31"/>
      <c r="OUT114" s="31"/>
      <c r="OUU114" s="31"/>
      <c r="OUV114" s="31"/>
      <c r="OUW114" s="31"/>
      <c r="OUX114" s="31"/>
      <c r="OUY114" s="31"/>
      <c r="OUZ114" s="31"/>
      <c r="OVA114" s="31"/>
      <c r="OVB114" s="31"/>
      <c r="OVC114" s="31"/>
      <c r="OVD114" s="31"/>
      <c r="OVE114" s="31"/>
      <c r="OVF114" s="31"/>
      <c r="OVG114" s="31"/>
      <c r="OVH114" s="31"/>
      <c r="OVI114" s="31"/>
      <c r="OVJ114" s="31"/>
      <c r="OVK114" s="31"/>
      <c r="OVL114" s="31"/>
      <c r="OVM114" s="31"/>
      <c r="OVN114" s="31"/>
      <c r="OVO114" s="31"/>
      <c r="OVP114" s="31"/>
      <c r="OVQ114" s="31"/>
      <c r="OVR114" s="31"/>
      <c r="OVS114" s="31"/>
      <c r="OVT114" s="31"/>
      <c r="OVU114" s="31"/>
      <c r="OVV114" s="31"/>
      <c r="OVW114" s="31"/>
      <c r="OVX114" s="31"/>
      <c r="OVY114" s="31"/>
      <c r="OVZ114" s="31"/>
      <c r="OWA114" s="31"/>
      <c r="OWB114" s="31"/>
      <c r="OWC114" s="31"/>
      <c r="OWD114" s="31"/>
      <c r="OWE114" s="31"/>
      <c r="OWF114" s="31"/>
      <c r="OWG114" s="31"/>
      <c r="OWH114" s="31"/>
      <c r="OWI114" s="31"/>
      <c r="OWJ114" s="31"/>
      <c r="OWK114" s="31"/>
      <c r="OWL114" s="31"/>
      <c r="OWM114" s="31"/>
      <c r="OWN114" s="31"/>
      <c r="OWO114" s="31"/>
      <c r="OWP114" s="31"/>
      <c r="OWQ114" s="31"/>
      <c r="OWR114" s="31"/>
      <c r="OWS114" s="31"/>
      <c r="OWT114" s="31"/>
      <c r="OWU114" s="31"/>
      <c r="OWV114" s="31"/>
      <c r="OWW114" s="31"/>
      <c r="OWX114" s="31"/>
      <c r="OWY114" s="31"/>
      <c r="OWZ114" s="31"/>
      <c r="OXA114" s="31"/>
      <c r="OXB114" s="31"/>
      <c r="OXC114" s="31"/>
      <c r="OXD114" s="31"/>
      <c r="OXE114" s="31"/>
      <c r="OXF114" s="31"/>
      <c r="OXG114" s="31"/>
      <c r="OXH114" s="31"/>
      <c r="OXI114" s="31"/>
      <c r="OXJ114" s="31"/>
      <c r="OXK114" s="31"/>
      <c r="OXL114" s="31"/>
      <c r="OXM114" s="31"/>
      <c r="OXN114" s="31"/>
      <c r="OXO114" s="31"/>
      <c r="OXP114" s="31"/>
      <c r="OXQ114" s="31"/>
      <c r="OXR114" s="31"/>
      <c r="OXS114" s="31"/>
      <c r="OXT114" s="31"/>
      <c r="OXU114" s="31"/>
      <c r="OXV114" s="31"/>
      <c r="OXW114" s="31"/>
      <c r="OXX114" s="31"/>
      <c r="OXY114" s="31"/>
      <c r="OXZ114" s="31"/>
      <c r="OYA114" s="31"/>
      <c r="OYB114" s="31"/>
      <c r="OYC114" s="31"/>
      <c r="OYD114" s="31"/>
      <c r="OYE114" s="31"/>
      <c r="OYF114" s="31"/>
      <c r="OYG114" s="31"/>
      <c r="OYH114" s="31"/>
      <c r="OYI114" s="31"/>
      <c r="OYJ114" s="31"/>
      <c r="OYK114" s="31"/>
      <c r="OYL114" s="31"/>
      <c r="OYM114" s="31"/>
      <c r="OYN114" s="31"/>
      <c r="OYO114" s="31"/>
      <c r="OYP114" s="31"/>
      <c r="OYQ114" s="31"/>
      <c r="OYR114" s="31"/>
      <c r="OYS114" s="31"/>
      <c r="OYT114" s="31"/>
      <c r="OYU114" s="31"/>
      <c r="OYV114" s="31"/>
      <c r="OYW114" s="31"/>
      <c r="OYX114" s="31"/>
      <c r="OYY114" s="31"/>
      <c r="OYZ114" s="31"/>
      <c r="OZA114" s="31"/>
      <c r="OZB114" s="31"/>
      <c r="OZC114" s="31"/>
      <c r="OZD114" s="31"/>
      <c r="OZE114" s="31"/>
      <c r="OZF114" s="31"/>
      <c r="OZG114" s="31"/>
      <c r="OZH114" s="31"/>
      <c r="OZI114" s="31"/>
      <c r="OZJ114" s="31"/>
      <c r="OZK114" s="31"/>
      <c r="OZL114" s="31"/>
      <c r="OZM114" s="31"/>
      <c r="OZN114" s="31"/>
      <c r="OZO114" s="31"/>
      <c r="OZP114" s="31"/>
      <c r="OZQ114" s="31"/>
      <c r="OZR114" s="31"/>
      <c r="OZS114" s="31"/>
      <c r="OZT114" s="31"/>
      <c r="OZU114" s="31"/>
      <c r="OZV114" s="31"/>
      <c r="OZW114" s="31"/>
      <c r="OZX114" s="31"/>
      <c r="OZY114" s="31"/>
      <c r="OZZ114" s="31"/>
      <c r="PAA114" s="31"/>
      <c r="PAB114" s="31"/>
      <c r="PAC114" s="31"/>
      <c r="PAD114" s="31"/>
      <c r="PAE114" s="31"/>
      <c r="PAF114" s="31"/>
      <c r="PAG114" s="31"/>
      <c r="PAH114" s="31"/>
      <c r="PAI114" s="31"/>
      <c r="PAJ114" s="31"/>
      <c r="PAK114" s="31"/>
      <c r="PAL114" s="31"/>
      <c r="PAM114" s="31"/>
      <c r="PAN114" s="31"/>
      <c r="PAO114" s="31"/>
      <c r="PAP114" s="31"/>
      <c r="PAQ114" s="31"/>
      <c r="PAR114" s="31"/>
      <c r="PAS114" s="31"/>
      <c r="PAT114" s="31"/>
      <c r="PAU114" s="31"/>
      <c r="PAV114" s="31"/>
      <c r="PAW114" s="31"/>
      <c r="PAX114" s="31"/>
      <c r="PAY114" s="31"/>
      <c r="PAZ114" s="31"/>
      <c r="PBA114" s="31"/>
      <c r="PBB114" s="31"/>
      <c r="PBC114" s="31"/>
      <c r="PBD114" s="31"/>
      <c r="PBE114" s="31"/>
      <c r="PBF114" s="31"/>
      <c r="PBG114" s="31"/>
      <c r="PBH114" s="31"/>
      <c r="PBI114" s="31"/>
      <c r="PBJ114" s="31"/>
      <c r="PBK114" s="31"/>
      <c r="PBL114" s="31"/>
      <c r="PBM114" s="31"/>
      <c r="PBN114" s="31"/>
      <c r="PBO114" s="31"/>
      <c r="PBP114" s="31"/>
      <c r="PBQ114" s="31"/>
      <c r="PBR114" s="31"/>
      <c r="PBS114" s="31"/>
      <c r="PBT114" s="31"/>
      <c r="PBU114" s="31"/>
      <c r="PBV114" s="31"/>
      <c r="PBW114" s="31"/>
      <c r="PBX114" s="31"/>
      <c r="PBY114" s="31"/>
      <c r="PBZ114" s="31"/>
      <c r="PCA114" s="31"/>
      <c r="PCB114" s="31"/>
      <c r="PCC114" s="31"/>
      <c r="PCD114" s="31"/>
      <c r="PCE114" s="31"/>
      <c r="PCF114" s="31"/>
      <c r="PCG114" s="31"/>
      <c r="PCH114" s="31"/>
      <c r="PCI114" s="31"/>
      <c r="PCJ114" s="31"/>
      <c r="PCK114" s="31"/>
      <c r="PCL114" s="31"/>
      <c r="PCM114" s="31"/>
      <c r="PCN114" s="31"/>
      <c r="PCO114" s="31"/>
      <c r="PCP114" s="31"/>
      <c r="PCQ114" s="31"/>
      <c r="PCR114" s="31"/>
      <c r="PCS114" s="31"/>
      <c r="PCT114" s="31"/>
      <c r="PCU114" s="31"/>
      <c r="PCV114" s="31"/>
      <c r="PCW114" s="31"/>
      <c r="PCX114" s="31"/>
      <c r="PCY114" s="31"/>
      <c r="PCZ114" s="31"/>
      <c r="PDA114" s="31"/>
      <c r="PDB114" s="31"/>
      <c r="PDC114" s="31"/>
      <c r="PDD114" s="31"/>
      <c r="PDE114" s="31"/>
      <c r="PDF114" s="31"/>
      <c r="PDG114" s="31"/>
      <c r="PDH114" s="31"/>
      <c r="PDI114" s="31"/>
      <c r="PDJ114" s="31"/>
      <c r="PDK114" s="31"/>
      <c r="PDL114" s="31"/>
      <c r="PDM114" s="31"/>
      <c r="PDN114" s="31"/>
      <c r="PDO114" s="31"/>
      <c r="PDP114" s="31"/>
      <c r="PDQ114" s="31"/>
      <c r="PDR114" s="31"/>
      <c r="PDS114" s="31"/>
      <c r="PDT114" s="31"/>
      <c r="PDU114" s="31"/>
      <c r="PDV114" s="31"/>
      <c r="PDW114" s="31"/>
      <c r="PDX114" s="31"/>
      <c r="PDY114" s="31"/>
      <c r="PDZ114" s="31"/>
      <c r="PEA114" s="31"/>
      <c r="PEB114" s="31"/>
      <c r="PEC114" s="31"/>
      <c r="PED114" s="31"/>
      <c r="PEE114" s="31"/>
      <c r="PEF114" s="31"/>
      <c r="PEG114" s="31"/>
      <c r="PEH114" s="31"/>
      <c r="PEI114" s="31"/>
      <c r="PEJ114" s="31"/>
      <c r="PEK114" s="31"/>
      <c r="PEL114" s="31"/>
      <c r="PEM114" s="31"/>
      <c r="PEN114" s="31"/>
      <c r="PEO114" s="31"/>
      <c r="PEP114" s="31"/>
      <c r="PEQ114" s="31"/>
      <c r="PER114" s="31"/>
      <c r="PES114" s="31"/>
      <c r="PET114" s="31"/>
      <c r="PEU114" s="31"/>
      <c r="PEV114" s="31"/>
      <c r="PEW114" s="31"/>
      <c r="PEX114" s="31"/>
      <c r="PEY114" s="31"/>
      <c r="PEZ114" s="31"/>
      <c r="PFA114" s="31"/>
      <c r="PFB114" s="31"/>
      <c r="PFC114" s="31"/>
      <c r="PFD114" s="31"/>
      <c r="PFE114" s="31"/>
      <c r="PFF114" s="31"/>
      <c r="PFG114" s="31"/>
      <c r="PFH114" s="31"/>
      <c r="PFI114" s="31"/>
      <c r="PFJ114" s="31"/>
      <c r="PFK114" s="31"/>
      <c r="PFL114" s="31"/>
      <c r="PFM114" s="31"/>
      <c r="PFN114" s="31"/>
      <c r="PFO114" s="31"/>
      <c r="PFP114" s="31"/>
      <c r="PFQ114" s="31"/>
      <c r="PFR114" s="31"/>
      <c r="PFS114" s="31"/>
      <c r="PFT114" s="31"/>
      <c r="PFU114" s="31"/>
      <c r="PFV114" s="31"/>
      <c r="PFW114" s="31"/>
      <c r="PFX114" s="31"/>
      <c r="PFY114" s="31"/>
      <c r="PFZ114" s="31"/>
      <c r="PGA114" s="31"/>
      <c r="PGB114" s="31"/>
      <c r="PGC114" s="31"/>
      <c r="PGD114" s="31"/>
      <c r="PGE114" s="31"/>
      <c r="PGF114" s="31"/>
      <c r="PGG114" s="31"/>
      <c r="PGH114" s="31"/>
      <c r="PGI114" s="31"/>
      <c r="PGJ114" s="31"/>
      <c r="PGK114" s="31"/>
      <c r="PGL114" s="31"/>
      <c r="PGM114" s="31"/>
      <c r="PGN114" s="31"/>
      <c r="PGO114" s="31"/>
      <c r="PGP114" s="31"/>
      <c r="PGQ114" s="31"/>
      <c r="PGR114" s="31"/>
      <c r="PGS114" s="31"/>
      <c r="PGT114" s="31"/>
      <c r="PGU114" s="31"/>
      <c r="PGV114" s="31"/>
      <c r="PGW114" s="31"/>
      <c r="PGX114" s="31"/>
      <c r="PGY114" s="31"/>
      <c r="PGZ114" s="31"/>
      <c r="PHA114" s="31"/>
      <c r="PHB114" s="31"/>
      <c r="PHC114" s="31"/>
      <c r="PHD114" s="31"/>
      <c r="PHE114" s="31"/>
      <c r="PHF114" s="31"/>
      <c r="PHG114" s="31"/>
      <c r="PHH114" s="31"/>
      <c r="PHI114" s="31"/>
      <c r="PHJ114" s="31"/>
      <c r="PHK114" s="31"/>
      <c r="PHL114" s="31"/>
      <c r="PHM114" s="31"/>
      <c r="PHN114" s="31"/>
      <c r="PHO114" s="31"/>
      <c r="PHP114" s="31"/>
      <c r="PHQ114" s="31"/>
      <c r="PHR114" s="31"/>
      <c r="PHS114" s="31"/>
      <c r="PHT114" s="31"/>
      <c r="PHU114" s="31"/>
      <c r="PHV114" s="31"/>
      <c r="PHW114" s="31"/>
      <c r="PHX114" s="31"/>
      <c r="PHY114" s="31"/>
      <c r="PHZ114" s="31"/>
      <c r="PIA114" s="31"/>
      <c r="PIB114" s="31"/>
      <c r="PIC114" s="31"/>
      <c r="PID114" s="31"/>
      <c r="PIE114" s="31"/>
      <c r="PIF114" s="31"/>
      <c r="PIG114" s="31"/>
      <c r="PIH114" s="31"/>
      <c r="PII114" s="31"/>
      <c r="PIJ114" s="31"/>
      <c r="PIK114" s="31"/>
      <c r="PIL114" s="31"/>
      <c r="PIM114" s="31"/>
      <c r="PIN114" s="31"/>
      <c r="PIO114" s="31"/>
      <c r="PIP114" s="31"/>
      <c r="PIQ114" s="31"/>
      <c r="PIR114" s="31"/>
      <c r="PIS114" s="31"/>
      <c r="PIT114" s="31"/>
      <c r="PIU114" s="31"/>
      <c r="PIV114" s="31"/>
      <c r="PIW114" s="31"/>
      <c r="PIX114" s="31"/>
      <c r="PIY114" s="31"/>
      <c r="PIZ114" s="31"/>
      <c r="PJA114" s="31"/>
      <c r="PJB114" s="31"/>
      <c r="PJC114" s="31"/>
      <c r="PJD114" s="31"/>
      <c r="PJE114" s="31"/>
      <c r="PJF114" s="31"/>
      <c r="PJG114" s="31"/>
      <c r="PJH114" s="31"/>
      <c r="PJI114" s="31"/>
      <c r="PJJ114" s="31"/>
      <c r="PJK114" s="31"/>
      <c r="PJL114" s="31"/>
      <c r="PJM114" s="31"/>
      <c r="PJN114" s="31"/>
      <c r="PJO114" s="31"/>
      <c r="PJP114" s="31"/>
      <c r="PJQ114" s="31"/>
      <c r="PJR114" s="31"/>
      <c r="PJS114" s="31"/>
      <c r="PJT114" s="31"/>
      <c r="PJU114" s="31"/>
      <c r="PJV114" s="31"/>
      <c r="PJW114" s="31"/>
      <c r="PJX114" s="31"/>
      <c r="PJY114" s="31"/>
      <c r="PJZ114" s="31"/>
      <c r="PKA114" s="31"/>
      <c r="PKB114" s="31"/>
      <c r="PKC114" s="31"/>
      <c r="PKD114" s="31"/>
      <c r="PKE114" s="31"/>
      <c r="PKF114" s="31"/>
      <c r="PKG114" s="31"/>
      <c r="PKH114" s="31"/>
      <c r="PKI114" s="31"/>
      <c r="PKJ114" s="31"/>
      <c r="PKK114" s="31"/>
      <c r="PKL114" s="31"/>
      <c r="PKM114" s="31"/>
      <c r="PKN114" s="31"/>
      <c r="PKO114" s="31"/>
      <c r="PKP114" s="31"/>
      <c r="PKQ114" s="31"/>
      <c r="PKR114" s="31"/>
      <c r="PKS114" s="31"/>
      <c r="PKT114" s="31"/>
      <c r="PKU114" s="31"/>
      <c r="PKV114" s="31"/>
      <c r="PKW114" s="31"/>
      <c r="PKX114" s="31"/>
      <c r="PKY114" s="31"/>
      <c r="PKZ114" s="31"/>
      <c r="PLA114" s="31"/>
      <c r="PLB114" s="31"/>
      <c r="PLC114" s="31"/>
      <c r="PLD114" s="31"/>
      <c r="PLE114" s="31"/>
      <c r="PLF114" s="31"/>
      <c r="PLG114" s="31"/>
      <c r="PLH114" s="31"/>
      <c r="PLI114" s="31"/>
      <c r="PLJ114" s="31"/>
      <c r="PLK114" s="31"/>
      <c r="PLL114" s="31"/>
      <c r="PLM114" s="31"/>
      <c r="PLN114" s="31"/>
      <c r="PLO114" s="31"/>
      <c r="PLP114" s="31"/>
      <c r="PLQ114" s="31"/>
      <c r="PLR114" s="31"/>
      <c r="PLS114" s="31"/>
      <c r="PLT114" s="31"/>
      <c r="PLU114" s="31"/>
      <c r="PLV114" s="31"/>
      <c r="PLW114" s="31"/>
      <c r="PLX114" s="31"/>
      <c r="PLY114" s="31"/>
      <c r="PLZ114" s="31"/>
      <c r="PMA114" s="31"/>
      <c r="PMB114" s="31"/>
      <c r="PMC114" s="31"/>
      <c r="PMD114" s="31"/>
      <c r="PME114" s="31"/>
      <c r="PMF114" s="31"/>
      <c r="PMG114" s="31"/>
      <c r="PMH114" s="31"/>
      <c r="PMI114" s="31"/>
      <c r="PMJ114" s="31"/>
      <c r="PMK114" s="31"/>
      <c r="PML114" s="31"/>
      <c r="PMM114" s="31"/>
      <c r="PMN114" s="31"/>
      <c r="PMO114" s="31"/>
      <c r="PMP114" s="31"/>
      <c r="PMQ114" s="31"/>
      <c r="PMR114" s="31"/>
      <c r="PMS114" s="31"/>
      <c r="PMT114" s="31"/>
      <c r="PMU114" s="31"/>
      <c r="PMV114" s="31"/>
      <c r="PMW114" s="31"/>
      <c r="PMX114" s="31"/>
      <c r="PMY114" s="31"/>
      <c r="PMZ114" s="31"/>
      <c r="PNA114" s="31"/>
      <c r="PNB114" s="31"/>
      <c r="PNC114" s="31"/>
      <c r="PND114" s="31"/>
      <c r="PNE114" s="31"/>
      <c r="PNF114" s="31"/>
      <c r="PNG114" s="31"/>
      <c r="PNH114" s="31"/>
      <c r="PNI114" s="31"/>
      <c r="PNJ114" s="31"/>
      <c r="PNK114" s="31"/>
      <c r="PNL114" s="31"/>
      <c r="PNM114" s="31"/>
      <c r="PNN114" s="31"/>
      <c r="PNO114" s="31"/>
      <c r="PNP114" s="31"/>
      <c r="PNQ114" s="31"/>
      <c r="PNR114" s="31"/>
      <c r="PNS114" s="31"/>
      <c r="PNT114" s="31"/>
      <c r="PNU114" s="31"/>
      <c r="PNV114" s="31"/>
      <c r="PNW114" s="31"/>
      <c r="PNX114" s="31"/>
      <c r="PNY114" s="31"/>
      <c r="PNZ114" s="31"/>
      <c r="POA114" s="31"/>
      <c r="POB114" s="31"/>
      <c r="POC114" s="31"/>
      <c r="POD114" s="31"/>
      <c r="POE114" s="31"/>
      <c r="POF114" s="31"/>
      <c r="POG114" s="31"/>
      <c r="POH114" s="31"/>
      <c r="POI114" s="31"/>
      <c r="POJ114" s="31"/>
      <c r="POK114" s="31"/>
      <c r="POL114" s="31"/>
      <c r="POM114" s="31"/>
      <c r="PON114" s="31"/>
      <c r="POO114" s="31"/>
      <c r="POP114" s="31"/>
      <c r="POQ114" s="31"/>
      <c r="POR114" s="31"/>
      <c r="POS114" s="31"/>
      <c r="POT114" s="31"/>
      <c r="POU114" s="31"/>
      <c r="POV114" s="31"/>
      <c r="POW114" s="31"/>
      <c r="POX114" s="31"/>
      <c r="POY114" s="31"/>
      <c r="POZ114" s="31"/>
      <c r="PPA114" s="31"/>
      <c r="PPB114" s="31"/>
      <c r="PPC114" s="31"/>
      <c r="PPD114" s="31"/>
      <c r="PPE114" s="31"/>
      <c r="PPF114" s="31"/>
      <c r="PPG114" s="31"/>
      <c r="PPH114" s="31"/>
      <c r="PPI114" s="31"/>
      <c r="PPJ114" s="31"/>
      <c r="PPK114" s="31"/>
      <c r="PPL114" s="31"/>
      <c r="PPM114" s="31"/>
      <c r="PPN114" s="31"/>
      <c r="PPO114" s="31"/>
      <c r="PPP114" s="31"/>
      <c r="PPQ114" s="31"/>
      <c r="PPR114" s="31"/>
      <c r="PPS114" s="31"/>
      <c r="PPT114" s="31"/>
      <c r="PPU114" s="31"/>
      <c r="PPV114" s="31"/>
      <c r="PPW114" s="31"/>
      <c r="PPX114" s="31"/>
      <c r="PPY114" s="31"/>
      <c r="PPZ114" s="31"/>
      <c r="PQA114" s="31"/>
      <c r="PQB114" s="31"/>
      <c r="PQC114" s="31"/>
      <c r="PQD114" s="31"/>
      <c r="PQE114" s="31"/>
      <c r="PQF114" s="31"/>
      <c r="PQG114" s="31"/>
      <c r="PQH114" s="31"/>
      <c r="PQI114" s="31"/>
      <c r="PQJ114" s="31"/>
      <c r="PQK114" s="31"/>
      <c r="PQL114" s="31"/>
      <c r="PQM114" s="31"/>
      <c r="PQN114" s="31"/>
      <c r="PQO114" s="31"/>
      <c r="PQP114" s="31"/>
      <c r="PQQ114" s="31"/>
      <c r="PQR114" s="31"/>
      <c r="PQS114" s="31"/>
      <c r="PQT114" s="31"/>
      <c r="PQU114" s="31"/>
      <c r="PQV114" s="31"/>
      <c r="PQW114" s="31"/>
      <c r="PQX114" s="31"/>
      <c r="PQY114" s="31"/>
      <c r="PQZ114" s="31"/>
      <c r="PRA114" s="31"/>
      <c r="PRB114" s="31"/>
      <c r="PRC114" s="31"/>
      <c r="PRD114" s="31"/>
      <c r="PRE114" s="31"/>
      <c r="PRF114" s="31"/>
      <c r="PRG114" s="31"/>
      <c r="PRH114" s="31"/>
      <c r="PRI114" s="31"/>
      <c r="PRJ114" s="31"/>
      <c r="PRK114" s="31"/>
      <c r="PRL114" s="31"/>
      <c r="PRM114" s="31"/>
      <c r="PRN114" s="31"/>
      <c r="PRO114" s="31"/>
      <c r="PRP114" s="31"/>
      <c r="PRQ114" s="31"/>
      <c r="PRR114" s="31"/>
      <c r="PRS114" s="31"/>
      <c r="PRT114" s="31"/>
      <c r="PRU114" s="31"/>
      <c r="PRV114" s="31"/>
      <c r="PRW114" s="31"/>
      <c r="PRX114" s="31"/>
      <c r="PRY114" s="31"/>
      <c r="PRZ114" s="31"/>
      <c r="PSA114" s="31"/>
      <c r="PSB114" s="31"/>
      <c r="PSC114" s="31"/>
      <c r="PSD114" s="31"/>
      <c r="PSE114" s="31"/>
      <c r="PSF114" s="31"/>
      <c r="PSG114" s="31"/>
      <c r="PSH114" s="31"/>
      <c r="PSI114" s="31"/>
      <c r="PSJ114" s="31"/>
      <c r="PSK114" s="31"/>
      <c r="PSL114" s="31"/>
      <c r="PSM114" s="31"/>
      <c r="PSN114" s="31"/>
      <c r="PSO114" s="31"/>
      <c r="PSP114" s="31"/>
      <c r="PSQ114" s="31"/>
      <c r="PSR114" s="31"/>
      <c r="PSS114" s="31"/>
      <c r="PST114" s="31"/>
      <c r="PSU114" s="31"/>
      <c r="PSV114" s="31"/>
      <c r="PSW114" s="31"/>
      <c r="PSX114" s="31"/>
      <c r="PSY114" s="31"/>
      <c r="PSZ114" s="31"/>
      <c r="PTA114" s="31"/>
      <c r="PTB114" s="31"/>
      <c r="PTC114" s="31"/>
      <c r="PTD114" s="31"/>
      <c r="PTE114" s="31"/>
      <c r="PTF114" s="31"/>
      <c r="PTG114" s="31"/>
      <c r="PTH114" s="31"/>
      <c r="PTI114" s="31"/>
      <c r="PTJ114" s="31"/>
      <c r="PTK114" s="31"/>
      <c r="PTL114" s="31"/>
      <c r="PTM114" s="31"/>
      <c r="PTN114" s="31"/>
      <c r="PTO114" s="31"/>
      <c r="PTP114" s="31"/>
      <c r="PTQ114" s="31"/>
      <c r="PTR114" s="31"/>
      <c r="PTS114" s="31"/>
      <c r="PTT114" s="31"/>
      <c r="PTU114" s="31"/>
      <c r="PTV114" s="31"/>
      <c r="PTW114" s="31"/>
      <c r="PTX114" s="31"/>
      <c r="PTY114" s="31"/>
      <c r="PTZ114" s="31"/>
      <c r="PUA114" s="31"/>
      <c r="PUB114" s="31"/>
      <c r="PUC114" s="31"/>
      <c r="PUD114" s="31"/>
      <c r="PUE114" s="31"/>
      <c r="PUF114" s="31"/>
      <c r="PUG114" s="31"/>
      <c r="PUH114" s="31"/>
      <c r="PUI114" s="31"/>
      <c r="PUJ114" s="31"/>
      <c r="PUK114" s="31"/>
      <c r="PUL114" s="31"/>
      <c r="PUM114" s="31"/>
      <c r="PUN114" s="31"/>
      <c r="PUO114" s="31"/>
      <c r="PUP114" s="31"/>
      <c r="PUQ114" s="31"/>
      <c r="PUR114" s="31"/>
      <c r="PUS114" s="31"/>
      <c r="PUT114" s="31"/>
      <c r="PUU114" s="31"/>
      <c r="PUV114" s="31"/>
      <c r="PUW114" s="31"/>
      <c r="PUX114" s="31"/>
      <c r="PUY114" s="31"/>
      <c r="PUZ114" s="31"/>
      <c r="PVA114" s="31"/>
      <c r="PVB114" s="31"/>
      <c r="PVC114" s="31"/>
      <c r="PVD114" s="31"/>
      <c r="PVE114" s="31"/>
      <c r="PVF114" s="31"/>
      <c r="PVG114" s="31"/>
      <c r="PVH114" s="31"/>
      <c r="PVI114" s="31"/>
      <c r="PVJ114" s="31"/>
      <c r="PVK114" s="31"/>
      <c r="PVL114" s="31"/>
      <c r="PVM114" s="31"/>
      <c r="PVN114" s="31"/>
      <c r="PVO114" s="31"/>
      <c r="PVP114" s="31"/>
      <c r="PVQ114" s="31"/>
      <c r="PVR114" s="31"/>
      <c r="PVS114" s="31"/>
      <c r="PVT114" s="31"/>
      <c r="PVU114" s="31"/>
      <c r="PVV114" s="31"/>
      <c r="PVW114" s="31"/>
      <c r="PVX114" s="31"/>
      <c r="PVY114" s="31"/>
      <c r="PVZ114" s="31"/>
      <c r="PWA114" s="31"/>
      <c r="PWB114" s="31"/>
      <c r="PWC114" s="31"/>
      <c r="PWD114" s="31"/>
      <c r="PWE114" s="31"/>
      <c r="PWF114" s="31"/>
      <c r="PWG114" s="31"/>
      <c r="PWH114" s="31"/>
      <c r="PWI114" s="31"/>
      <c r="PWJ114" s="31"/>
      <c r="PWK114" s="31"/>
      <c r="PWL114" s="31"/>
      <c r="PWM114" s="31"/>
      <c r="PWN114" s="31"/>
      <c r="PWO114" s="31"/>
      <c r="PWP114" s="31"/>
      <c r="PWQ114" s="31"/>
      <c r="PWR114" s="31"/>
      <c r="PWS114" s="31"/>
      <c r="PWT114" s="31"/>
      <c r="PWU114" s="31"/>
      <c r="PWV114" s="31"/>
      <c r="PWW114" s="31"/>
      <c r="PWX114" s="31"/>
      <c r="PWY114" s="31"/>
      <c r="PWZ114" s="31"/>
      <c r="PXA114" s="31"/>
      <c r="PXB114" s="31"/>
      <c r="PXC114" s="31"/>
      <c r="PXD114" s="31"/>
      <c r="PXE114" s="31"/>
      <c r="PXF114" s="31"/>
      <c r="PXG114" s="31"/>
      <c r="PXH114" s="31"/>
      <c r="PXI114" s="31"/>
      <c r="PXJ114" s="31"/>
      <c r="PXK114" s="31"/>
      <c r="PXL114" s="31"/>
      <c r="PXM114" s="31"/>
      <c r="PXN114" s="31"/>
      <c r="PXO114" s="31"/>
      <c r="PXP114" s="31"/>
      <c r="PXQ114" s="31"/>
      <c r="PXR114" s="31"/>
      <c r="PXS114" s="31"/>
      <c r="PXT114" s="31"/>
      <c r="PXU114" s="31"/>
      <c r="PXV114" s="31"/>
      <c r="PXW114" s="31"/>
      <c r="PXX114" s="31"/>
      <c r="PXY114" s="31"/>
      <c r="PXZ114" s="31"/>
      <c r="PYA114" s="31"/>
      <c r="PYB114" s="31"/>
      <c r="PYC114" s="31"/>
      <c r="PYD114" s="31"/>
      <c r="PYE114" s="31"/>
      <c r="PYF114" s="31"/>
      <c r="PYG114" s="31"/>
      <c r="PYH114" s="31"/>
      <c r="PYI114" s="31"/>
      <c r="PYJ114" s="31"/>
      <c r="PYK114" s="31"/>
      <c r="PYL114" s="31"/>
      <c r="PYM114" s="31"/>
      <c r="PYN114" s="31"/>
      <c r="PYO114" s="31"/>
      <c r="PYP114" s="31"/>
      <c r="PYQ114" s="31"/>
      <c r="PYR114" s="31"/>
      <c r="PYS114" s="31"/>
      <c r="PYT114" s="31"/>
      <c r="PYU114" s="31"/>
      <c r="PYV114" s="31"/>
      <c r="PYW114" s="31"/>
      <c r="PYX114" s="31"/>
      <c r="PYY114" s="31"/>
      <c r="PYZ114" s="31"/>
      <c r="PZA114" s="31"/>
      <c r="PZB114" s="31"/>
      <c r="PZC114" s="31"/>
      <c r="PZD114" s="31"/>
      <c r="PZE114" s="31"/>
      <c r="PZF114" s="31"/>
      <c r="PZG114" s="31"/>
      <c r="PZH114" s="31"/>
      <c r="PZI114" s="31"/>
      <c r="PZJ114" s="31"/>
      <c r="PZK114" s="31"/>
      <c r="PZL114" s="31"/>
      <c r="PZM114" s="31"/>
      <c r="PZN114" s="31"/>
      <c r="PZO114" s="31"/>
      <c r="PZP114" s="31"/>
      <c r="PZQ114" s="31"/>
      <c r="PZR114" s="31"/>
      <c r="PZS114" s="31"/>
      <c r="PZT114" s="31"/>
      <c r="PZU114" s="31"/>
      <c r="PZV114" s="31"/>
      <c r="PZW114" s="31"/>
      <c r="PZX114" s="31"/>
      <c r="PZY114" s="31"/>
      <c r="PZZ114" s="31"/>
      <c r="QAA114" s="31"/>
      <c r="QAB114" s="31"/>
      <c r="QAC114" s="31"/>
      <c r="QAD114" s="31"/>
      <c r="QAE114" s="31"/>
      <c r="QAF114" s="31"/>
      <c r="QAG114" s="31"/>
      <c r="QAH114" s="31"/>
      <c r="QAI114" s="31"/>
      <c r="QAJ114" s="31"/>
      <c r="QAK114" s="31"/>
      <c r="QAL114" s="31"/>
      <c r="QAM114" s="31"/>
      <c r="QAN114" s="31"/>
      <c r="QAO114" s="31"/>
      <c r="QAP114" s="31"/>
      <c r="QAQ114" s="31"/>
      <c r="QAR114" s="31"/>
      <c r="QAS114" s="31"/>
      <c r="QAT114" s="31"/>
      <c r="QAU114" s="31"/>
      <c r="QAV114" s="31"/>
      <c r="QAW114" s="31"/>
      <c r="QAX114" s="31"/>
      <c r="QAY114" s="31"/>
      <c r="QAZ114" s="31"/>
      <c r="QBA114" s="31"/>
      <c r="QBB114" s="31"/>
      <c r="QBC114" s="31"/>
      <c r="QBD114" s="31"/>
      <c r="QBE114" s="31"/>
      <c r="QBF114" s="31"/>
      <c r="QBG114" s="31"/>
      <c r="QBH114" s="31"/>
      <c r="QBI114" s="31"/>
      <c r="QBJ114" s="31"/>
      <c r="QBK114" s="31"/>
      <c r="QBL114" s="31"/>
      <c r="QBM114" s="31"/>
      <c r="QBN114" s="31"/>
      <c r="QBO114" s="31"/>
      <c r="QBP114" s="31"/>
      <c r="QBQ114" s="31"/>
      <c r="QBR114" s="31"/>
      <c r="QBS114" s="31"/>
      <c r="QBT114" s="31"/>
      <c r="QBU114" s="31"/>
      <c r="QBV114" s="31"/>
      <c r="QBW114" s="31"/>
      <c r="QBX114" s="31"/>
      <c r="QBY114" s="31"/>
      <c r="QBZ114" s="31"/>
      <c r="QCA114" s="31"/>
      <c r="QCB114" s="31"/>
      <c r="QCC114" s="31"/>
      <c r="QCD114" s="31"/>
      <c r="QCE114" s="31"/>
      <c r="QCF114" s="31"/>
      <c r="QCG114" s="31"/>
      <c r="QCH114" s="31"/>
      <c r="QCI114" s="31"/>
      <c r="QCJ114" s="31"/>
      <c r="QCK114" s="31"/>
      <c r="QCL114" s="31"/>
      <c r="QCM114" s="31"/>
      <c r="QCN114" s="31"/>
      <c r="QCO114" s="31"/>
      <c r="QCP114" s="31"/>
      <c r="QCQ114" s="31"/>
      <c r="QCR114" s="31"/>
      <c r="QCS114" s="31"/>
      <c r="QCT114" s="31"/>
      <c r="QCU114" s="31"/>
      <c r="QCV114" s="31"/>
      <c r="QCW114" s="31"/>
      <c r="QCX114" s="31"/>
      <c r="QCY114" s="31"/>
      <c r="QCZ114" s="31"/>
      <c r="QDA114" s="31"/>
      <c r="QDB114" s="31"/>
      <c r="QDC114" s="31"/>
      <c r="QDD114" s="31"/>
      <c r="QDE114" s="31"/>
      <c r="QDF114" s="31"/>
      <c r="QDG114" s="31"/>
      <c r="QDH114" s="31"/>
      <c r="QDI114" s="31"/>
      <c r="QDJ114" s="31"/>
      <c r="QDK114" s="31"/>
      <c r="QDL114" s="31"/>
      <c r="QDM114" s="31"/>
      <c r="QDN114" s="31"/>
      <c r="QDO114" s="31"/>
      <c r="QDP114" s="31"/>
      <c r="QDQ114" s="31"/>
      <c r="QDR114" s="31"/>
      <c r="QDS114" s="31"/>
      <c r="QDT114" s="31"/>
      <c r="QDU114" s="31"/>
      <c r="QDV114" s="31"/>
      <c r="QDW114" s="31"/>
      <c r="QDX114" s="31"/>
      <c r="QDY114" s="31"/>
      <c r="QDZ114" s="31"/>
      <c r="QEA114" s="31"/>
      <c r="QEB114" s="31"/>
      <c r="QEC114" s="31"/>
      <c r="QED114" s="31"/>
      <c r="QEE114" s="31"/>
      <c r="QEF114" s="31"/>
      <c r="QEG114" s="31"/>
      <c r="QEH114" s="31"/>
      <c r="QEI114" s="31"/>
      <c r="QEJ114" s="31"/>
      <c r="QEK114" s="31"/>
      <c r="QEL114" s="31"/>
      <c r="QEM114" s="31"/>
      <c r="QEN114" s="31"/>
      <c r="QEO114" s="31"/>
      <c r="QEP114" s="31"/>
      <c r="QEQ114" s="31"/>
      <c r="QER114" s="31"/>
      <c r="QES114" s="31"/>
      <c r="QET114" s="31"/>
      <c r="QEU114" s="31"/>
      <c r="QEV114" s="31"/>
      <c r="QEW114" s="31"/>
      <c r="QEX114" s="31"/>
      <c r="QEY114" s="31"/>
      <c r="QEZ114" s="31"/>
      <c r="QFA114" s="31"/>
      <c r="QFB114" s="31"/>
      <c r="QFC114" s="31"/>
      <c r="QFD114" s="31"/>
      <c r="QFE114" s="31"/>
      <c r="QFF114" s="31"/>
      <c r="QFG114" s="31"/>
      <c r="QFH114" s="31"/>
      <c r="QFI114" s="31"/>
      <c r="QFJ114" s="31"/>
      <c r="QFK114" s="31"/>
      <c r="QFL114" s="31"/>
      <c r="QFM114" s="31"/>
      <c r="QFN114" s="31"/>
      <c r="QFO114" s="31"/>
      <c r="QFP114" s="31"/>
      <c r="QFQ114" s="31"/>
      <c r="QFR114" s="31"/>
      <c r="QFS114" s="31"/>
      <c r="QFT114" s="31"/>
      <c r="QFU114" s="31"/>
      <c r="QFV114" s="31"/>
      <c r="QFW114" s="31"/>
      <c r="QFX114" s="31"/>
      <c r="QFY114" s="31"/>
      <c r="QFZ114" s="31"/>
      <c r="QGA114" s="31"/>
      <c r="QGB114" s="31"/>
      <c r="QGC114" s="31"/>
      <c r="QGD114" s="31"/>
      <c r="QGE114" s="31"/>
      <c r="QGF114" s="31"/>
      <c r="QGG114" s="31"/>
      <c r="QGH114" s="31"/>
      <c r="QGI114" s="31"/>
      <c r="QGJ114" s="31"/>
      <c r="QGK114" s="31"/>
      <c r="QGL114" s="31"/>
      <c r="QGM114" s="31"/>
      <c r="QGN114" s="31"/>
      <c r="QGO114" s="31"/>
      <c r="QGP114" s="31"/>
      <c r="QGQ114" s="31"/>
      <c r="QGR114" s="31"/>
      <c r="QGS114" s="31"/>
      <c r="QGT114" s="31"/>
      <c r="QGU114" s="31"/>
      <c r="QGV114" s="31"/>
      <c r="QGW114" s="31"/>
      <c r="QGX114" s="31"/>
      <c r="QGY114" s="31"/>
      <c r="QGZ114" s="31"/>
      <c r="QHA114" s="31"/>
      <c r="QHB114" s="31"/>
      <c r="QHC114" s="31"/>
      <c r="QHD114" s="31"/>
      <c r="QHE114" s="31"/>
      <c r="QHF114" s="31"/>
      <c r="QHG114" s="31"/>
      <c r="QHH114" s="31"/>
      <c r="QHI114" s="31"/>
      <c r="QHJ114" s="31"/>
      <c r="QHK114" s="31"/>
      <c r="QHL114" s="31"/>
      <c r="QHM114" s="31"/>
      <c r="QHN114" s="31"/>
      <c r="QHO114" s="31"/>
      <c r="QHP114" s="31"/>
      <c r="QHQ114" s="31"/>
      <c r="QHR114" s="31"/>
      <c r="QHS114" s="31"/>
      <c r="QHT114" s="31"/>
      <c r="QHU114" s="31"/>
      <c r="QHV114" s="31"/>
      <c r="QHW114" s="31"/>
      <c r="QHX114" s="31"/>
      <c r="QHY114" s="31"/>
      <c r="QHZ114" s="31"/>
      <c r="QIA114" s="31"/>
      <c r="QIB114" s="31"/>
      <c r="QIC114" s="31"/>
      <c r="QID114" s="31"/>
      <c r="QIE114" s="31"/>
      <c r="QIF114" s="31"/>
      <c r="QIG114" s="31"/>
      <c r="QIH114" s="31"/>
      <c r="QII114" s="31"/>
      <c r="QIJ114" s="31"/>
      <c r="QIK114" s="31"/>
      <c r="QIL114" s="31"/>
      <c r="QIM114" s="31"/>
      <c r="QIN114" s="31"/>
      <c r="QIO114" s="31"/>
      <c r="QIP114" s="31"/>
      <c r="QIQ114" s="31"/>
      <c r="QIR114" s="31"/>
      <c r="QIS114" s="31"/>
      <c r="QIT114" s="31"/>
      <c r="QIU114" s="31"/>
      <c r="QIV114" s="31"/>
      <c r="QIW114" s="31"/>
      <c r="QIX114" s="31"/>
      <c r="QIY114" s="31"/>
      <c r="QIZ114" s="31"/>
      <c r="QJA114" s="31"/>
      <c r="QJB114" s="31"/>
      <c r="QJC114" s="31"/>
      <c r="QJD114" s="31"/>
      <c r="QJE114" s="31"/>
      <c r="QJF114" s="31"/>
      <c r="QJG114" s="31"/>
      <c r="QJH114" s="31"/>
      <c r="QJI114" s="31"/>
      <c r="QJJ114" s="31"/>
      <c r="QJK114" s="31"/>
      <c r="QJL114" s="31"/>
      <c r="QJM114" s="31"/>
      <c r="QJN114" s="31"/>
      <c r="QJO114" s="31"/>
      <c r="QJP114" s="31"/>
      <c r="QJQ114" s="31"/>
      <c r="QJR114" s="31"/>
      <c r="QJS114" s="31"/>
      <c r="QJT114" s="31"/>
      <c r="QJU114" s="31"/>
      <c r="QJV114" s="31"/>
      <c r="QJW114" s="31"/>
      <c r="QJX114" s="31"/>
      <c r="QJY114" s="31"/>
      <c r="QJZ114" s="31"/>
      <c r="QKA114" s="31"/>
      <c r="QKB114" s="31"/>
      <c r="QKC114" s="31"/>
      <c r="QKD114" s="31"/>
      <c r="QKE114" s="31"/>
      <c r="QKF114" s="31"/>
      <c r="QKG114" s="31"/>
      <c r="QKH114" s="31"/>
      <c r="QKI114" s="31"/>
      <c r="QKJ114" s="31"/>
      <c r="QKK114" s="31"/>
      <c r="QKL114" s="31"/>
      <c r="QKM114" s="31"/>
      <c r="QKN114" s="31"/>
      <c r="QKO114" s="31"/>
      <c r="QKP114" s="31"/>
      <c r="QKQ114" s="31"/>
      <c r="QKR114" s="31"/>
      <c r="QKS114" s="31"/>
      <c r="QKT114" s="31"/>
      <c r="QKU114" s="31"/>
      <c r="QKV114" s="31"/>
      <c r="QKW114" s="31"/>
      <c r="QKX114" s="31"/>
      <c r="QKY114" s="31"/>
      <c r="QKZ114" s="31"/>
      <c r="QLA114" s="31"/>
      <c r="QLB114" s="31"/>
      <c r="QLC114" s="31"/>
      <c r="QLD114" s="31"/>
      <c r="QLE114" s="31"/>
      <c r="QLF114" s="31"/>
      <c r="QLG114" s="31"/>
      <c r="QLH114" s="31"/>
      <c r="QLI114" s="31"/>
      <c r="QLJ114" s="31"/>
      <c r="QLK114" s="31"/>
      <c r="QLL114" s="31"/>
      <c r="QLM114" s="31"/>
      <c r="QLN114" s="31"/>
      <c r="QLO114" s="31"/>
      <c r="QLP114" s="31"/>
      <c r="QLQ114" s="31"/>
      <c r="QLR114" s="31"/>
      <c r="QLS114" s="31"/>
      <c r="QLT114" s="31"/>
      <c r="QLU114" s="31"/>
      <c r="QLV114" s="31"/>
      <c r="QLW114" s="31"/>
      <c r="QLX114" s="31"/>
      <c r="QLY114" s="31"/>
      <c r="QLZ114" s="31"/>
      <c r="QMA114" s="31"/>
      <c r="QMB114" s="31"/>
      <c r="QMC114" s="31"/>
      <c r="QMD114" s="31"/>
      <c r="QME114" s="31"/>
      <c r="QMF114" s="31"/>
      <c r="QMG114" s="31"/>
      <c r="QMH114" s="31"/>
      <c r="QMI114" s="31"/>
      <c r="QMJ114" s="31"/>
      <c r="QMK114" s="31"/>
      <c r="QML114" s="31"/>
      <c r="QMM114" s="31"/>
      <c r="QMN114" s="31"/>
      <c r="QMO114" s="31"/>
      <c r="QMP114" s="31"/>
      <c r="QMQ114" s="31"/>
      <c r="QMR114" s="31"/>
      <c r="QMS114" s="31"/>
      <c r="QMT114" s="31"/>
      <c r="QMU114" s="31"/>
      <c r="QMV114" s="31"/>
      <c r="QMW114" s="31"/>
      <c r="QMX114" s="31"/>
      <c r="QMY114" s="31"/>
      <c r="QMZ114" s="31"/>
      <c r="QNA114" s="31"/>
      <c r="QNB114" s="31"/>
      <c r="QNC114" s="31"/>
      <c r="QND114" s="31"/>
      <c r="QNE114" s="31"/>
      <c r="QNF114" s="31"/>
      <c r="QNG114" s="31"/>
      <c r="QNH114" s="31"/>
      <c r="QNI114" s="31"/>
      <c r="QNJ114" s="31"/>
      <c r="QNK114" s="31"/>
      <c r="QNL114" s="31"/>
      <c r="QNM114" s="31"/>
      <c r="QNN114" s="31"/>
      <c r="QNO114" s="31"/>
      <c r="QNP114" s="31"/>
      <c r="QNQ114" s="31"/>
      <c r="QNR114" s="31"/>
      <c r="QNS114" s="31"/>
      <c r="QNT114" s="31"/>
      <c r="QNU114" s="31"/>
      <c r="QNV114" s="31"/>
      <c r="QNW114" s="31"/>
      <c r="QNX114" s="31"/>
      <c r="QNY114" s="31"/>
      <c r="QNZ114" s="31"/>
      <c r="QOA114" s="31"/>
      <c r="QOB114" s="31"/>
      <c r="QOC114" s="31"/>
      <c r="QOD114" s="31"/>
      <c r="QOE114" s="31"/>
      <c r="QOF114" s="31"/>
      <c r="QOG114" s="31"/>
      <c r="QOH114" s="31"/>
      <c r="QOI114" s="31"/>
      <c r="QOJ114" s="31"/>
      <c r="QOK114" s="31"/>
      <c r="QOL114" s="31"/>
      <c r="QOM114" s="31"/>
      <c r="QON114" s="31"/>
      <c r="QOO114" s="31"/>
      <c r="QOP114" s="31"/>
      <c r="QOQ114" s="31"/>
      <c r="QOR114" s="31"/>
      <c r="QOS114" s="31"/>
      <c r="QOT114" s="31"/>
      <c r="QOU114" s="31"/>
      <c r="QOV114" s="31"/>
      <c r="QOW114" s="31"/>
      <c r="QOX114" s="31"/>
      <c r="QOY114" s="31"/>
      <c r="QOZ114" s="31"/>
      <c r="QPA114" s="31"/>
      <c r="QPB114" s="31"/>
      <c r="QPC114" s="31"/>
      <c r="QPD114" s="31"/>
      <c r="QPE114" s="31"/>
      <c r="QPF114" s="31"/>
      <c r="QPG114" s="31"/>
      <c r="QPH114" s="31"/>
      <c r="QPI114" s="31"/>
      <c r="QPJ114" s="31"/>
      <c r="QPK114" s="31"/>
      <c r="QPL114" s="31"/>
      <c r="QPM114" s="31"/>
      <c r="QPN114" s="31"/>
      <c r="QPO114" s="31"/>
      <c r="QPP114" s="31"/>
      <c r="QPQ114" s="31"/>
      <c r="QPR114" s="31"/>
      <c r="QPS114" s="31"/>
      <c r="QPT114" s="31"/>
      <c r="QPU114" s="31"/>
      <c r="QPV114" s="31"/>
      <c r="QPW114" s="31"/>
      <c r="QPX114" s="31"/>
      <c r="QPY114" s="31"/>
      <c r="QPZ114" s="31"/>
      <c r="QQA114" s="31"/>
      <c r="QQB114" s="31"/>
      <c r="QQC114" s="31"/>
      <c r="QQD114" s="31"/>
      <c r="QQE114" s="31"/>
      <c r="QQF114" s="31"/>
      <c r="QQG114" s="31"/>
      <c r="QQH114" s="31"/>
      <c r="QQI114" s="31"/>
      <c r="QQJ114" s="31"/>
      <c r="QQK114" s="31"/>
      <c r="QQL114" s="31"/>
      <c r="QQM114" s="31"/>
      <c r="QQN114" s="31"/>
      <c r="QQO114" s="31"/>
      <c r="QQP114" s="31"/>
      <c r="QQQ114" s="31"/>
      <c r="QQR114" s="31"/>
      <c r="QQS114" s="31"/>
      <c r="QQT114" s="31"/>
      <c r="QQU114" s="31"/>
      <c r="QQV114" s="31"/>
      <c r="QQW114" s="31"/>
      <c r="QQX114" s="31"/>
      <c r="QQY114" s="31"/>
      <c r="QQZ114" s="31"/>
      <c r="QRA114" s="31"/>
      <c r="QRB114" s="31"/>
      <c r="QRC114" s="31"/>
      <c r="QRD114" s="31"/>
      <c r="QRE114" s="31"/>
      <c r="QRF114" s="31"/>
      <c r="QRG114" s="31"/>
      <c r="QRH114" s="31"/>
      <c r="QRI114" s="31"/>
      <c r="QRJ114" s="31"/>
      <c r="QRK114" s="31"/>
      <c r="QRL114" s="31"/>
      <c r="QRM114" s="31"/>
      <c r="QRN114" s="31"/>
      <c r="QRO114" s="31"/>
      <c r="QRP114" s="31"/>
      <c r="QRQ114" s="31"/>
      <c r="QRR114" s="31"/>
      <c r="QRS114" s="31"/>
      <c r="QRT114" s="31"/>
      <c r="QRU114" s="31"/>
      <c r="QRV114" s="31"/>
      <c r="QRW114" s="31"/>
      <c r="QRX114" s="31"/>
      <c r="QRY114" s="31"/>
      <c r="QRZ114" s="31"/>
      <c r="QSA114" s="31"/>
      <c r="QSB114" s="31"/>
      <c r="QSC114" s="31"/>
      <c r="QSD114" s="31"/>
      <c r="QSE114" s="31"/>
      <c r="QSF114" s="31"/>
      <c r="QSG114" s="31"/>
      <c r="QSH114" s="31"/>
      <c r="QSI114" s="31"/>
      <c r="QSJ114" s="31"/>
      <c r="QSK114" s="31"/>
      <c r="QSL114" s="31"/>
      <c r="QSM114" s="31"/>
      <c r="QSN114" s="31"/>
      <c r="QSO114" s="31"/>
      <c r="QSP114" s="31"/>
      <c r="QSQ114" s="31"/>
      <c r="QSR114" s="31"/>
      <c r="QSS114" s="31"/>
      <c r="QST114" s="31"/>
      <c r="QSU114" s="31"/>
      <c r="QSV114" s="31"/>
      <c r="QSW114" s="31"/>
      <c r="QSX114" s="31"/>
      <c r="QSY114" s="31"/>
      <c r="QSZ114" s="31"/>
      <c r="QTA114" s="31"/>
      <c r="QTB114" s="31"/>
      <c r="QTC114" s="31"/>
      <c r="QTD114" s="31"/>
      <c r="QTE114" s="31"/>
      <c r="QTF114" s="31"/>
      <c r="QTG114" s="31"/>
      <c r="QTH114" s="31"/>
      <c r="QTI114" s="31"/>
      <c r="QTJ114" s="31"/>
      <c r="QTK114" s="31"/>
      <c r="QTL114" s="31"/>
      <c r="QTM114" s="31"/>
      <c r="QTN114" s="31"/>
      <c r="QTO114" s="31"/>
      <c r="QTP114" s="31"/>
      <c r="QTQ114" s="31"/>
      <c r="QTR114" s="31"/>
      <c r="QTS114" s="31"/>
      <c r="QTT114" s="31"/>
      <c r="QTU114" s="31"/>
      <c r="QTV114" s="31"/>
      <c r="QTW114" s="31"/>
      <c r="QTX114" s="31"/>
      <c r="QTY114" s="31"/>
      <c r="QTZ114" s="31"/>
      <c r="QUA114" s="31"/>
      <c r="QUB114" s="31"/>
      <c r="QUC114" s="31"/>
      <c r="QUD114" s="31"/>
      <c r="QUE114" s="31"/>
      <c r="QUF114" s="31"/>
      <c r="QUG114" s="31"/>
      <c r="QUH114" s="31"/>
      <c r="QUI114" s="31"/>
      <c r="QUJ114" s="31"/>
      <c r="QUK114" s="31"/>
      <c r="QUL114" s="31"/>
      <c r="QUM114" s="31"/>
      <c r="QUN114" s="31"/>
      <c r="QUO114" s="31"/>
      <c r="QUP114" s="31"/>
      <c r="QUQ114" s="31"/>
      <c r="QUR114" s="31"/>
      <c r="QUS114" s="31"/>
      <c r="QUT114" s="31"/>
      <c r="QUU114" s="31"/>
      <c r="QUV114" s="31"/>
      <c r="QUW114" s="31"/>
      <c r="QUX114" s="31"/>
      <c r="QUY114" s="31"/>
      <c r="QUZ114" s="31"/>
      <c r="QVA114" s="31"/>
      <c r="QVB114" s="31"/>
      <c r="QVC114" s="31"/>
      <c r="QVD114" s="31"/>
      <c r="QVE114" s="31"/>
      <c r="QVF114" s="31"/>
      <c r="QVG114" s="31"/>
      <c r="QVH114" s="31"/>
      <c r="QVI114" s="31"/>
      <c r="QVJ114" s="31"/>
      <c r="QVK114" s="31"/>
      <c r="QVL114" s="31"/>
      <c r="QVM114" s="31"/>
      <c r="QVN114" s="31"/>
      <c r="QVO114" s="31"/>
      <c r="QVP114" s="31"/>
      <c r="QVQ114" s="31"/>
      <c r="QVR114" s="31"/>
      <c r="QVS114" s="31"/>
      <c r="QVT114" s="31"/>
      <c r="QVU114" s="31"/>
      <c r="QVV114" s="31"/>
      <c r="QVW114" s="31"/>
      <c r="QVX114" s="31"/>
      <c r="QVY114" s="31"/>
      <c r="QVZ114" s="31"/>
      <c r="QWA114" s="31"/>
      <c r="QWB114" s="31"/>
      <c r="QWC114" s="31"/>
      <c r="QWD114" s="31"/>
      <c r="QWE114" s="31"/>
      <c r="QWF114" s="31"/>
      <c r="QWG114" s="31"/>
      <c r="QWH114" s="31"/>
      <c r="QWI114" s="31"/>
      <c r="QWJ114" s="31"/>
      <c r="QWK114" s="31"/>
      <c r="QWL114" s="31"/>
      <c r="QWM114" s="31"/>
      <c r="QWN114" s="31"/>
      <c r="QWO114" s="31"/>
      <c r="QWP114" s="31"/>
      <c r="QWQ114" s="31"/>
      <c r="QWR114" s="31"/>
      <c r="QWS114" s="31"/>
      <c r="QWT114" s="31"/>
      <c r="QWU114" s="31"/>
      <c r="QWV114" s="31"/>
      <c r="QWW114" s="31"/>
      <c r="QWX114" s="31"/>
      <c r="QWY114" s="31"/>
      <c r="QWZ114" s="31"/>
      <c r="QXA114" s="31"/>
      <c r="QXB114" s="31"/>
      <c r="QXC114" s="31"/>
      <c r="QXD114" s="31"/>
      <c r="QXE114" s="31"/>
      <c r="QXF114" s="31"/>
      <c r="QXG114" s="31"/>
      <c r="QXH114" s="31"/>
      <c r="QXI114" s="31"/>
      <c r="QXJ114" s="31"/>
      <c r="QXK114" s="31"/>
      <c r="QXL114" s="31"/>
      <c r="QXM114" s="31"/>
      <c r="QXN114" s="31"/>
      <c r="QXO114" s="31"/>
      <c r="QXP114" s="31"/>
      <c r="QXQ114" s="31"/>
      <c r="QXR114" s="31"/>
      <c r="QXS114" s="31"/>
      <c r="QXT114" s="31"/>
      <c r="QXU114" s="31"/>
      <c r="QXV114" s="31"/>
      <c r="QXW114" s="31"/>
      <c r="QXX114" s="31"/>
      <c r="QXY114" s="31"/>
      <c r="QXZ114" s="31"/>
      <c r="QYA114" s="31"/>
      <c r="QYB114" s="31"/>
      <c r="QYC114" s="31"/>
      <c r="QYD114" s="31"/>
      <c r="QYE114" s="31"/>
      <c r="QYF114" s="31"/>
      <c r="QYG114" s="31"/>
      <c r="QYH114" s="31"/>
      <c r="QYI114" s="31"/>
      <c r="QYJ114" s="31"/>
      <c r="QYK114" s="31"/>
      <c r="QYL114" s="31"/>
      <c r="QYM114" s="31"/>
      <c r="QYN114" s="31"/>
      <c r="QYO114" s="31"/>
      <c r="QYP114" s="31"/>
      <c r="QYQ114" s="31"/>
      <c r="QYR114" s="31"/>
      <c r="QYS114" s="31"/>
      <c r="QYT114" s="31"/>
      <c r="QYU114" s="31"/>
      <c r="QYV114" s="31"/>
      <c r="QYW114" s="31"/>
      <c r="QYX114" s="31"/>
      <c r="QYY114" s="31"/>
      <c r="QYZ114" s="31"/>
      <c r="QZA114" s="31"/>
      <c r="QZB114" s="31"/>
      <c r="QZC114" s="31"/>
      <c r="QZD114" s="31"/>
      <c r="QZE114" s="31"/>
      <c r="QZF114" s="31"/>
      <c r="QZG114" s="31"/>
      <c r="QZH114" s="31"/>
      <c r="QZI114" s="31"/>
      <c r="QZJ114" s="31"/>
      <c r="QZK114" s="31"/>
      <c r="QZL114" s="31"/>
      <c r="QZM114" s="31"/>
      <c r="QZN114" s="31"/>
      <c r="QZO114" s="31"/>
      <c r="QZP114" s="31"/>
      <c r="QZQ114" s="31"/>
      <c r="QZR114" s="31"/>
      <c r="QZS114" s="31"/>
      <c r="QZT114" s="31"/>
      <c r="QZU114" s="31"/>
      <c r="QZV114" s="31"/>
      <c r="QZW114" s="31"/>
      <c r="QZX114" s="31"/>
      <c r="QZY114" s="31"/>
      <c r="QZZ114" s="31"/>
      <c r="RAA114" s="31"/>
      <c r="RAB114" s="31"/>
      <c r="RAC114" s="31"/>
      <c r="RAD114" s="31"/>
      <c r="RAE114" s="31"/>
      <c r="RAF114" s="31"/>
      <c r="RAG114" s="31"/>
      <c r="RAH114" s="31"/>
      <c r="RAI114" s="31"/>
      <c r="RAJ114" s="31"/>
      <c r="RAK114" s="31"/>
      <c r="RAL114" s="31"/>
      <c r="RAM114" s="31"/>
      <c r="RAN114" s="31"/>
      <c r="RAO114" s="31"/>
      <c r="RAP114" s="31"/>
      <c r="RAQ114" s="31"/>
      <c r="RAR114" s="31"/>
      <c r="RAS114" s="31"/>
      <c r="RAT114" s="31"/>
      <c r="RAU114" s="31"/>
      <c r="RAV114" s="31"/>
      <c r="RAW114" s="31"/>
      <c r="RAX114" s="31"/>
      <c r="RAY114" s="31"/>
      <c r="RAZ114" s="31"/>
      <c r="RBA114" s="31"/>
      <c r="RBB114" s="31"/>
      <c r="RBC114" s="31"/>
      <c r="RBD114" s="31"/>
      <c r="RBE114" s="31"/>
      <c r="RBF114" s="31"/>
      <c r="RBG114" s="31"/>
      <c r="RBH114" s="31"/>
      <c r="RBI114" s="31"/>
      <c r="RBJ114" s="31"/>
      <c r="RBK114" s="31"/>
      <c r="RBL114" s="31"/>
      <c r="RBM114" s="31"/>
      <c r="RBN114" s="31"/>
      <c r="RBO114" s="31"/>
      <c r="RBP114" s="31"/>
      <c r="RBQ114" s="31"/>
      <c r="RBR114" s="31"/>
      <c r="RBS114" s="31"/>
      <c r="RBT114" s="31"/>
      <c r="RBU114" s="31"/>
      <c r="RBV114" s="31"/>
      <c r="RBW114" s="31"/>
      <c r="RBX114" s="31"/>
      <c r="RBY114" s="31"/>
      <c r="RBZ114" s="31"/>
      <c r="RCA114" s="31"/>
      <c r="RCB114" s="31"/>
      <c r="RCC114" s="31"/>
      <c r="RCD114" s="31"/>
      <c r="RCE114" s="31"/>
      <c r="RCF114" s="31"/>
      <c r="RCG114" s="31"/>
      <c r="RCH114" s="31"/>
      <c r="RCI114" s="31"/>
      <c r="RCJ114" s="31"/>
      <c r="RCK114" s="31"/>
      <c r="RCL114" s="31"/>
      <c r="RCM114" s="31"/>
      <c r="RCN114" s="31"/>
      <c r="RCO114" s="31"/>
      <c r="RCP114" s="31"/>
      <c r="RCQ114" s="31"/>
      <c r="RCR114" s="31"/>
      <c r="RCS114" s="31"/>
      <c r="RCT114" s="31"/>
      <c r="RCU114" s="31"/>
      <c r="RCV114" s="31"/>
      <c r="RCW114" s="31"/>
      <c r="RCX114" s="31"/>
      <c r="RCY114" s="31"/>
      <c r="RCZ114" s="31"/>
      <c r="RDA114" s="31"/>
      <c r="RDB114" s="31"/>
      <c r="RDC114" s="31"/>
      <c r="RDD114" s="31"/>
      <c r="RDE114" s="31"/>
      <c r="RDF114" s="31"/>
      <c r="RDG114" s="31"/>
      <c r="RDH114" s="31"/>
      <c r="RDI114" s="31"/>
      <c r="RDJ114" s="31"/>
      <c r="RDK114" s="31"/>
      <c r="RDL114" s="31"/>
      <c r="RDM114" s="31"/>
      <c r="RDN114" s="31"/>
      <c r="RDO114" s="31"/>
      <c r="RDP114" s="31"/>
      <c r="RDQ114" s="31"/>
      <c r="RDR114" s="31"/>
      <c r="RDS114" s="31"/>
      <c r="RDT114" s="31"/>
      <c r="RDU114" s="31"/>
      <c r="RDV114" s="31"/>
      <c r="RDW114" s="31"/>
      <c r="RDX114" s="31"/>
      <c r="RDY114" s="31"/>
      <c r="RDZ114" s="31"/>
      <c r="REA114" s="31"/>
      <c r="REB114" s="31"/>
      <c r="REC114" s="31"/>
      <c r="RED114" s="31"/>
      <c r="REE114" s="31"/>
      <c r="REF114" s="31"/>
      <c r="REG114" s="31"/>
      <c r="REH114" s="31"/>
      <c r="REI114" s="31"/>
      <c r="REJ114" s="31"/>
      <c r="REK114" s="31"/>
      <c r="REL114" s="31"/>
      <c r="REM114" s="31"/>
      <c r="REN114" s="31"/>
      <c r="REO114" s="31"/>
      <c r="REP114" s="31"/>
      <c r="REQ114" s="31"/>
      <c r="RER114" s="31"/>
      <c r="RES114" s="31"/>
      <c r="RET114" s="31"/>
      <c r="REU114" s="31"/>
      <c r="REV114" s="31"/>
      <c r="REW114" s="31"/>
      <c r="REX114" s="31"/>
      <c r="REY114" s="31"/>
      <c r="REZ114" s="31"/>
      <c r="RFA114" s="31"/>
      <c r="RFB114" s="31"/>
      <c r="RFC114" s="31"/>
      <c r="RFD114" s="31"/>
      <c r="RFE114" s="31"/>
      <c r="RFF114" s="31"/>
      <c r="RFG114" s="31"/>
      <c r="RFH114" s="31"/>
      <c r="RFI114" s="31"/>
      <c r="RFJ114" s="31"/>
      <c r="RFK114" s="31"/>
      <c r="RFL114" s="31"/>
      <c r="RFM114" s="31"/>
      <c r="RFN114" s="31"/>
      <c r="RFO114" s="31"/>
      <c r="RFP114" s="31"/>
      <c r="RFQ114" s="31"/>
      <c r="RFR114" s="31"/>
      <c r="RFS114" s="31"/>
      <c r="RFT114" s="31"/>
      <c r="RFU114" s="31"/>
      <c r="RFV114" s="31"/>
      <c r="RFW114" s="31"/>
      <c r="RFX114" s="31"/>
      <c r="RFY114" s="31"/>
      <c r="RFZ114" s="31"/>
      <c r="RGA114" s="31"/>
      <c r="RGB114" s="31"/>
      <c r="RGC114" s="31"/>
      <c r="RGD114" s="31"/>
      <c r="RGE114" s="31"/>
      <c r="RGF114" s="31"/>
      <c r="RGG114" s="31"/>
      <c r="RGH114" s="31"/>
      <c r="RGI114" s="31"/>
      <c r="RGJ114" s="31"/>
      <c r="RGK114" s="31"/>
      <c r="RGL114" s="31"/>
      <c r="RGM114" s="31"/>
      <c r="RGN114" s="31"/>
      <c r="RGO114" s="31"/>
      <c r="RGP114" s="31"/>
      <c r="RGQ114" s="31"/>
      <c r="RGR114" s="31"/>
      <c r="RGS114" s="31"/>
      <c r="RGT114" s="31"/>
      <c r="RGU114" s="31"/>
      <c r="RGV114" s="31"/>
      <c r="RGW114" s="31"/>
      <c r="RGX114" s="31"/>
      <c r="RGY114" s="31"/>
      <c r="RGZ114" s="31"/>
      <c r="RHA114" s="31"/>
      <c r="RHB114" s="31"/>
      <c r="RHC114" s="31"/>
      <c r="RHD114" s="31"/>
      <c r="RHE114" s="31"/>
      <c r="RHF114" s="31"/>
      <c r="RHG114" s="31"/>
      <c r="RHH114" s="31"/>
      <c r="RHI114" s="31"/>
      <c r="RHJ114" s="31"/>
      <c r="RHK114" s="31"/>
      <c r="RHL114" s="31"/>
      <c r="RHM114" s="31"/>
      <c r="RHN114" s="31"/>
      <c r="RHO114" s="31"/>
      <c r="RHP114" s="31"/>
      <c r="RHQ114" s="31"/>
      <c r="RHR114" s="31"/>
      <c r="RHS114" s="31"/>
      <c r="RHT114" s="31"/>
      <c r="RHU114" s="31"/>
      <c r="RHV114" s="31"/>
      <c r="RHW114" s="31"/>
      <c r="RHX114" s="31"/>
      <c r="RHY114" s="31"/>
      <c r="RHZ114" s="31"/>
      <c r="RIA114" s="31"/>
      <c r="RIB114" s="31"/>
      <c r="RIC114" s="31"/>
      <c r="RID114" s="31"/>
      <c r="RIE114" s="31"/>
      <c r="RIF114" s="31"/>
      <c r="RIG114" s="31"/>
      <c r="RIH114" s="31"/>
      <c r="RII114" s="31"/>
      <c r="RIJ114" s="31"/>
      <c r="RIK114" s="31"/>
      <c r="RIL114" s="31"/>
      <c r="RIM114" s="31"/>
      <c r="RIN114" s="31"/>
      <c r="RIO114" s="31"/>
      <c r="RIP114" s="31"/>
      <c r="RIQ114" s="31"/>
      <c r="RIR114" s="31"/>
      <c r="RIS114" s="31"/>
      <c r="RIT114" s="31"/>
      <c r="RIU114" s="31"/>
      <c r="RIV114" s="31"/>
      <c r="RIW114" s="31"/>
      <c r="RIX114" s="31"/>
      <c r="RIY114" s="31"/>
      <c r="RIZ114" s="31"/>
      <c r="RJA114" s="31"/>
      <c r="RJB114" s="31"/>
      <c r="RJC114" s="31"/>
      <c r="RJD114" s="31"/>
      <c r="RJE114" s="31"/>
      <c r="RJF114" s="31"/>
      <c r="RJG114" s="31"/>
      <c r="RJH114" s="31"/>
      <c r="RJI114" s="31"/>
      <c r="RJJ114" s="31"/>
      <c r="RJK114" s="31"/>
      <c r="RJL114" s="31"/>
      <c r="RJM114" s="31"/>
      <c r="RJN114" s="31"/>
      <c r="RJO114" s="31"/>
      <c r="RJP114" s="31"/>
      <c r="RJQ114" s="31"/>
      <c r="RJR114" s="31"/>
      <c r="RJS114" s="31"/>
      <c r="RJT114" s="31"/>
      <c r="RJU114" s="31"/>
      <c r="RJV114" s="31"/>
      <c r="RJW114" s="31"/>
      <c r="RJX114" s="31"/>
      <c r="RJY114" s="31"/>
      <c r="RJZ114" s="31"/>
      <c r="RKA114" s="31"/>
      <c r="RKB114" s="31"/>
      <c r="RKC114" s="31"/>
      <c r="RKD114" s="31"/>
      <c r="RKE114" s="31"/>
      <c r="RKF114" s="31"/>
      <c r="RKG114" s="31"/>
      <c r="RKH114" s="31"/>
      <c r="RKI114" s="31"/>
      <c r="RKJ114" s="31"/>
      <c r="RKK114" s="31"/>
      <c r="RKL114" s="31"/>
      <c r="RKM114" s="31"/>
      <c r="RKN114" s="31"/>
      <c r="RKO114" s="31"/>
      <c r="RKP114" s="31"/>
      <c r="RKQ114" s="31"/>
      <c r="RKR114" s="31"/>
      <c r="RKS114" s="31"/>
      <c r="RKT114" s="31"/>
      <c r="RKU114" s="31"/>
      <c r="RKV114" s="31"/>
      <c r="RKW114" s="31"/>
      <c r="RKX114" s="31"/>
      <c r="RKY114" s="31"/>
      <c r="RKZ114" s="31"/>
      <c r="RLA114" s="31"/>
      <c r="RLB114" s="31"/>
      <c r="RLC114" s="31"/>
      <c r="RLD114" s="31"/>
      <c r="RLE114" s="31"/>
      <c r="RLF114" s="31"/>
      <c r="RLG114" s="31"/>
      <c r="RLH114" s="31"/>
      <c r="RLI114" s="31"/>
      <c r="RLJ114" s="31"/>
      <c r="RLK114" s="31"/>
      <c r="RLL114" s="31"/>
      <c r="RLM114" s="31"/>
      <c r="RLN114" s="31"/>
      <c r="RLO114" s="31"/>
      <c r="RLP114" s="31"/>
      <c r="RLQ114" s="31"/>
      <c r="RLR114" s="31"/>
      <c r="RLS114" s="31"/>
      <c r="RLT114" s="31"/>
      <c r="RLU114" s="31"/>
      <c r="RLV114" s="31"/>
      <c r="RLW114" s="31"/>
      <c r="RLX114" s="31"/>
      <c r="RLY114" s="31"/>
      <c r="RLZ114" s="31"/>
      <c r="RMA114" s="31"/>
      <c r="RMB114" s="31"/>
      <c r="RMC114" s="31"/>
      <c r="RMD114" s="31"/>
      <c r="RME114" s="31"/>
      <c r="RMF114" s="31"/>
      <c r="RMG114" s="31"/>
      <c r="RMH114" s="31"/>
      <c r="RMI114" s="31"/>
      <c r="RMJ114" s="31"/>
      <c r="RMK114" s="31"/>
      <c r="RML114" s="31"/>
      <c r="RMM114" s="31"/>
      <c r="RMN114" s="31"/>
      <c r="RMO114" s="31"/>
      <c r="RMP114" s="31"/>
      <c r="RMQ114" s="31"/>
      <c r="RMR114" s="31"/>
      <c r="RMS114" s="31"/>
      <c r="RMT114" s="31"/>
      <c r="RMU114" s="31"/>
      <c r="RMV114" s="31"/>
      <c r="RMW114" s="31"/>
      <c r="RMX114" s="31"/>
      <c r="RMY114" s="31"/>
      <c r="RMZ114" s="31"/>
      <c r="RNA114" s="31"/>
      <c r="RNB114" s="31"/>
      <c r="RNC114" s="31"/>
      <c r="RND114" s="31"/>
      <c r="RNE114" s="31"/>
      <c r="RNF114" s="31"/>
      <c r="RNG114" s="31"/>
      <c r="RNH114" s="31"/>
      <c r="RNI114" s="31"/>
      <c r="RNJ114" s="31"/>
      <c r="RNK114" s="31"/>
      <c r="RNL114" s="31"/>
      <c r="RNM114" s="31"/>
      <c r="RNN114" s="31"/>
      <c r="RNO114" s="31"/>
      <c r="RNP114" s="31"/>
      <c r="RNQ114" s="31"/>
      <c r="RNR114" s="31"/>
      <c r="RNS114" s="31"/>
      <c r="RNT114" s="31"/>
      <c r="RNU114" s="31"/>
      <c r="RNV114" s="31"/>
      <c r="RNW114" s="31"/>
      <c r="RNX114" s="31"/>
      <c r="RNY114" s="31"/>
      <c r="RNZ114" s="31"/>
      <c r="ROA114" s="31"/>
      <c r="ROB114" s="31"/>
      <c r="ROC114" s="31"/>
      <c r="ROD114" s="31"/>
      <c r="ROE114" s="31"/>
      <c r="ROF114" s="31"/>
      <c r="ROG114" s="31"/>
      <c r="ROH114" s="31"/>
      <c r="ROI114" s="31"/>
      <c r="ROJ114" s="31"/>
      <c r="ROK114" s="31"/>
      <c r="ROL114" s="31"/>
      <c r="ROM114" s="31"/>
      <c r="RON114" s="31"/>
      <c r="ROO114" s="31"/>
      <c r="ROP114" s="31"/>
      <c r="ROQ114" s="31"/>
      <c r="ROR114" s="31"/>
      <c r="ROS114" s="31"/>
      <c r="ROT114" s="31"/>
      <c r="ROU114" s="31"/>
      <c r="ROV114" s="31"/>
      <c r="ROW114" s="31"/>
      <c r="ROX114" s="31"/>
      <c r="ROY114" s="31"/>
      <c r="ROZ114" s="31"/>
      <c r="RPA114" s="31"/>
      <c r="RPB114" s="31"/>
      <c r="RPC114" s="31"/>
      <c r="RPD114" s="31"/>
      <c r="RPE114" s="31"/>
      <c r="RPF114" s="31"/>
      <c r="RPG114" s="31"/>
      <c r="RPH114" s="31"/>
      <c r="RPI114" s="31"/>
      <c r="RPJ114" s="31"/>
      <c r="RPK114" s="31"/>
      <c r="RPL114" s="31"/>
      <c r="RPM114" s="31"/>
      <c r="RPN114" s="31"/>
      <c r="RPO114" s="31"/>
      <c r="RPP114" s="31"/>
      <c r="RPQ114" s="31"/>
      <c r="RPR114" s="31"/>
      <c r="RPS114" s="31"/>
      <c r="RPT114" s="31"/>
      <c r="RPU114" s="31"/>
      <c r="RPV114" s="31"/>
      <c r="RPW114" s="31"/>
      <c r="RPX114" s="31"/>
      <c r="RPY114" s="31"/>
      <c r="RPZ114" s="31"/>
      <c r="RQA114" s="31"/>
      <c r="RQB114" s="31"/>
      <c r="RQC114" s="31"/>
      <c r="RQD114" s="31"/>
      <c r="RQE114" s="31"/>
      <c r="RQF114" s="31"/>
      <c r="RQG114" s="31"/>
      <c r="RQH114" s="31"/>
      <c r="RQI114" s="31"/>
      <c r="RQJ114" s="31"/>
      <c r="RQK114" s="31"/>
      <c r="RQL114" s="31"/>
      <c r="RQM114" s="31"/>
      <c r="RQN114" s="31"/>
      <c r="RQO114" s="31"/>
      <c r="RQP114" s="31"/>
      <c r="RQQ114" s="31"/>
      <c r="RQR114" s="31"/>
      <c r="RQS114" s="31"/>
      <c r="RQT114" s="31"/>
      <c r="RQU114" s="31"/>
      <c r="RQV114" s="31"/>
      <c r="RQW114" s="31"/>
      <c r="RQX114" s="31"/>
      <c r="RQY114" s="31"/>
      <c r="RQZ114" s="31"/>
      <c r="RRA114" s="31"/>
      <c r="RRB114" s="31"/>
      <c r="RRC114" s="31"/>
      <c r="RRD114" s="31"/>
      <c r="RRE114" s="31"/>
      <c r="RRF114" s="31"/>
      <c r="RRG114" s="31"/>
      <c r="RRH114" s="31"/>
      <c r="RRI114" s="31"/>
      <c r="RRJ114" s="31"/>
      <c r="RRK114" s="31"/>
      <c r="RRL114" s="31"/>
      <c r="RRM114" s="31"/>
      <c r="RRN114" s="31"/>
      <c r="RRO114" s="31"/>
      <c r="RRP114" s="31"/>
      <c r="RRQ114" s="31"/>
      <c r="RRR114" s="31"/>
      <c r="RRS114" s="31"/>
      <c r="RRT114" s="31"/>
      <c r="RRU114" s="31"/>
      <c r="RRV114" s="31"/>
      <c r="RRW114" s="31"/>
      <c r="RRX114" s="31"/>
      <c r="RRY114" s="31"/>
      <c r="RRZ114" s="31"/>
      <c r="RSA114" s="31"/>
      <c r="RSB114" s="31"/>
      <c r="RSC114" s="31"/>
      <c r="RSD114" s="31"/>
      <c r="RSE114" s="31"/>
      <c r="RSF114" s="31"/>
      <c r="RSG114" s="31"/>
      <c r="RSH114" s="31"/>
      <c r="RSI114" s="31"/>
      <c r="RSJ114" s="31"/>
      <c r="RSK114" s="31"/>
      <c r="RSL114" s="31"/>
      <c r="RSM114" s="31"/>
      <c r="RSN114" s="31"/>
      <c r="RSO114" s="31"/>
      <c r="RSP114" s="31"/>
      <c r="RSQ114" s="31"/>
      <c r="RSR114" s="31"/>
      <c r="RSS114" s="31"/>
      <c r="RST114" s="31"/>
      <c r="RSU114" s="31"/>
      <c r="RSV114" s="31"/>
      <c r="RSW114" s="31"/>
      <c r="RSX114" s="31"/>
      <c r="RSY114" s="31"/>
      <c r="RSZ114" s="31"/>
      <c r="RTA114" s="31"/>
      <c r="RTB114" s="31"/>
      <c r="RTC114" s="31"/>
      <c r="RTD114" s="31"/>
      <c r="RTE114" s="31"/>
      <c r="RTF114" s="31"/>
      <c r="RTG114" s="31"/>
      <c r="RTH114" s="31"/>
      <c r="RTI114" s="31"/>
      <c r="RTJ114" s="31"/>
      <c r="RTK114" s="31"/>
      <c r="RTL114" s="31"/>
      <c r="RTM114" s="31"/>
      <c r="RTN114" s="31"/>
      <c r="RTO114" s="31"/>
      <c r="RTP114" s="31"/>
      <c r="RTQ114" s="31"/>
      <c r="RTR114" s="31"/>
      <c r="RTS114" s="31"/>
      <c r="RTT114" s="31"/>
      <c r="RTU114" s="31"/>
      <c r="RTV114" s="31"/>
      <c r="RTW114" s="31"/>
      <c r="RTX114" s="31"/>
      <c r="RTY114" s="31"/>
      <c r="RTZ114" s="31"/>
      <c r="RUA114" s="31"/>
      <c r="RUB114" s="31"/>
      <c r="RUC114" s="31"/>
      <c r="RUD114" s="31"/>
      <c r="RUE114" s="31"/>
      <c r="RUF114" s="31"/>
      <c r="RUG114" s="31"/>
      <c r="RUH114" s="31"/>
      <c r="RUI114" s="31"/>
      <c r="RUJ114" s="31"/>
      <c r="RUK114" s="31"/>
      <c r="RUL114" s="31"/>
      <c r="RUM114" s="31"/>
      <c r="RUN114" s="31"/>
      <c r="RUO114" s="31"/>
      <c r="RUP114" s="31"/>
      <c r="RUQ114" s="31"/>
      <c r="RUR114" s="31"/>
      <c r="RUS114" s="31"/>
      <c r="RUT114" s="31"/>
      <c r="RUU114" s="31"/>
      <c r="RUV114" s="31"/>
      <c r="RUW114" s="31"/>
      <c r="RUX114" s="31"/>
      <c r="RUY114" s="31"/>
      <c r="RUZ114" s="31"/>
      <c r="RVA114" s="31"/>
      <c r="RVB114" s="31"/>
      <c r="RVC114" s="31"/>
      <c r="RVD114" s="31"/>
      <c r="RVE114" s="31"/>
      <c r="RVF114" s="31"/>
      <c r="RVG114" s="31"/>
      <c r="RVH114" s="31"/>
      <c r="RVI114" s="31"/>
      <c r="RVJ114" s="31"/>
      <c r="RVK114" s="31"/>
      <c r="RVL114" s="31"/>
      <c r="RVM114" s="31"/>
      <c r="RVN114" s="31"/>
      <c r="RVO114" s="31"/>
      <c r="RVP114" s="31"/>
      <c r="RVQ114" s="31"/>
      <c r="RVR114" s="31"/>
      <c r="RVS114" s="31"/>
      <c r="RVT114" s="31"/>
      <c r="RVU114" s="31"/>
      <c r="RVV114" s="31"/>
      <c r="RVW114" s="31"/>
      <c r="RVX114" s="31"/>
      <c r="RVY114" s="31"/>
      <c r="RVZ114" s="31"/>
      <c r="RWA114" s="31"/>
      <c r="RWB114" s="31"/>
      <c r="RWC114" s="31"/>
      <c r="RWD114" s="31"/>
      <c r="RWE114" s="31"/>
      <c r="RWF114" s="31"/>
      <c r="RWG114" s="31"/>
      <c r="RWH114" s="31"/>
      <c r="RWI114" s="31"/>
      <c r="RWJ114" s="31"/>
      <c r="RWK114" s="31"/>
      <c r="RWL114" s="31"/>
      <c r="RWM114" s="31"/>
      <c r="RWN114" s="31"/>
      <c r="RWO114" s="31"/>
      <c r="RWP114" s="31"/>
      <c r="RWQ114" s="31"/>
      <c r="RWR114" s="31"/>
      <c r="RWS114" s="31"/>
      <c r="RWT114" s="31"/>
      <c r="RWU114" s="31"/>
      <c r="RWV114" s="31"/>
      <c r="RWW114" s="31"/>
      <c r="RWX114" s="31"/>
      <c r="RWY114" s="31"/>
      <c r="RWZ114" s="31"/>
      <c r="RXA114" s="31"/>
      <c r="RXB114" s="31"/>
      <c r="RXC114" s="31"/>
      <c r="RXD114" s="31"/>
      <c r="RXE114" s="31"/>
      <c r="RXF114" s="31"/>
      <c r="RXG114" s="31"/>
      <c r="RXH114" s="31"/>
      <c r="RXI114" s="31"/>
      <c r="RXJ114" s="31"/>
      <c r="RXK114" s="31"/>
      <c r="RXL114" s="31"/>
      <c r="RXM114" s="31"/>
      <c r="RXN114" s="31"/>
      <c r="RXO114" s="31"/>
      <c r="RXP114" s="31"/>
      <c r="RXQ114" s="31"/>
      <c r="RXR114" s="31"/>
      <c r="RXS114" s="31"/>
      <c r="RXT114" s="31"/>
      <c r="RXU114" s="31"/>
      <c r="RXV114" s="31"/>
      <c r="RXW114" s="31"/>
      <c r="RXX114" s="31"/>
      <c r="RXY114" s="31"/>
      <c r="RXZ114" s="31"/>
      <c r="RYA114" s="31"/>
      <c r="RYB114" s="31"/>
      <c r="RYC114" s="31"/>
      <c r="RYD114" s="31"/>
      <c r="RYE114" s="31"/>
      <c r="RYF114" s="31"/>
      <c r="RYG114" s="31"/>
      <c r="RYH114" s="31"/>
      <c r="RYI114" s="31"/>
      <c r="RYJ114" s="31"/>
      <c r="RYK114" s="31"/>
      <c r="RYL114" s="31"/>
      <c r="RYM114" s="31"/>
      <c r="RYN114" s="31"/>
      <c r="RYO114" s="31"/>
      <c r="RYP114" s="31"/>
      <c r="RYQ114" s="31"/>
      <c r="RYR114" s="31"/>
      <c r="RYS114" s="31"/>
      <c r="RYT114" s="31"/>
      <c r="RYU114" s="31"/>
      <c r="RYV114" s="31"/>
      <c r="RYW114" s="31"/>
      <c r="RYX114" s="31"/>
      <c r="RYY114" s="31"/>
      <c r="RYZ114" s="31"/>
      <c r="RZA114" s="31"/>
      <c r="RZB114" s="31"/>
      <c r="RZC114" s="31"/>
      <c r="RZD114" s="31"/>
      <c r="RZE114" s="31"/>
      <c r="RZF114" s="31"/>
      <c r="RZG114" s="31"/>
      <c r="RZH114" s="31"/>
      <c r="RZI114" s="31"/>
      <c r="RZJ114" s="31"/>
      <c r="RZK114" s="31"/>
      <c r="RZL114" s="31"/>
      <c r="RZM114" s="31"/>
      <c r="RZN114" s="31"/>
      <c r="RZO114" s="31"/>
      <c r="RZP114" s="31"/>
      <c r="RZQ114" s="31"/>
      <c r="RZR114" s="31"/>
      <c r="RZS114" s="31"/>
      <c r="RZT114" s="31"/>
      <c r="RZU114" s="31"/>
      <c r="RZV114" s="31"/>
      <c r="RZW114" s="31"/>
      <c r="RZX114" s="31"/>
      <c r="RZY114" s="31"/>
      <c r="RZZ114" s="31"/>
      <c r="SAA114" s="31"/>
      <c r="SAB114" s="31"/>
      <c r="SAC114" s="31"/>
      <c r="SAD114" s="31"/>
      <c r="SAE114" s="31"/>
      <c r="SAF114" s="31"/>
      <c r="SAG114" s="31"/>
      <c r="SAH114" s="31"/>
      <c r="SAI114" s="31"/>
      <c r="SAJ114" s="31"/>
      <c r="SAK114" s="31"/>
      <c r="SAL114" s="31"/>
      <c r="SAM114" s="31"/>
      <c r="SAN114" s="31"/>
      <c r="SAO114" s="31"/>
      <c r="SAP114" s="31"/>
      <c r="SAQ114" s="31"/>
      <c r="SAR114" s="31"/>
      <c r="SAS114" s="31"/>
      <c r="SAT114" s="31"/>
      <c r="SAU114" s="31"/>
      <c r="SAV114" s="31"/>
      <c r="SAW114" s="31"/>
      <c r="SAX114" s="31"/>
      <c r="SAY114" s="31"/>
      <c r="SAZ114" s="31"/>
      <c r="SBA114" s="31"/>
      <c r="SBB114" s="31"/>
      <c r="SBC114" s="31"/>
      <c r="SBD114" s="31"/>
      <c r="SBE114" s="31"/>
      <c r="SBF114" s="31"/>
      <c r="SBG114" s="31"/>
      <c r="SBH114" s="31"/>
      <c r="SBI114" s="31"/>
      <c r="SBJ114" s="31"/>
      <c r="SBK114" s="31"/>
      <c r="SBL114" s="31"/>
      <c r="SBM114" s="31"/>
      <c r="SBN114" s="31"/>
      <c r="SBO114" s="31"/>
      <c r="SBP114" s="31"/>
      <c r="SBQ114" s="31"/>
      <c r="SBR114" s="31"/>
      <c r="SBS114" s="31"/>
      <c r="SBT114" s="31"/>
      <c r="SBU114" s="31"/>
      <c r="SBV114" s="31"/>
      <c r="SBW114" s="31"/>
      <c r="SBX114" s="31"/>
      <c r="SBY114" s="31"/>
      <c r="SBZ114" s="31"/>
      <c r="SCA114" s="31"/>
      <c r="SCB114" s="31"/>
      <c r="SCC114" s="31"/>
      <c r="SCD114" s="31"/>
      <c r="SCE114" s="31"/>
      <c r="SCF114" s="31"/>
      <c r="SCG114" s="31"/>
      <c r="SCH114" s="31"/>
      <c r="SCI114" s="31"/>
      <c r="SCJ114" s="31"/>
      <c r="SCK114" s="31"/>
      <c r="SCL114" s="31"/>
      <c r="SCM114" s="31"/>
      <c r="SCN114" s="31"/>
      <c r="SCO114" s="31"/>
      <c r="SCP114" s="31"/>
      <c r="SCQ114" s="31"/>
      <c r="SCR114" s="31"/>
      <c r="SCS114" s="31"/>
      <c r="SCT114" s="31"/>
      <c r="SCU114" s="31"/>
      <c r="SCV114" s="31"/>
      <c r="SCW114" s="31"/>
      <c r="SCX114" s="31"/>
      <c r="SCY114" s="31"/>
      <c r="SCZ114" s="31"/>
      <c r="SDA114" s="31"/>
      <c r="SDB114" s="31"/>
      <c r="SDC114" s="31"/>
      <c r="SDD114" s="31"/>
      <c r="SDE114" s="31"/>
      <c r="SDF114" s="31"/>
      <c r="SDG114" s="31"/>
      <c r="SDH114" s="31"/>
      <c r="SDI114" s="31"/>
      <c r="SDJ114" s="31"/>
      <c r="SDK114" s="31"/>
      <c r="SDL114" s="31"/>
      <c r="SDM114" s="31"/>
      <c r="SDN114" s="31"/>
      <c r="SDO114" s="31"/>
      <c r="SDP114" s="31"/>
      <c r="SDQ114" s="31"/>
      <c r="SDR114" s="31"/>
      <c r="SDS114" s="31"/>
      <c r="SDT114" s="31"/>
      <c r="SDU114" s="31"/>
      <c r="SDV114" s="31"/>
      <c r="SDW114" s="31"/>
      <c r="SDX114" s="31"/>
      <c r="SDY114" s="31"/>
      <c r="SDZ114" s="31"/>
      <c r="SEA114" s="31"/>
      <c r="SEB114" s="31"/>
      <c r="SEC114" s="31"/>
      <c r="SED114" s="31"/>
      <c r="SEE114" s="31"/>
      <c r="SEF114" s="31"/>
      <c r="SEG114" s="31"/>
      <c r="SEH114" s="31"/>
      <c r="SEI114" s="31"/>
      <c r="SEJ114" s="31"/>
      <c r="SEK114" s="31"/>
      <c r="SEL114" s="31"/>
      <c r="SEM114" s="31"/>
      <c r="SEN114" s="31"/>
      <c r="SEO114" s="31"/>
      <c r="SEP114" s="31"/>
      <c r="SEQ114" s="31"/>
      <c r="SER114" s="31"/>
      <c r="SES114" s="31"/>
      <c r="SET114" s="31"/>
      <c r="SEU114" s="31"/>
      <c r="SEV114" s="31"/>
      <c r="SEW114" s="31"/>
      <c r="SEX114" s="31"/>
      <c r="SEY114" s="31"/>
      <c r="SEZ114" s="31"/>
      <c r="SFA114" s="31"/>
      <c r="SFB114" s="31"/>
      <c r="SFC114" s="31"/>
      <c r="SFD114" s="31"/>
      <c r="SFE114" s="31"/>
      <c r="SFF114" s="31"/>
      <c r="SFG114" s="31"/>
      <c r="SFH114" s="31"/>
      <c r="SFI114" s="31"/>
      <c r="SFJ114" s="31"/>
      <c r="SFK114" s="31"/>
      <c r="SFL114" s="31"/>
      <c r="SFM114" s="31"/>
      <c r="SFN114" s="31"/>
      <c r="SFO114" s="31"/>
      <c r="SFP114" s="31"/>
      <c r="SFQ114" s="31"/>
      <c r="SFR114" s="31"/>
      <c r="SFS114" s="31"/>
      <c r="SFT114" s="31"/>
      <c r="SFU114" s="31"/>
      <c r="SFV114" s="31"/>
      <c r="SFW114" s="31"/>
      <c r="SFX114" s="31"/>
      <c r="SFY114" s="31"/>
      <c r="SFZ114" s="31"/>
      <c r="SGA114" s="31"/>
      <c r="SGB114" s="31"/>
      <c r="SGC114" s="31"/>
      <c r="SGD114" s="31"/>
      <c r="SGE114" s="31"/>
      <c r="SGF114" s="31"/>
      <c r="SGG114" s="31"/>
      <c r="SGH114" s="31"/>
      <c r="SGI114" s="31"/>
      <c r="SGJ114" s="31"/>
      <c r="SGK114" s="31"/>
      <c r="SGL114" s="31"/>
      <c r="SGM114" s="31"/>
      <c r="SGN114" s="31"/>
      <c r="SGO114" s="31"/>
      <c r="SGP114" s="31"/>
      <c r="SGQ114" s="31"/>
      <c r="SGR114" s="31"/>
      <c r="SGS114" s="31"/>
      <c r="SGT114" s="31"/>
      <c r="SGU114" s="31"/>
      <c r="SGV114" s="31"/>
      <c r="SGW114" s="31"/>
      <c r="SGX114" s="31"/>
      <c r="SGY114" s="31"/>
      <c r="SGZ114" s="31"/>
      <c r="SHA114" s="31"/>
      <c r="SHB114" s="31"/>
      <c r="SHC114" s="31"/>
      <c r="SHD114" s="31"/>
      <c r="SHE114" s="31"/>
      <c r="SHF114" s="31"/>
      <c r="SHG114" s="31"/>
      <c r="SHH114" s="31"/>
      <c r="SHI114" s="31"/>
      <c r="SHJ114" s="31"/>
      <c r="SHK114" s="31"/>
      <c r="SHL114" s="31"/>
      <c r="SHM114" s="31"/>
      <c r="SHN114" s="31"/>
      <c r="SHO114" s="31"/>
      <c r="SHP114" s="31"/>
      <c r="SHQ114" s="31"/>
      <c r="SHR114" s="31"/>
      <c r="SHS114" s="31"/>
      <c r="SHT114" s="31"/>
      <c r="SHU114" s="31"/>
      <c r="SHV114" s="31"/>
      <c r="SHW114" s="31"/>
      <c r="SHX114" s="31"/>
      <c r="SHY114" s="31"/>
      <c r="SHZ114" s="31"/>
      <c r="SIA114" s="31"/>
      <c r="SIB114" s="31"/>
      <c r="SIC114" s="31"/>
      <c r="SID114" s="31"/>
      <c r="SIE114" s="31"/>
      <c r="SIF114" s="31"/>
      <c r="SIG114" s="31"/>
      <c r="SIH114" s="31"/>
      <c r="SII114" s="31"/>
      <c r="SIJ114" s="31"/>
      <c r="SIK114" s="31"/>
      <c r="SIL114" s="31"/>
      <c r="SIM114" s="31"/>
      <c r="SIN114" s="31"/>
      <c r="SIO114" s="31"/>
      <c r="SIP114" s="31"/>
      <c r="SIQ114" s="31"/>
      <c r="SIR114" s="31"/>
      <c r="SIS114" s="31"/>
      <c r="SIT114" s="31"/>
      <c r="SIU114" s="31"/>
      <c r="SIV114" s="31"/>
      <c r="SIW114" s="31"/>
      <c r="SIX114" s="31"/>
      <c r="SIY114" s="31"/>
      <c r="SIZ114" s="31"/>
      <c r="SJA114" s="31"/>
      <c r="SJB114" s="31"/>
      <c r="SJC114" s="31"/>
      <c r="SJD114" s="31"/>
      <c r="SJE114" s="31"/>
      <c r="SJF114" s="31"/>
      <c r="SJG114" s="31"/>
      <c r="SJH114" s="31"/>
      <c r="SJI114" s="31"/>
      <c r="SJJ114" s="31"/>
      <c r="SJK114" s="31"/>
      <c r="SJL114" s="31"/>
      <c r="SJM114" s="31"/>
      <c r="SJN114" s="31"/>
      <c r="SJO114" s="31"/>
      <c r="SJP114" s="31"/>
      <c r="SJQ114" s="31"/>
      <c r="SJR114" s="31"/>
      <c r="SJS114" s="31"/>
      <c r="SJT114" s="31"/>
      <c r="SJU114" s="31"/>
      <c r="SJV114" s="31"/>
      <c r="SJW114" s="31"/>
      <c r="SJX114" s="31"/>
      <c r="SJY114" s="31"/>
      <c r="SJZ114" s="31"/>
      <c r="SKA114" s="31"/>
      <c r="SKB114" s="31"/>
      <c r="SKC114" s="31"/>
      <c r="SKD114" s="31"/>
      <c r="SKE114" s="31"/>
      <c r="SKF114" s="31"/>
      <c r="SKG114" s="31"/>
      <c r="SKH114" s="31"/>
      <c r="SKI114" s="31"/>
      <c r="SKJ114" s="31"/>
      <c r="SKK114" s="31"/>
      <c r="SKL114" s="31"/>
      <c r="SKM114" s="31"/>
      <c r="SKN114" s="31"/>
      <c r="SKO114" s="31"/>
      <c r="SKP114" s="31"/>
      <c r="SKQ114" s="31"/>
      <c r="SKR114" s="31"/>
      <c r="SKS114" s="31"/>
      <c r="SKT114" s="31"/>
      <c r="SKU114" s="31"/>
      <c r="SKV114" s="31"/>
      <c r="SKW114" s="31"/>
      <c r="SKX114" s="31"/>
      <c r="SKY114" s="31"/>
      <c r="SKZ114" s="31"/>
      <c r="SLA114" s="31"/>
      <c r="SLB114" s="31"/>
      <c r="SLC114" s="31"/>
      <c r="SLD114" s="31"/>
      <c r="SLE114" s="31"/>
      <c r="SLF114" s="31"/>
      <c r="SLG114" s="31"/>
      <c r="SLH114" s="31"/>
      <c r="SLI114" s="31"/>
      <c r="SLJ114" s="31"/>
      <c r="SLK114" s="31"/>
      <c r="SLL114" s="31"/>
      <c r="SLM114" s="31"/>
      <c r="SLN114" s="31"/>
      <c r="SLO114" s="31"/>
      <c r="SLP114" s="31"/>
      <c r="SLQ114" s="31"/>
      <c r="SLR114" s="31"/>
      <c r="SLS114" s="31"/>
      <c r="SLT114" s="31"/>
      <c r="SLU114" s="31"/>
      <c r="SLV114" s="31"/>
      <c r="SLW114" s="31"/>
      <c r="SLX114" s="31"/>
      <c r="SLY114" s="31"/>
      <c r="SLZ114" s="31"/>
      <c r="SMA114" s="31"/>
      <c r="SMB114" s="31"/>
      <c r="SMC114" s="31"/>
      <c r="SMD114" s="31"/>
      <c r="SME114" s="31"/>
      <c r="SMF114" s="31"/>
      <c r="SMG114" s="31"/>
      <c r="SMH114" s="31"/>
      <c r="SMI114" s="31"/>
      <c r="SMJ114" s="31"/>
      <c r="SMK114" s="31"/>
      <c r="SML114" s="31"/>
      <c r="SMM114" s="31"/>
      <c r="SMN114" s="31"/>
      <c r="SMO114" s="31"/>
      <c r="SMP114" s="31"/>
      <c r="SMQ114" s="31"/>
      <c r="SMR114" s="31"/>
      <c r="SMS114" s="31"/>
      <c r="SMT114" s="31"/>
      <c r="SMU114" s="31"/>
      <c r="SMV114" s="31"/>
      <c r="SMW114" s="31"/>
      <c r="SMX114" s="31"/>
      <c r="SMY114" s="31"/>
      <c r="SMZ114" s="31"/>
      <c r="SNA114" s="31"/>
      <c r="SNB114" s="31"/>
      <c r="SNC114" s="31"/>
      <c r="SND114" s="31"/>
      <c r="SNE114" s="31"/>
      <c r="SNF114" s="31"/>
      <c r="SNG114" s="31"/>
      <c r="SNH114" s="31"/>
      <c r="SNI114" s="31"/>
      <c r="SNJ114" s="31"/>
      <c r="SNK114" s="31"/>
      <c r="SNL114" s="31"/>
      <c r="SNM114" s="31"/>
      <c r="SNN114" s="31"/>
      <c r="SNO114" s="31"/>
      <c r="SNP114" s="31"/>
      <c r="SNQ114" s="31"/>
      <c r="SNR114" s="31"/>
      <c r="SNS114" s="31"/>
      <c r="SNT114" s="31"/>
      <c r="SNU114" s="31"/>
      <c r="SNV114" s="31"/>
      <c r="SNW114" s="31"/>
      <c r="SNX114" s="31"/>
      <c r="SNY114" s="31"/>
      <c r="SNZ114" s="31"/>
      <c r="SOA114" s="31"/>
      <c r="SOB114" s="31"/>
      <c r="SOC114" s="31"/>
      <c r="SOD114" s="31"/>
      <c r="SOE114" s="31"/>
      <c r="SOF114" s="31"/>
      <c r="SOG114" s="31"/>
      <c r="SOH114" s="31"/>
      <c r="SOI114" s="31"/>
      <c r="SOJ114" s="31"/>
      <c r="SOK114" s="31"/>
      <c r="SOL114" s="31"/>
      <c r="SOM114" s="31"/>
      <c r="SON114" s="31"/>
      <c r="SOO114" s="31"/>
      <c r="SOP114" s="31"/>
      <c r="SOQ114" s="31"/>
      <c r="SOR114" s="31"/>
      <c r="SOS114" s="31"/>
      <c r="SOT114" s="31"/>
      <c r="SOU114" s="31"/>
      <c r="SOV114" s="31"/>
      <c r="SOW114" s="31"/>
      <c r="SOX114" s="31"/>
      <c r="SOY114" s="31"/>
      <c r="SOZ114" s="31"/>
      <c r="SPA114" s="31"/>
      <c r="SPB114" s="31"/>
      <c r="SPC114" s="31"/>
      <c r="SPD114" s="31"/>
      <c r="SPE114" s="31"/>
      <c r="SPF114" s="31"/>
      <c r="SPG114" s="31"/>
      <c r="SPH114" s="31"/>
      <c r="SPI114" s="31"/>
      <c r="SPJ114" s="31"/>
      <c r="SPK114" s="31"/>
      <c r="SPL114" s="31"/>
      <c r="SPM114" s="31"/>
      <c r="SPN114" s="31"/>
      <c r="SPO114" s="31"/>
      <c r="SPP114" s="31"/>
      <c r="SPQ114" s="31"/>
      <c r="SPR114" s="31"/>
      <c r="SPS114" s="31"/>
      <c r="SPT114" s="31"/>
      <c r="SPU114" s="31"/>
      <c r="SPV114" s="31"/>
      <c r="SPW114" s="31"/>
      <c r="SPX114" s="31"/>
      <c r="SPY114" s="31"/>
      <c r="SPZ114" s="31"/>
      <c r="SQA114" s="31"/>
      <c r="SQB114" s="31"/>
      <c r="SQC114" s="31"/>
      <c r="SQD114" s="31"/>
      <c r="SQE114" s="31"/>
      <c r="SQF114" s="31"/>
      <c r="SQG114" s="31"/>
      <c r="SQH114" s="31"/>
      <c r="SQI114" s="31"/>
      <c r="SQJ114" s="31"/>
      <c r="SQK114" s="31"/>
      <c r="SQL114" s="31"/>
      <c r="SQM114" s="31"/>
      <c r="SQN114" s="31"/>
      <c r="SQO114" s="31"/>
      <c r="SQP114" s="31"/>
      <c r="SQQ114" s="31"/>
      <c r="SQR114" s="31"/>
      <c r="SQS114" s="31"/>
      <c r="SQT114" s="31"/>
      <c r="SQU114" s="31"/>
      <c r="SQV114" s="31"/>
      <c r="SQW114" s="31"/>
      <c r="SQX114" s="31"/>
      <c r="SQY114" s="31"/>
      <c r="SQZ114" s="31"/>
      <c r="SRA114" s="31"/>
      <c r="SRB114" s="31"/>
      <c r="SRC114" s="31"/>
      <c r="SRD114" s="31"/>
      <c r="SRE114" s="31"/>
      <c r="SRF114" s="31"/>
      <c r="SRG114" s="31"/>
      <c r="SRH114" s="31"/>
      <c r="SRI114" s="31"/>
      <c r="SRJ114" s="31"/>
      <c r="SRK114" s="31"/>
      <c r="SRL114" s="31"/>
      <c r="SRM114" s="31"/>
      <c r="SRN114" s="31"/>
      <c r="SRO114" s="31"/>
      <c r="SRP114" s="31"/>
      <c r="SRQ114" s="31"/>
      <c r="SRR114" s="31"/>
      <c r="SRS114" s="31"/>
      <c r="SRT114" s="31"/>
      <c r="SRU114" s="31"/>
      <c r="SRV114" s="31"/>
      <c r="SRW114" s="31"/>
      <c r="SRX114" s="31"/>
      <c r="SRY114" s="31"/>
      <c r="SRZ114" s="31"/>
      <c r="SSA114" s="31"/>
      <c r="SSB114" s="31"/>
      <c r="SSC114" s="31"/>
      <c r="SSD114" s="31"/>
      <c r="SSE114" s="31"/>
      <c r="SSF114" s="31"/>
      <c r="SSG114" s="31"/>
      <c r="SSH114" s="31"/>
      <c r="SSI114" s="31"/>
      <c r="SSJ114" s="31"/>
      <c r="SSK114" s="31"/>
      <c r="SSL114" s="31"/>
      <c r="SSM114" s="31"/>
      <c r="SSN114" s="31"/>
      <c r="SSO114" s="31"/>
      <c r="SSP114" s="31"/>
      <c r="SSQ114" s="31"/>
      <c r="SSR114" s="31"/>
      <c r="SSS114" s="31"/>
      <c r="SST114" s="31"/>
      <c r="SSU114" s="31"/>
      <c r="SSV114" s="31"/>
      <c r="SSW114" s="31"/>
      <c r="SSX114" s="31"/>
      <c r="SSY114" s="31"/>
      <c r="SSZ114" s="31"/>
      <c r="STA114" s="31"/>
      <c r="STB114" s="31"/>
      <c r="STC114" s="31"/>
      <c r="STD114" s="31"/>
      <c r="STE114" s="31"/>
      <c r="STF114" s="31"/>
      <c r="STG114" s="31"/>
      <c r="STH114" s="31"/>
      <c r="STI114" s="31"/>
      <c r="STJ114" s="31"/>
      <c r="STK114" s="31"/>
      <c r="STL114" s="31"/>
      <c r="STM114" s="31"/>
      <c r="STN114" s="31"/>
      <c r="STO114" s="31"/>
      <c r="STP114" s="31"/>
      <c r="STQ114" s="31"/>
      <c r="STR114" s="31"/>
      <c r="STS114" s="31"/>
      <c r="STT114" s="31"/>
      <c r="STU114" s="31"/>
      <c r="STV114" s="31"/>
      <c r="STW114" s="31"/>
      <c r="STX114" s="31"/>
      <c r="STY114" s="31"/>
      <c r="STZ114" s="31"/>
      <c r="SUA114" s="31"/>
      <c r="SUB114" s="31"/>
      <c r="SUC114" s="31"/>
      <c r="SUD114" s="31"/>
      <c r="SUE114" s="31"/>
      <c r="SUF114" s="31"/>
      <c r="SUG114" s="31"/>
      <c r="SUH114" s="31"/>
      <c r="SUI114" s="31"/>
      <c r="SUJ114" s="31"/>
      <c r="SUK114" s="31"/>
      <c r="SUL114" s="31"/>
      <c r="SUM114" s="31"/>
      <c r="SUN114" s="31"/>
      <c r="SUO114" s="31"/>
      <c r="SUP114" s="31"/>
      <c r="SUQ114" s="31"/>
      <c r="SUR114" s="31"/>
      <c r="SUS114" s="31"/>
      <c r="SUT114" s="31"/>
      <c r="SUU114" s="31"/>
      <c r="SUV114" s="31"/>
      <c r="SUW114" s="31"/>
      <c r="SUX114" s="31"/>
      <c r="SUY114" s="31"/>
      <c r="SUZ114" s="31"/>
      <c r="SVA114" s="31"/>
      <c r="SVB114" s="31"/>
      <c r="SVC114" s="31"/>
      <c r="SVD114" s="31"/>
      <c r="SVE114" s="31"/>
      <c r="SVF114" s="31"/>
      <c r="SVG114" s="31"/>
      <c r="SVH114" s="31"/>
      <c r="SVI114" s="31"/>
      <c r="SVJ114" s="31"/>
      <c r="SVK114" s="31"/>
      <c r="SVL114" s="31"/>
      <c r="SVM114" s="31"/>
      <c r="SVN114" s="31"/>
      <c r="SVO114" s="31"/>
      <c r="SVP114" s="31"/>
      <c r="SVQ114" s="31"/>
      <c r="SVR114" s="31"/>
      <c r="SVS114" s="31"/>
      <c r="SVT114" s="31"/>
      <c r="SVU114" s="31"/>
      <c r="SVV114" s="31"/>
      <c r="SVW114" s="31"/>
      <c r="SVX114" s="31"/>
      <c r="SVY114" s="31"/>
      <c r="SVZ114" s="31"/>
      <c r="SWA114" s="31"/>
      <c r="SWB114" s="31"/>
      <c r="SWC114" s="31"/>
      <c r="SWD114" s="31"/>
      <c r="SWE114" s="31"/>
      <c r="SWF114" s="31"/>
      <c r="SWG114" s="31"/>
      <c r="SWH114" s="31"/>
      <c r="SWI114" s="31"/>
      <c r="SWJ114" s="31"/>
      <c r="SWK114" s="31"/>
      <c r="SWL114" s="31"/>
      <c r="SWM114" s="31"/>
      <c r="SWN114" s="31"/>
      <c r="SWO114" s="31"/>
      <c r="SWP114" s="31"/>
      <c r="SWQ114" s="31"/>
      <c r="SWR114" s="31"/>
      <c r="SWS114" s="31"/>
      <c r="SWT114" s="31"/>
      <c r="SWU114" s="31"/>
      <c r="SWV114" s="31"/>
      <c r="SWW114" s="31"/>
      <c r="SWX114" s="31"/>
      <c r="SWY114" s="31"/>
      <c r="SWZ114" s="31"/>
      <c r="SXA114" s="31"/>
      <c r="SXB114" s="31"/>
      <c r="SXC114" s="31"/>
      <c r="SXD114" s="31"/>
      <c r="SXE114" s="31"/>
      <c r="SXF114" s="31"/>
      <c r="SXG114" s="31"/>
      <c r="SXH114" s="31"/>
      <c r="SXI114" s="31"/>
      <c r="SXJ114" s="31"/>
      <c r="SXK114" s="31"/>
      <c r="SXL114" s="31"/>
      <c r="SXM114" s="31"/>
      <c r="SXN114" s="31"/>
      <c r="SXO114" s="31"/>
      <c r="SXP114" s="31"/>
      <c r="SXQ114" s="31"/>
      <c r="SXR114" s="31"/>
      <c r="SXS114" s="31"/>
      <c r="SXT114" s="31"/>
      <c r="SXU114" s="31"/>
      <c r="SXV114" s="31"/>
      <c r="SXW114" s="31"/>
      <c r="SXX114" s="31"/>
      <c r="SXY114" s="31"/>
      <c r="SXZ114" s="31"/>
      <c r="SYA114" s="31"/>
      <c r="SYB114" s="31"/>
      <c r="SYC114" s="31"/>
      <c r="SYD114" s="31"/>
      <c r="SYE114" s="31"/>
      <c r="SYF114" s="31"/>
      <c r="SYG114" s="31"/>
      <c r="SYH114" s="31"/>
      <c r="SYI114" s="31"/>
      <c r="SYJ114" s="31"/>
      <c r="SYK114" s="31"/>
      <c r="SYL114" s="31"/>
      <c r="SYM114" s="31"/>
      <c r="SYN114" s="31"/>
      <c r="SYO114" s="31"/>
      <c r="SYP114" s="31"/>
      <c r="SYQ114" s="31"/>
      <c r="SYR114" s="31"/>
      <c r="SYS114" s="31"/>
      <c r="SYT114" s="31"/>
      <c r="SYU114" s="31"/>
      <c r="SYV114" s="31"/>
      <c r="SYW114" s="31"/>
      <c r="SYX114" s="31"/>
      <c r="SYY114" s="31"/>
      <c r="SYZ114" s="31"/>
      <c r="SZA114" s="31"/>
      <c r="SZB114" s="31"/>
      <c r="SZC114" s="31"/>
      <c r="SZD114" s="31"/>
      <c r="SZE114" s="31"/>
      <c r="SZF114" s="31"/>
      <c r="SZG114" s="31"/>
      <c r="SZH114" s="31"/>
      <c r="SZI114" s="31"/>
      <c r="SZJ114" s="31"/>
      <c r="SZK114" s="31"/>
      <c r="SZL114" s="31"/>
      <c r="SZM114" s="31"/>
      <c r="SZN114" s="31"/>
      <c r="SZO114" s="31"/>
      <c r="SZP114" s="31"/>
      <c r="SZQ114" s="31"/>
      <c r="SZR114" s="31"/>
      <c r="SZS114" s="31"/>
      <c r="SZT114" s="31"/>
      <c r="SZU114" s="31"/>
      <c r="SZV114" s="31"/>
      <c r="SZW114" s="31"/>
      <c r="SZX114" s="31"/>
      <c r="SZY114" s="31"/>
      <c r="SZZ114" s="31"/>
      <c r="TAA114" s="31"/>
      <c r="TAB114" s="31"/>
      <c r="TAC114" s="31"/>
      <c r="TAD114" s="31"/>
      <c r="TAE114" s="31"/>
      <c r="TAF114" s="31"/>
      <c r="TAG114" s="31"/>
      <c r="TAH114" s="31"/>
      <c r="TAI114" s="31"/>
      <c r="TAJ114" s="31"/>
      <c r="TAK114" s="31"/>
      <c r="TAL114" s="31"/>
      <c r="TAM114" s="31"/>
      <c r="TAN114" s="31"/>
      <c r="TAO114" s="31"/>
      <c r="TAP114" s="31"/>
      <c r="TAQ114" s="31"/>
      <c r="TAR114" s="31"/>
      <c r="TAS114" s="31"/>
      <c r="TAT114" s="31"/>
      <c r="TAU114" s="31"/>
      <c r="TAV114" s="31"/>
      <c r="TAW114" s="31"/>
      <c r="TAX114" s="31"/>
      <c r="TAY114" s="31"/>
      <c r="TAZ114" s="31"/>
      <c r="TBA114" s="31"/>
      <c r="TBB114" s="31"/>
      <c r="TBC114" s="31"/>
      <c r="TBD114" s="31"/>
      <c r="TBE114" s="31"/>
      <c r="TBF114" s="31"/>
      <c r="TBG114" s="31"/>
      <c r="TBH114" s="31"/>
      <c r="TBI114" s="31"/>
      <c r="TBJ114" s="31"/>
      <c r="TBK114" s="31"/>
      <c r="TBL114" s="31"/>
      <c r="TBM114" s="31"/>
      <c r="TBN114" s="31"/>
      <c r="TBO114" s="31"/>
      <c r="TBP114" s="31"/>
      <c r="TBQ114" s="31"/>
      <c r="TBR114" s="31"/>
      <c r="TBS114" s="31"/>
      <c r="TBT114" s="31"/>
      <c r="TBU114" s="31"/>
      <c r="TBV114" s="31"/>
      <c r="TBW114" s="31"/>
      <c r="TBX114" s="31"/>
      <c r="TBY114" s="31"/>
      <c r="TBZ114" s="31"/>
      <c r="TCA114" s="31"/>
      <c r="TCB114" s="31"/>
      <c r="TCC114" s="31"/>
      <c r="TCD114" s="31"/>
      <c r="TCE114" s="31"/>
      <c r="TCF114" s="31"/>
      <c r="TCG114" s="31"/>
      <c r="TCH114" s="31"/>
      <c r="TCI114" s="31"/>
      <c r="TCJ114" s="31"/>
      <c r="TCK114" s="31"/>
      <c r="TCL114" s="31"/>
      <c r="TCM114" s="31"/>
      <c r="TCN114" s="31"/>
      <c r="TCO114" s="31"/>
      <c r="TCP114" s="31"/>
      <c r="TCQ114" s="31"/>
      <c r="TCR114" s="31"/>
      <c r="TCS114" s="31"/>
      <c r="TCT114" s="31"/>
      <c r="TCU114" s="31"/>
      <c r="TCV114" s="31"/>
      <c r="TCW114" s="31"/>
      <c r="TCX114" s="31"/>
      <c r="TCY114" s="31"/>
      <c r="TCZ114" s="31"/>
      <c r="TDA114" s="31"/>
      <c r="TDB114" s="31"/>
      <c r="TDC114" s="31"/>
      <c r="TDD114" s="31"/>
      <c r="TDE114" s="31"/>
      <c r="TDF114" s="31"/>
      <c r="TDG114" s="31"/>
      <c r="TDH114" s="31"/>
      <c r="TDI114" s="31"/>
      <c r="TDJ114" s="31"/>
      <c r="TDK114" s="31"/>
      <c r="TDL114" s="31"/>
      <c r="TDM114" s="31"/>
      <c r="TDN114" s="31"/>
      <c r="TDO114" s="31"/>
      <c r="TDP114" s="31"/>
      <c r="TDQ114" s="31"/>
      <c r="TDR114" s="31"/>
      <c r="TDS114" s="31"/>
      <c r="TDT114" s="31"/>
      <c r="TDU114" s="31"/>
      <c r="TDV114" s="31"/>
      <c r="TDW114" s="31"/>
      <c r="TDX114" s="31"/>
      <c r="TDY114" s="31"/>
      <c r="TDZ114" s="31"/>
      <c r="TEA114" s="31"/>
      <c r="TEB114" s="31"/>
      <c r="TEC114" s="31"/>
      <c r="TED114" s="31"/>
      <c r="TEE114" s="31"/>
      <c r="TEF114" s="31"/>
      <c r="TEG114" s="31"/>
      <c r="TEH114" s="31"/>
      <c r="TEI114" s="31"/>
      <c r="TEJ114" s="31"/>
      <c r="TEK114" s="31"/>
      <c r="TEL114" s="31"/>
      <c r="TEM114" s="31"/>
      <c r="TEN114" s="31"/>
      <c r="TEO114" s="31"/>
      <c r="TEP114" s="31"/>
      <c r="TEQ114" s="31"/>
      <c r="TER114" s="31"/>
      <c r="TES114" s="31"/>
      <c r="TET114" s="31"/>
      <c r="TEU114" s="31"/>
      <c r="TEV114" s="31"/>
      <c r="TEW114" s="31"/>
      <c r="TEX114" s="31"/>
      <c r="TEY114" s="31"/>
      <c r="TEZ114" s="31"/>
      <c r="TFA114" s="31"/>
      <c r="TFB114" s="31"/>
      <c r="TFC114" s="31"/>
      <c r="TFD114" s="31"/>
      <c r="TFE114" s="31"/>
      <c r="TFF114" s="31"/>
      <c r="TFG114" s="31"/>
      <c r="TFH114" s="31"/>
      <c r="TFI114" s="31"/>
      <c r="TFJ114" s="31"/>
      <c r="TFK114" s="31"/>
      <c r="TFL114" s="31"/>
      <c r="TFM114" s="31"/>
      <c r="TFN114" s="31"/>
      <c r="TFO114" s="31"/>
      <c r="TFP114" s="31"/>
      <c r="TFQ114" s="31"/>
      <c r="TFR114" s="31"/>
      <c r="TFS114" s="31"/>
      <c r="TFT114" s="31"/>
      <c r="TFU114" s="31"/>
      <c r="TFV114" s="31"/>
      <c r="TFW114" s="31"/>
      <c r="TFX114" s="31"/>
      <c r="TFY114" s="31"/>
      <c r="TFZ114" s="31"/>
      <c r="TGA114" s="31"/>
      <c r="TGB114" s="31"/>
      <c r="TGC114" s="31"/>
      <c r="TGD114" s="31"/>
      <c r="TGE114" s="31"/>
      <c r="TGF114" s="31"/>
      <c r="TGG114" s="31"/>
      <c r="TGH114" s="31"/>
      <c r="TGI114" s="31"/>
      <c r="TGJ114" s="31"/>
      <c r="TGK114" s="31"/>
      <c r="TGL114" s="31"/>
      <c r="TGM114" s="31"/>
      <c r="TGN114" s="31"/>
      <c r="TGO114" s="31"/>
      <c r="TGP114" s="31"/>
      <c r="TGQ114" s="31"/>
      <c r="TGR114" s="31"/>
      <c r="TGS114" s="31"/>
      <c r="TGT114" s="31"/>
      <c r="TGU114" s="31"/>
      <c r="TGV114" s="31"/>
      <c r="TGW114" s="31"/>
      <c r="TGX114" s="31"/>
      <c r="TGY114" s="31"/>
      <c r="TGZ114" s="31"/>
      <c r="THA114" s="31"/>
      <c r="THB114" s="31"/>
      <c r="THC114" s="31"/>
      <c r="THD114" s="31"/>
      <c r="THE114" s="31"/>
      <c r="THF114" s="31"/>
      <c r="THG114" s="31"/>
      <c r="THH114" s="31"/>
      <c r="THI114" s="31"/>
      <c r="THJ114" s="31"/>
      <c r="THK114" s="31"/>
      <c r="THL114" s="31"/>
      <c r="THM114" s="31"/>
      <c r="THN114" s="31"/>
      <c r="THO114" s="31"/>
      <c r="THP114" s="31"/>
      <c r="THQ114" s="31"/>
      <c r="THR114" s="31"/>
      <c r="THS114" s="31"/>
      <c r="THT114" s="31"/>
      <c r="THU114" s="31"/>
      <c r="THV114" s="31"/>
      <c r="THW114" s="31"/>
      <c r="THX114" s="31"/>
      <c r="THY114" s="31"/>
      <c r="THZ114" s="31"/>
      <c r="TIA114" s="31"/>
      <c r="TIB114" s="31"/>
      <c r="TIC114" s="31"/>
      <c r="TID114" s="31"/>
      <c r="TIE114" s="31"/>
      <c r="TIF114" s="31"/>
      <c r="TIG114" s="31"/>
      <c r="TIH114" s="31"/>
      <c r="TII114" s="31"/>
      <c r="TIJ114" s="31"/>
      <c r="TIK114" s="31"/>
      <c r="TIL114" s="31"/>
      <c r="TIM114" s="31"/>
      <c r="TIN114" s="31"/>
      <c r="TIO114" s="31"/>
      <c r="TIP114" s="31"/>
      <c r="TIQ114" s="31"/>
      <c r="TIR114" s="31"/>
      <c r="TIS114" s="31"/>
      <c r="TIT114" s="31"/>
      <c r="TIU114" s="31"/>
      <c r="TIV114" s="31"/>
      <c r="TIW114" s="31"/>
      <c r="TIX114" s="31"/>
      <c r="TIY114" s="31"/>
      <c r="TIZ114" s="31"/>
      <c r="TJA114" s="31"/>
      <c r="TJB114" s="31"/>
      <c r="TJC114" s="31"/>
      <c r="TJD114" s="31"/>
      <c r="TJE114" s="31"/>
      <c r="TJF114" s="31"/>
      <c r="TJG114" s="31"/>
      <c r="TJH114" s="31"/>
      <c r="TJI114" s="31"/>
      <c r="TJJ114" s="31"/>
      <c r="TJK114" s="31"/>
      <c r="TJL114" s="31"/>
      <c r="TJM114" s="31"/>
      <c r="TJN114" s="31"/>
      <c r="TJO114" s="31"/>
      <c r="TJP114" s="31"/>
      <c r="TJQ114" s="31"/>
      <c r="TJR114" s="31"/>
      <c r="TJS114" s="31"/>
      <c r="TJT114" s="31"/>
      <c r="TJU114" s="31"/>
      <c r="TJV114" s="31"/>
      <c r="TJW114" s="31"/>
      <c r="TJX114" s="31"/>
      <c r="TJY114" s="31"/>
      <c r="TJZ114" s="31"/>
      <c r="TKA114" s="31"/>
      <c r="TKB114" s="31"/>
      <c r="TKC114" s="31"/>
      <c r="TKD114" s="31"/>
      <c r="TKE114" s="31"/>
      <c r="TKF114" s="31"/>
      <c r="TKG114" s="31"/>
      <c r="TKH114" s="31"/>
      <c r="TKI114" s="31"/>
      <c r="TKJ114" s="31"/>
      <c r="TKK114" s="31"/>
      <c r="TKL114" s="31"/>
      <c r="TKM114" s="31"/>
      <c r="TKN114" s="31"/>
      <c r="TKO114" s="31"/>
      <c r="TKP114" s="31"/>
      <c r="TKQ114" s="31"/>
      <c r="TKR114" s="31"/>
      <c r="TKS114" s="31"/>
      <c r="TKT114" s="31"/>
      <c r="TKU114" s="31"/>
      <c r="TKV114" s="31"/>
      <c r="TKW114" s="31"/>
      <c r="TKX114" s="31"/>
      <c r="TKY114" s="31"/>
      <c r="TKZ114" s="31"/>
      <c r="TLA114" s="31"/>
      <c r="TLB114" s="31"/>
      <c r="TLC114" s="31"/>
      <c r="TLD114" s="31"/>
      <c r="TLE114" s="31"/>
      <c r="TLF114" s="31"/>
      <c r="TLG114" s="31"/>
      <c r="TLH114" s="31"/>
      <c r="TLI114" s="31"/>
      <c r="TLJ114" s="31"/>
      <c r="TLK114" s="31"/>
      <c r="TLL114" s="31"/>
      <c r="TLM114" s="31"/>
      <c r="TLN114" s="31"/>
      <c r="TLO114" s="31"/>
      <c r="TLP114" s="31"/>
      <c r="TLQ114" s="31"/>
      <c r="TLR114" s="31"/>
      <c r="TLS114" s="31"/>
      <c r="TLT114" s="31"/>
      <c r="TLU114" s="31"/>
      <c r="TLV114" s="31"/>
      <c r="TLW114" s="31"/>
      <c r="TLX114" s="31"/>
      <c r="TLY114" s="31"/>
      <c r="TLZ114" s="31"/>
      <c r="TMA114" s="31"/>
      <c r="TMB114" s="31"/>
      <c r="TMC114" s="31"/>
      <c r="TMD114" s="31"/>
      <c r="TME114" s="31"/>
      <c r="TMF114" s="31"/>
      <c r="TMG114" s="31"/>
      <c r="TMH114" s="31"/>
      <c r="TMI114" s="31"/>
      <c r="TMJ114" s="31"/>
      <c r="TMK114" s="31"/>
      <c r="TML114" s="31"/>
      <c r="TMM114" s="31"/>
      <c r="TMN114" s="31"/>
      <c r="TMO114" s="31"/>
      <c r="TMP114" s="31"/>
      <c r="TMQ114" s="31"/>
      <c r="TMR114" s="31"/>
      <c r="TMS114" s="31"/>
      <c r="TMT114" s="31"/>
      <c r="TMU114" s="31"/>
      <c r="TMV114" s="31"/>
      <c r="TMW114" s="31"/>
      <c r="TMX114" s="31"/>
      <c r="TMY114" s="31"/>
      <c r="TMZ114" s="31"/>
      <c r="TNA114" s="31"/>
      <c r="TNB114" s="31"/>
      <c r="TNC114" s="31"/>
      <c r="TND114" s="31"/>
      <c r="TNE114" s="31"/>
      <c r="TNF114" s="31"/>
      <c r="TNG114" s="31"/>
      <c r="TNH114" s="31"/>
      <c r="TNI114" s="31"/>
      <c r="TNJ114" s="31"/>
      <c r="TNK114" s="31"/>
      <c r="TNL114" s="31"/>
      <c r="TNM114" s="31"/>
      <c r="TNN114" s="31"/>
      <c r="TNO114" s="31"/>
      <c r="TNP114" s="31"/>
      <c r="TNQ114" s="31"/>
      <c r="TNR114" s="31"/>
      <c r="TNS114" s="31"/>
      <c r="TNT114" s="31"/>
      <c r="TNU114" s="31"/>
      <c r="TNV114" s="31"/>
      <c r="TNW114" s="31"/>
      <c r="TNX114" s="31"/>
      <c r="TNY114" s="31"/>
      <c r="TNZ114" s="31"/>
      <c r="TOA114" s="31"/>
      <c r="TOB114" s="31"/>
      <c r="TOC114" s="31"/>
      <c r="TOD114" s="31"/>
      <c r="TOE114" s="31"/>
      <c r="TOF114" s="31"/>
      <c r="TOG114" s="31"/>
      <c r="TOH114" s="31"/>
      <c r="TOI114" s="31"/>
      <c r="TOJ114" s="31"/>
      <c r="TOK114" s="31"/>
      <c r="TOL114" s="31"/>
      <c r="TOM114" s="31"/>
      <c r="TON114" s="31"/>
      <c r="TOO114" s="31"/>
      <c r="TOP114" s="31"/>
      <c r="TOQ114" s="31"/>
      <c r="TOR114" s="31"/>
      <c r="TOS114" s="31"/>
      <c r="TOT114" s="31"/>
      <c r="TOU114" s="31"/>
      <c r="TOV114" s="31"/>
      <c r="TOW114" s="31"/>
      <c r="TOX114" s="31"/>
      <c r="TOY114" s="31"/>
      <c r="TOZ114" s="31"/>
      <c r="TPA114" s="31"/>
      <c r="TPB114" s="31"/>
      <c r="TPC114" s="31"/>
      <c r="TPD114" s="31"/>
      <c r="TPE114" s="31"/>
      <c r="TPF114" s="31"/>
      <c r="TPG114" s="31"/>
      <c r="TPH114" s="31"/>
      <c r="TPI114" s="31"/>
      <c r="TPJ114" s="31"/>
      <c r="TPK114" s="31"/>
      <c r="TPL114" s="31"/>
      <c r="TPM114" s="31"/>
      <c r="TPN114" s="31"/>
      <c r="TPO114" s="31"/>
      <c r="TPP114" s="31"/>
      <c r="TPQ114" s="31"/>
      <c r="TPR114" s="31"/>
      <c r="TPS114" s="31"/>
      <c r="TPT114" s="31"/>
      <c r="TPU114" s="31"/>
      <c r="TPV114" s="31"/>
      <c r="TPW114" s="31"/>
      <c r="TPX114" s="31"/>
      <c r="TPY114" s="31"/>
      <c r="TPZ114" s="31"/>
      <c r="TQA114" s="31"/>
      <c r="TQB114" s="31"/>
      <c r="TQC114" s="31"/>
      <c r="TQD114" s="31"/>
      <c r="TQE114" s="31"/>
      <c r="TQF114" s="31"/>
      <c r="TQG114" s="31"/>
      <c r="TQH114" s="31"/>
      <c r="TQI114" s="31"/>
      <c r="TQJ114" s="31"/>
      <c r="TQK114" s="31"/>
      <c r="TQL114" s="31"/>
      <c r="TQM114" s="31"/>
      <c r="TQN114" s="31"/>
      <c r="TQO114" s="31"/>
      <c r="TQP114" s="31"/>
      <c r="TQQ114" s="31"/>
      <c r="TQR114" s="31"/>
      <c r="TQS114" s="31"/>
      <c r="TQT114" s="31"/>
      <c r="TQU114" s="31"/>
      <c r="TQV114" s="31"/>
      <c r="TQW114" s="31"/>
      <c r="TQX114" s="31"/>
      <c r="TQY114" s="31"/>
      <c r="TQZ114" s="31"/>
      <c r="TRA114" s="31"/>
      <c r="TRB114" s="31"/>
      <c r="TRC114" s="31"/>
      <c r="TRD114" s="31"/>
      <c r="TRE114" s="31"/>
      <c r="TRF114" s="31"/>
      <c r="TRG114" s="31"/>
      <c r="TRH114" s="31"/>
      <c r="TRI114" s="31"/>
      <c r="TRJ114" s="31"/>
      <c r="TRK114" s="31"/>
      <c r="TRL114" s="31"/>
      <c r="TRM114" s="31"/>
      <c r="TRN114" s="31"/>
      <c r="TRO114" s="31"/>
      <c r="TRP114" s="31"/>
      <c r="TRQ114" s="31"/>
      <c r="TRR114" s="31"/>
      <c r="TRS114" s="31"/>
      <c r="TRT114" s="31"/>
      <c r="TRU114" s="31"/>
      <c r="TRV114" s="31"/>
      <c r="TRW114" s="31"/>
      <c r="TRX114" s="31"/>
      <c r="TRY114" s="31"/>
      <c r="TRZ114" s="31"/>
      <c r="TSA114" s="31"/>
      <c r="TSB114" s="31"/>
      <c r="TSC114" s="31"/>
      <c r="TSD114" s="31"/>
      <c r="TSE114" s="31"/>
      <c r="TSF114" s="31"/>
      <c r="TSG114" s="31"/>
      <c r="TSH114" s="31"/>
      <c r="TSI114" s="31"/>
      <c r="TSJ114" s="31"/>
      <c r="TSK114" s="31"/>
      <c r="TSL114" s="31"/>
      <c r="TSM114" s="31"/>
      <c r="TSN114" s="31"/>
      <c r="TSO114" s="31"/>
      <c r="TSP114" s="31"/>
      <c r="TSQ114" s="31"/>
      <c r="TSR114" s="31"/>
      <c r="TSS114" s="31"/>
      <c r="TST114" s="31"/>
      <c r="TSU114" s="31"/>
      <c r="TSV114" s="31"/>
      <c r="TSW114" s="31"/>
      <c r="TSX114" s="31"/>
      <c r="TSY114" s="31"/>
      <c r="TSZ114" s="31"/>
      <c r="TTA114" s="31"/>
      <c r="TTB114" s="31"/>
      <c r="TTC114" s="31"/>
      <c r="TTD114" s="31"/>
      <c r="TTE114" s="31"/>
      <c r="TTF114" s="31"/>
      <c r="TTG114" s="31"/>
      <c r="TTH114" s="31"/>
      <c r="TTI114" s="31"/>
      <c r="TTJ114" s="31"/>
      <c r="TTK114" s="31"/>
      <c r="TTL114" s="31"/>
      <c r="TTM114" s="31"/>
      <c r="TTN114" s="31"/>
      <c r="TTO114" s="31"/>
      <c r="TTP114" s="31"/>
      <c r="TTQ114" s="31"/>
      <c r="TTR114" s="31"/>
      <c r="TTS114" s="31"/>
      <c r="TTT114" s="31"/>
      <c r="TTU114" s="31"/>
      <c r="TTV114" s="31"/>
      <c r="TTW114" s="31"/>
      <c r="TTX114" s="31"/>
      <c r="TTY114" s="31"/>
      <c r="TTZ114" s="31"/>
      <c r="TUA114" s="31"/>
      <c r="TUB114" s="31"/>
      <c r="TUC114" s="31"/>
      <c r="TUD114" s="31"/>
      <c r="TUE114" s="31"/>
      <c r="TUF114" s="31"/>
      <c r="TUG114" s="31"/>
      <c r="TUH114" s="31"/>
      <c r="TUI114" s="31"/>
      <c r="TUJ114" s="31"/>
      <c r="TUK114" s="31"/>
      <c r="TUL114" s="31"/>
      <c r="TUM114" s="31"/>
      <c r="TUN114" s="31"/>
      <c r="TUO114" s="31"/>
      <c r="TUP114" s="31"/>
      <c r="TUQ114" s="31"/>
      <c r="TUR114" s="31"/>
      <c r="TUS114" s="31"/>
      <c r="TUT114" s="31"/>
      <c r="TUU114" s="31"/>
      <c r="TUV114" s="31"/>
      <c r="TUW114" s="31"/>
      <c r="TUX114" s="31"/>
      <c r="TUY114" s="31"/>
      <c r="TUZ114" s="31"/>
      <c r="TVA114" s="31"/>
      <c r="TVB114" s="31"/>
      <c r="TVC114" s="31"/>
      <c r="TVD114" s="31"/>
      <c r="TVE114" s="31"/>
      <c r="TVF114" s="31"/>
      <c r="TVG114" s="31"/>
      <c r="TVH114" s="31"/>
      <c r="TVI114" s="31"/>
      <c r="TVJ114" s="31"/>
      <c r="TVK114" s="31"/>
      <c r="TVL114" s="31"/>
      <c r="TVM114" s="31"/>
      <c r="TVN114" s="31"/>
      <c r="TVO114" s="31"/>
      <c r="TVP114" s="31"/>
      <c r="TVQ114" s="31"/>
      <c r="TVR114" s="31"/>
      <c r="TVS114" s="31"/>
      <c r="TVT114" s="31"/>
      <c r="TVU114" s="31"/>
      <c r="TVV114" s="31"/>
      <c r="TVW114" s="31"/>
      <c r="TVX114" s="31"/>
      <c r="TVY114" s="31"/>
      <c r="TVZ114" s="31"/>
      <c r="TWA114" s="31"/>
      <c r="TWB114" s="31"/>
      <c r="TWC114" s="31"/>
      <c r="TWD114" s="31"/>
      <c r="TWE114" s="31"/>
      <c r="TWF114" s="31"/>
      <c r="TWG114" s="31"/>
      <c r="TWH114" s="31"/>
      <c r="TWI114" s="31"/>
      <c r="TWJ114" s="31"/>
      <c r="TWK114" s="31"/>
      <c r="TWL114" s="31"/>
      <c r="TWM114" s="31"/>
      <c r="TWN114" s="31"/>
      <c r="TWO114" s="31"/>
      <c r="TWP114" s="31"/>
      <c r="TWQ114" s="31"/>
      <c r="TWR114" s="31"/>
      <c r="TWS114" s="31"/>
      <c r="TWT114" s="31"/>
      <c r="TWU114" s="31"/>
      <c r="TWV114" s="31"/>
      <c r="TWW114" s="31"/>
      <c r="TWX114" s="31"/>
      <c r="TWY114" s="31"/>
      <c r="TWZ114" s="31"/>
      <c r="TXA114" s="31"/>
      <c r="TXB114" s="31"/>
      <c r="TXC114" s="31"/>
      <c r="TXD114" s="31"/>
      <c r="TXE114" s="31"/>
      <c r="TXF114" s="31"/>
      <c r="TXG114" s="31"/>
      <c r="TXH114" s="31"/>
      <c r="TXI114" s="31"/>
      <c r="TXJ114" s="31"/>
      <c r="TXK114" s="31"/>
      <c r="TXL114" s="31"/>
      <c r="TXM114" s="31"/>
      <c r="TXN114" s="31"/>
      <c r="TXO114" s="31"/>
      <c r="TXP114" s="31"/>
      <c r="TXQ114" s="31"/>
      <c r="TXR114" s="31"/>
      <c r="TXS114" s="31"/>
      <c r="TXT114" s="31"/>
      <c r="TXU114" s="31"/>
      <c r="TXV114" s="31"/>
      <c r="TXW114" s="31"/>
      <c r="TXX114" s="31"/>
      <c r="TXY114" s="31"/>
      <c r="TXZ114" s="31"/>
      <c r="TYA114" s="31"/>
      <c r="TYB114" s="31"/>
      <c r="TYC114" s="31"/>
      <c r="TYD114" s="31"/>
      <c r="TYE114" s="31"/>
      <c r="TYF114" s="31"/>
      <c r="TYG114" s="31"/>
      <c r="TYH114" s="31"/>
      <c r="TYI114" s="31"/>
      <c r="TYJ114" s="31"/>
      <c r="TYK114" s="31"/>
      <c r="TYL114" s="31"/>
      <c r="TYM114" s="31"/>
      <c r="TYN114" s="31"/>
      <c r="TYO114" s="31"/>
      <c r="TYP114" s="31"/>
      <c r="TYQ114" s="31"/>
      <c r="TYR114" s="31"/>
      <c r="TYS114" s="31"/>
      <c r="TYT114" s="31"/>
      <c r="TYU114" s="31"/>
      <c r="TYV114" s="31"/>
      <c r="TYW114" s="31"/>
      <c r="TYX114" s="31"/>
      <c r="TYY114" s="31"/>
      <c r="TYZ114" s="31"/>
      <c r="TZA114" s="31"/>
      <c r="TZB114" s="31"/>
      <c r="TZC114" s="31"/>
      <c r="TZD114" s="31"/>
      <c r="TZE114" s="31"/>
      <c r="TZF114" s="31"/>
      <c r="TZG114" s="31"/>
      <c r="TZH114" s="31"/>
      <c r="TZI114" s="31"/>
      <c r="TZJ114" s="31"/>
      <c r="TZK114" s="31"/>
      <c r="TZL114" s="31"/>
      <c r="TZM114" s="31"/>
      <c r="TZN114" s="31"/>
      <c r="TZO114" s="31"/>
      <c r="TZP114" s="31"/>
      <c r="TZQ114" s="31"/>
      <c r="TZR114" s="31"/>
      <c r="TZS114" s="31"/>
      <c r="TZT114" s="31"/>
      <c r="TZU114" s="31"/>
      <c r="TZV114" s="31"/>
      <c r="TZW114" s="31"/>
      <c r="TZX114" s="31"/>
      <c r="TZY114" s="31"/>
      <c r="TZZ114" s="31"/>
      <c r="UAA114" s="31"/>
      <c r="UAB114" s="31"/>
      <c r="UAC114" s="31"/>
      <c r="UAD114" s="31"/>
      <c r="UAE114" s="31"/>
      <c r="UAF114" s="31"/>
      <c r="UAG114" s="31"/>
      <c r="UAH114" s="31"/>
      <c r="UAI114" s="31"/>
      <c r="UAJ114" s="31"/>
      <c r="UAK114" s="31"/>
      <c r="UAL114" s="31"/>
      <c r="UAM114" s="31"/>
      <c r="UAN114" s="31"/>
      <c r="UAO114" s="31"/>
      <c r="UAP114" s="31"/>
      <c r="UAQ114" s="31"/>
      <c r="UAR114" s="31"/>
      <c r="UAS114" s="31"/>
      <c r="UAT114" s="31"/>
      <c r="UAU114" s="31"/>
      <c r="UAV114" s="31"/>
      <c r="UAW114" s="31"/>
      <c r="UAX114" s="31"/>
      <c r="UAY114" s="31"/>
      <c r="UAZ114" s="31"/>
      <c r="UBA114" s="31"/>
      <c r="UBB114" s="31"/>
      <c r="UBC114" s="31"/>
      <c r="UBD114" s="31"/>
      <c r="UBE114" s="31"/>
      <c r="UBF114" s="31"/>
      <c r="UBG114" s="31"/>
      <c r="UBH114" s="31"/>
      <c r="UBI114" s="31"/>
      <c r="UBJ114" s="31"/>
      <c r="UBK114" s="31"/>
      <c r="UBL114" s="31"/>
      <c r="UBM114" s="31"/>
      <c r="UBN114" s="31"/>
      <c r="UBO114" s="31"/>
      <c r="UBP114" s="31"/>
      <c r="UBQ114" s="31"/>
      <c r="UBR114" s="31"/>
      <c r="UBS114" s="31"/>
      <c r="UBT114" s="31"/>
      <c r="UBU114" s="31"/>
      <c r="UBV114" s="31"/>
      <c r="UBW114" s="31"/>
      <c r="UBX114" s="31"/>
      <c r="UBY114" s="31"/>
      <c r="UBZ114" s="31"/>
      <c r="UCA114" s="31"/>
      <c r="UCB114" s="31"/>
      <c r="UCC114" s="31"/>
      <c r="UCD114" s="31"/>
      <c r="UCE114" s="31"/>
      <c r="UCF114" s="31"/>
      <c r="UCG114" s="31"/>
      <c r="UCH114" s="31"/>
      <c r="UCI114" s="31"/>
      <c r="UCJ114" s="31"/>
      <c r="UCK114" s="31"/>
      <c r="UCL114" s="31"/>
      <c r="UCM114" s="31"/>
      <c r="UCN114" s="31"/>
      <c r="UCO114" s="31"/>
      <c r="UCP114" s="31"/>
      <c r="UCQ114" s="31"/>
      <c r="UCR114" s="31"/>
      <c r="UCS114" s="31"/>
      <c r="UCT114" s="31"/>
      <c r="UCU114" s="31"/>
      <c r="UCV114" s="31"/>
      <c r="UCW114" s="31"/>
      <c r="UCX114" s="31"/>
      <c r="UCY114" s="31"/>
      <c r="UCZ114" s="31"/>
      <c r="UDA114" s="31"/>
      <c r="UDB114" s="31"/>
      <c r="UDC114" s="31"/>
      <c r="UDD114" s="31"/>
      <c r="UDE114" s="31"/>
      <c r="UDF114" s="31"/>
      <c r="UDG114" s="31"/>
      <c r="UDH114" s="31"/>
      <c r="UDI114" s="31"/>
      <c r="UDJ114" s="31"/>
      <c r="UDK114" s="31"/>
      <c r="UDL114" s="31"/>
      <c r="UDM114" s="31"/>
      <c r="UDN114" s="31"/>
      <c r="UDO114" s="31"/>
      <c r="UDP114" s="31"/>
      <c r="UDQ114" s="31"/>
      <c r="UDR114" s="31"/>
      <c r="UDS114" s="31"/>
      <c r="UDT114" s="31"/>
      <c r="UDU114" s="31"/>
      <c r="UDV114" s="31"/>
      <c r="UDW114" s="31"/>
      <c r="UDX114" s="31"/>
      <c r="UDY114" s="31"/>
      <c r="UDZ114" s="31"/>
      <c r="UEA114" s="31"/>
      <c r="UEB114" s="31"/>
      <c r="UEC114" s="31"/>
      <c r="UED114" s="31"/>
      <c r="UEE114" s="31"/>
      <c r="UEF114" s="31"/>
      <c r="UEG114" s="31"/>
      <c r="UEH114" s="31"/>
      <c r="UEI114" s="31"/>
      <c r="UEJ114" s="31"/>
      <c r="UEK114" s="31"/>
      <c r="UEL114" s="31"/>
      <c r="UEM114" s="31"/>
      <c r="UEN114" s="31"/>
      <c r="UEO114" s="31"/>
      <c r="UEP114" s="31"/>
      <c r="UEQ114" s="31"/>
      <c r="UER114" s="31"/>
      <c r="UES114" s="31"/>
      <c r="UET114" s="31"/>
      <c r="UEU114" s="31"/>
      <c r="UEV114" s="31"/>
      <c r="UEW114" s="31"/>
      <c r="UEX114" s="31"/>
      <c r="UEY114" s="31"/>
      <c r="UEZ114" s="31"/>
      <c r="UFA114" s="31"/>
      <c r="UFB114" s="31"/>
      <c r="UFC114" s="31"/>
      <c r="UFD114" s="31"/>
      <c r="UFE114" s="31"/>
      <c r="UFF114" s="31"/>
      <c r="UFG114" s="31"/>
      <c r="UFH114" s="31"/>
      <c r="UFI114" s="31"/>
      <c r="UFJ114" s="31"/>
      <c r="UFK114" s="31"/>
      <c r="UFL114" s="31"/>
      <c r="UFM114" s="31"/>
      <c r="UFN114" s="31"/>
      <c r="UFO114" s="31"/>
      <c r="UFP114" s="31"/>
      <c r="UFQ114" s="31"/>
      <c r="UFR114" s="31"/>
      <c r="UFS114" s="31"/>
      <c r="UFT114" s="31"/>
      <c r="UFU114" s="31"/>
      <c r="UFV114" s="31"/>
      <c r="UFW114" s="31"/>
      <c r="UFX114" s="31"/>
      <c r="UFY114" s="31"/>
      <c r="UFZ114" s="31"/>
      <c r="UGA114" s="31"/>
      <c r="UGB114" s="31"/>
      <c r="UGC114" s="31"/>
      <c r="UGD114" s="31"/>
      <c r="UGE114" s="31"/>
      <c r="UGF114" s="31"/>
      <c r="UGG114" s="31"/>
      <c r="UGH114" s="31"/>
      <c r="UGI114" s="31"/>
      <c r="UGJ114" s="31"/>
      <c r="UGK114" s="31"/>
      <c r="UGL114" s="31"/>
      <c r="UGM114" s="31"/>
      <c r="UGN114" s="31"/>
      <c r="UGO114" s="31"/>
      <c r="UGP114" s="31"/>
      <c r="UGQ114" s="31"/>
      <c r="UGR114" s="31"/>
      <c r="UGS114" s="31"/>
      <c r="UGT114" s="31"/>
      <c r="UGU114" s="31"/>
      <c r="UGV114" s="31"/>
      <c r="UGW114" s="31"/>
      <c r="UGX114" s="31"/>
      <c r="UGY114" s="31"/>
      <c r="UGZ114" s="31"/>
      <c r="UHA114" s="31"/>
      <c r="UHB114" s="31"/>
      <c r="UHC114" s="31"/>
      <c r="UHD114" s="31"/>
      <c r="UHE114" s="31"/>
      <c r="UHF114" s="31"/>
      <c r="UHG114" s="31"/>
      <c r="UHH114" s="31"/>
      <c r="UHI114" s="31"/>
      <c r="UHJ114" s="31"/>
      <c r="UHK114" s="31"/>
      <c r="UHL114" s="31"/>
      <c r="UHM114" s="31"/>
      <c r="UHN114" s="31"/>
      <c r="UHO114" s="31"/>
      <c r="UHP114" s="31"/>
      <c r="UHQ114" s="31"/>
      <c r="UHR114" s="31"/>
      <c r="UHS114" s="31"/>
      <c r="UHT114" s="31"/>
      <c r="UHU114" s="31"/>
      <c r="UHV114" s="31"/>
      <c r="UHW114" s="31"/>
      <c r="UHX114" s="31"/>
      <c r="UHY114" s="31"/>
      <c r="UHZ114" s="31"/>
      <c r="UIA114" s="31"/>
      <c r="UIB114" s="31"/>
      <c r="UIC114" s="31"/>
      <c r="UID114" s="31"/>
      <c r="UIE114" s="31"/>
      <c r="UIF114" s="31"/>
      <c r="UIG114" s="31"/>
      <c r="UIH114" s="31"/>
      <c r="UII114" s="31"/>
      <c r="UIJ114" s="31"/>
      <c r="UIK114" s="31"/>
      <c r="UIL114" s="31"/>
      <c r="UIM114" s="31"/>
      <c r="UIN114" s="31"/>
      <c r="UIO114" s="31"/>
      <c r="UIP114" s="31"/>
      <c r="UIQ114" s="31"/>
      <c r="UIR114" s="31"/>
      <c r="UIS114" s="31"/>
      <c r="UIT114" s="31"/>
      <c r="UIU114" s="31"/>
      <c r="UIV114" s="31"/>
      <c r="UIW114" s="31"/>
      <c r="UIX114" s="31"/>
      <c r="UIY114" s="31"/>
      <c r="UIZ114" s="31"/>
      <c r="UJA114" s="31"/>
      <c r="UJB114" s="31"/>
      <c r="UJC114" s="31"/>
      <c r="UJD114" s="31"/>
      <c r="UJE114" s="31"/>
      <c r="UJF114" s="31"/>
      <c r="UJG114" s="31"/>
      <c r="UJH114" s="31"/>
      <c r="UJI114" s="31"/>
      <c r="UJJ114" s="31"/>
      <c r="UJK114" s="31"/>
      <c r="UJL114" s="31"/>
      <c r="UJM114" s="31"/>
      <c r="UJN114" s="31"/>
      <c r="UJO114" s="31"/>
      <c r="UJP114" s="31"/>
      <c r="UJQ114" s="31"/>
      <c r="UJR114" s="31"/>
      <c r="UJS114" s="31"/>
      <c r="UJT114" s="31"/>
      <c r="UJU114" s="31"/>
      <c r="UJV114" s="31"/>
      <c r="UJW114" s="31"/>
      <c r="UJX114" s="31"/>
      <c r="UJY114" s="31"/>
      <c r="UJZ114" s="31"/>
      <c r="UKA114" s="31"/>
      <c r="UKB114" s="31"/>
      <c r="UKC114" s="31"/>
      <c r="UKD114" s="31"/>
      <c r="UKE114" s="31"/>
      <c r="UKF114" s="31"/>
      <c r="UKG114" s="31"/>
      <c r="UKH114" s="31"/>
      <c r="UKI114" s="31"/>
      <c r="UKJ114" s="31"/>
      <c r="UKK114" s="31"/>
      <c r="UKL114" s="31"/>
      <c r="UKM114" s="31"/>
      <c r="UKN114" s="31"/>
      <c r="UKO114" s="31"/>
      <c r="UKP114" s="31"/>
      <c r="UKQ114" s="31"/>
      <c r="UKR114" s="31"/>
      <c r="UKS114" s="31"/>
      <c r="UKT114" s="31"/>
      <c r="UKU114" s="31"/>
      <c r="UKV114" s="31"/>
      <c r="UKW114" s="31"/>
      <c r="UKX114" s="31"/>
      <c r="UKY114" s="31"/>
      <c r="UKZ114" s="31"/>
      <c r="ULA114" s="31"/>
      <c r="ULB114" s="31"/>
      <c r="ULC114" s="31"/>
      <c r="ULD114" s="31"/>
      <c r="ULE114" s="31"/>
      <c r="ULF114" s="31"/>
      <c r="ULG114" s="31"/>
      <c r="ULH114" s="31"/>
      <c r="ULI114" s="31"/>
      <c r="ULJ114" s="31"/>
      <c r="ULK114" s="31"/>
      <c r="ULL114" s="31"/>
      <c r="ULM114" s="31"/>
      <c r="ULN114" s="31"/>
      <c r="ULO114" s="31"/>
      <c r="ULP114" s="31"/>
      <c r="ULQ114" s="31"/>
      <c r="ULR114" s="31"/>
      <c r="ULS114" s="31"/>
      <c r="ULT114" s="31"/>
      <c r="ULU114" s="31"/>
      <c r="ULV114" s="31"/>
      <c r="ULW114" s="31"/>
      <c r="ULX114" s="31"/>
      <c r="ULY114" s="31"/>
      <c r="ULZ114" s="31"/>
      <c r="UMA114" s="31"/>
      <c r="UMB114" s="31"/>
      <c r="UMC114" s="31"/>
      <c r="UMD114" s="31"/>
      <c r="UME114" s="31"/>
      <c r="UMF114" s="31"/>
      <c r="UMG114" s="31"/>
      <c r="UMH114" s="31"/>
      <c r="UMI114" s="31"/>
      <c r="UMJ114" s="31"/>
      <c r="UMK114" s="31"/>
      <c r="UML114" s="31"/>
      <c r="UMM114" s="31"/>
      <c r="UMN114" s="31"/>
      <c r="UMO114" s="31"/>
      <c r="UMP114" s="31"/>
      <c r="UMQ114" s="31"/>
      <c r="UMR114" s="31"/>
      <c r="UMS114" s="31"/>
      <c r="UMT114" s="31"/>
      <c r="UMU114" s="31"/>
      <c r="UMV114" s="31"/>
      <c r="UMW114" s="31"/>
      <c r="UMX114" s="31"/>
      <c r="UMY114" s="31"/>
      <c r="UMZ114" s="31"/>
      <c r="UNA114" s="31"/>
      <c r="UNB114" s="31"/>
      <c r="UNC114" s="31"/>
      <c r="UND114" s="31"/>
      <c r="UNE114" s="31"/>
      <c r="UNF114" s="31"/>
      <c r="UNG114" s="31"/>
      <c r="UNH114" s="31"/>
      <c r="UNI114" s="31"/>
      <c r="UNJ114" s="31"/>
      <c r="UNK114" s="31"/>
      <c r="UNL114" s="31"/>
      <c r="UNM114" s="31"/>
      <c r="UNN114" s="31"/>
      <c r="UNO114" s="31"/>
      <c r="UNP114" s="31"/>
      <c r="UNQ114" s="31"/>
      <c r="UNR114" s="31"/>
      <c r="UNS114" s="31"/>
      <c r="UNT114" s="31"/>
      <c r="UNU114" s="31"/>
      <c r="UNV114" s="31"/>
      <c r="UNW114" s="31"/>
      <c r="UNX114" s="31"/>
      <c r="UNY114" s="31"/>
      <c r="UNZ114" s="31"/>
      <c r="UOA114" s="31"/>
      <c r="UOB114" s="31"/>
      <c r="UOC114" s="31"/>
      <c r="UOD114" s="31"/>
      <c r="UOE114" s="31"/>
      <c r="UOF114" s="31"/>
      <c r="UOG114" s="31"/>
      <c r="UOH114" s="31"/>
      <c r="UOI114" s="31"/>
      <c r="UOJ114" s="31"/>
      <c r="UOK114" s="31"/>
      <c r="UOL114" s="31"/>
      <c r="UOM114" s="31"/>
      <c r="UON114" s="31"/>
      <c r="UOO114" s="31"/>
      <c r="UOP114" s="31"/>
      <c r="UOQ114" s="31"/>
      <c r="UOR114" s="31"/>
      <c r="UOS114" s="31"/>
      <c r="UOT114" s="31"/>
      <c r="UOU114" s="31"/>
      <c r="UOV114" s="31"/>
      <c r="UOW114" s="31"/>
      <c r="UOX114" s="31"/>
      <c r="UOY114" s="31"/>
      <c r="UOZ114" s="31"/>
      <c r="UPA114" s="31"/>
      <c r="UPB114" s="31"/>
      <c r="UPC114" s="31"/>
      <c r="UPD114" s="31"/>
      <c r="UPE114" s="31"/>
      <c r="UPF114" s="31"/>
      <c r="UPG114" s="31"/>
      <c r="UPH114" s="31"/>
      <c r="UPI114" s="31"/>
      <c r="UPJ114" s="31"/>
      <c r="UPK114" s="31"/>
      <c r="UPL114" s="31"/>
      <c r="UPM114" s="31"/>
      <c r="UPN114" s="31"/>
      <c r="UPO114" s="31"/>
      <c r="UPP114" s="31"/>
      <c r="UPQ114" s="31"/>
      <c r="UPR114" s="31"/>
      <c r="UPS114" s="31"/>
      <c r="UPT114" s="31"/>
      <c r="UPU114" s="31"/>
      <c r="UPV114" s="31"/>
      <c r="UPW114" s="31"/>
      <c r="UPX114" s="31"/>
      <c r="UPY114" s="31"/>
      <c r="UPZ114" s="31"/>
      <c r="UQA114" s="31"/>
      <c r="UQB114" s="31"/>
      <c r="UQC114" s="31"/>
      <c r="UQD114" s="31"/>
      <c r="UQE114" s="31"/>
      <c r="UQF114" s="31"/>
      <c r="UQG114" s="31"/>
      <c r="UQH114" s="31"/>
      <c r="UQI114" s="31"/>
      <c r="UQJ114" s="31"/>
      <c r="UQK114" s="31"/>
      <c r="UQL114" s="31"/>
      <c r="UQM114" s="31"/>
      <c r="UQN114" s="31"/>
      <c r="UQO114" s="31"/>
      <c r="UQP114" s="31"/>
      <c r="UQQ114" s="31"/>
      <c r="UQR114" s="31"/>
      <c r="UQS114" s="31"/>
      <c r="UQT114" s="31"/>
      <c r="UQU114" s="31"/>
      <c r="UQV114" s="31"/>
      <c r="UQW114" s="31"/>
      <c r="UQX114" s="31"/>
      <c r="UQY114" s="31"/>
      <c r="UQZ114" s="31"/>
      <c r="URA114" s="31"/>
      <c r="URB114" s="31"/>
      <c r="URC114" s="31"/>
      <c r="URD114" s="31"/>
      <c r="URE114" s="31"/>
      <c r="URF114" s="31"/>
      <c r="URG114" s="31"/>
      <c r="URH114" s="31"/>
      <c r="URI114" s="31"/>
      <c r="URJ114" s="31"/>
      <c r="URK114" s="31"/>
      <c r="URL114" s="31"/>
      <c r="URM114" s="31"/>
      <c r="URN114" s="31"/>
      <c r="URO114" s="31"/>
      <c r="URP114" s="31"/>
      <c r="URQ114" s="31"/>
      <c r="URR114" s="31"/>
      <c r="URS114" s="31"/>
      <c r="URT114" s="31"/>
      <c r="URU114" s="31"/>
      <c r="URV114" s="31"/>
      <c r="URW114" s="31"/>
      <c r="URX114" s="31"/>
      <c r="URY114" s="31"/>
      <c r="URZ114" s="31"/>
      <c r="USA114" s="31"/>
      <c r="USB114" s="31"/>
      <c r="USC114" s="31"/>
      <c r="USD114" s="31"/>
      <c r="USE114" s="31"/>
      <c r="USF114" s="31"/>
      <c r="USG114" s="31"/>
      <c r="USH114" s="31"/>
      <c r="USI114" s="31"/>
      <c r="USJ114" s="31"/>
      <c r="USK114" s="31"/>
      <c r="USL114" s="31"/>
      <c r="USM114" s="31"/>
      <c r="USN114" s="31"/>
      <c r="USO114" s="31"/>
      <c r="USP114" s="31"/>
      <c r="USQ114" s="31"/>
      <c r="USR114" s="31"/>
      <c r="USS114" s="31"/>
      <c r="UST114" s="31"/>
      <c r="USU114" s="31"/>
      <c r="USV114" s="31"/>
      <c r="USW114" s="31"/>
      <c r="USX114" s="31"/>
      <c r="USY114" s="31"/>
      <c r="USZ114" s="31"/>
      <c r="UTA114" s="31"/>
      <c r="UTB114" s="31"/>
      <c r="UTC114" s="31"/>
      <c r="UTD114" s="31"/>
      <c r="UTE114" s="31"/>
      <c r="UTF114" s="31"/>
      <c r="UTG114" s="31"/>
      <c r="UTH114" s="31"/>
      <c r="UTI114" s="31"/>
      <c r="UTJ114" s="31"/>
      <c r="UTK114" s="31"/>
      <c r="UTL114" s="31"/>
      <c r="UTM114" s="31"/>
      <c r="UTN114" s="31"/>
      <c r="UTO114" s="31"/>
      <c r="UTP114" s="31"/>
      <c r="UTQ114" s="31"/>
      <c r="UTR114" s="31"/>
      <c r="UTS114" s="31"/>
      <c r="UTT114" s="31"/>
      <c r="UTU114" s="31"/>
      <c r="UTV114" s="31"/>
      <c r="UTW114" s="31"/>
      <c r="UTX114" s="31"/>
      <c r="UTY114" s="31"/>
      <c r="UTZ114" s="31"/>
      <c r="UUA114" s="31"/>
      <c r="UUB114" s="31"/>
      <c r="UUC114" s="31"/>
      <c r="UUD114" s="31"/>
      <c r="UUE114" s="31"/>
      <c r="UUF114" s="31"/>
      <c r="UUG114" s="31"/>
      <c r="UUH114" s="31"/>
      <c r="UUI114" s="31"/>
      <c r="UUJ114" s="31"/>
      <c r="UUK114" s="31"/>
      <c r="UUL114" s="31"/>
      <c r="UUM114" s="31"/>
      <c r="UUN114" s="31"/>
      <c r="UUO114" s="31"/>
      <c r="UUP114" s="31"/>
      <c r="UUQ114" s="31"/>
      <c r="UUR114" s="31"/>
      <c r="UUS114" s="31"/>
      <c r="UUT114" s="31"/>
      <c r="UUU114" s="31"/>
      <c r="UUV114" s="31"/>
      <c r="UUW114" s="31"/>
      <c r="UUX114" s="31"/>
      <c r="UUY114" s="31"/>
      <c r="UUZ114" s="31"/>
      <c r="UVA114" s="31"/>
      <c r="UVB114" s="31"/>
      <c r="UVC114" s="31"/>
      <c r="UVD114" s="31"/>
      <c r="UVE114" s="31"/>
      <c r="UVF114" s="31"/>
      <c r="UVG114" s="31"/>
      <c r="UVH114" s="31"/>
      <c r="UVI114" s="31"/>
      <c r="UVJ114" s="31"/>
      <c r="UVK114" s="31"/>
      <c r="UVL114" s="31"/>
      <c r="UVM114" s="31"/>
      <c r="UVN114" s="31"/>
      <c r="UVO114" s="31"/>
      <c r="UVP114" s="31"/>
      <c r="UVQ114" s="31"/>
      <c r="UVR114" s="31"/>
      <c r="UVS114" s="31"/>
      <c r="UVT114" s="31"/>
      <c r="UVU114" s="31"/>
      <c r="UVV114" s="31"/>
      <c r="UVW114" s="31"/>
      <c r="UVX114" s="31"/>
      <c r="UVY114" s="31"/>
      <c r="UVZ114" s="31"/>
      <c r="UWA114" s="31"/>
      <c r="UWB114" s="31"/>
      <c r="UWC114" s="31"/>
      <c r="UWD114" s="31"/>
      <c r="UWE114" s="31"/>
      <c r="UWF114" s="31"/>
      <c r="UWG114" s="31"/>
      <c r="UWH114" s="31"/>
      <c r="UWI114" s="31"/>
      <c r="UWJ114" s="31"/>
      <c r="UWK114" s="31"/>
      <c r="UWL114" s="31"/>
      <c r="UWM114" s="31"/>
      <c r="UWN114" s="31"/>
      <c r="UWO114" s="31"/>
      <c r="UWP114" s="31"/>
      <c r="UWQ114" s="31"/>
      <c r="UWR114" s="31"/>
      <c r="UWS114" s="31"/>
      <c r="UWT114" s="31"/>
      <c r="UWU114" s="31"/>
      <c r="UWV114" s="31"/>
      <c r="UWW114" s="31"/>
      <c r="UWX114" s="31"/>
      <c r="UWY114" s="31"/>
      <c r="UWZ114" s="31"/>
      <c r="UXA114" s="31"/>
      <c r="UXB114" s="31"/>
      <c r="UXC114" s="31"/>
      <c r="UXD114" s="31"/>
      <c r="UXE114" s="31"/>
      <c r="UXF114" s="31"/>
      <c r="UXG114" s="31"/>
      <c r="UXH114" s="31"/>
      <c r="UXI114" s="31"/>
      <c r="UXJ114" s="31"/>
      <c r="UXK114" s="31"/>
      <c r="UXL114" s="31"/>
      <c r="UXM114" s="31"/>
      <c r="UXN114" s="31"/>
      <c r="UXO114" s="31"/>
      <c r="UXP114" s="31"/>
      <c r="UXQ114" s="31"/>
      <c r="UXR114" s="31"/>
      <c r="UXS114" s="31"/>
      <c r="UXT114" s="31"/>
      <c r="UXU114" s="31"/>
      <c r="UXV114" s="31"/>
      <c r="UXW114" s="31"/>
      <c r="UXX114" s="31"/>
      <c r="UXY114" s="31"/>
      <c r="UXZ114" s="31"/>
      <c r="UYA114" s="31"/>
      <c r="UYB114" s="31"/>
      <c r="UYC114" s="31"/>
      <c r="UYD114" s="31"/>
      <c r="UYE114" s="31"/>
      <c r="UYF114" s="31"/>
      <c r="UYG114" s="31"/>
      <c r="UYH114" s="31"/>
      <c r="UYI114" s="31"/>
      <c r="UYJ114" s="31"/>
      <c r="UYK114" s="31"/>
      <c r="UYL114" s="31"/>
      <c r="UYM114" s="31"/>
      <c r="UYN114" s="31"/>
      <c r="UYO114" s="31"/>
      <c r="UYP114" s="31"/>
      <c r="UYQ114" s="31"/>
      <c r="UYR114" s="31"/>
      <c r="UYS114" s="31"/>
      <c r="UYT114" s="31"/>
      <c r="UYU114" s="31"/>
      <c r="UYV114" s="31"/>
      <c r="UYW114" s="31"/>
      <c r="UYX114" s="31"/>
      <c r="UYY114" s="31"/>
      <c r="UYZ114" s="31"/>
      <c r="UZA114" s="31"/>
      <c r="UZB114" s="31"/>
      <c r="UZC114" s="31"/>
      <c r="UZD114" s="31"/>
      <c r="UZE114" s="31"/>
      <c r="UZF114" s="31"/>
      <c r="UZG114" s="31"/>
      <c r="UZH114" s="31"/>
      <c r="UZI114" s="31"/>
      <c r="UZJ114" s="31"/>
      <c r="UZK114" s="31"/>
      <c r="UZL114" s="31"/>
      <c r="UZM114" s="31"/>
      <c r="UZN114" s="31"/>
      <c r="UZO114" s="31"/>
      <c r="UZP114" s="31"/>
      <c r="UZQ114" s="31"/>
      <c r="UZR114" s="31"/>
      <c r="UZS114" s="31"/>
      <c r="UZT114" s="31"/>
      <c r="UZU114" s="31"/>
      <c r="UZV114" s="31"/>
      <c r="UZW114" s="31"/>
      <c r="UZX114" s="31"/>
      <c r="UZY114" s="31"/>
      <c r="UZZ114" s="31"/>
      <c r="VAA114" s="31"/>
      <c r="VAB114" s="31"/>
      <c r="VAC114" s="31"/>
      <c r="VAD114" s="31"/>
      <c r="VAE114" s="31"/>
      <c r="VAF114" s="31"/>
      <c r="VAG114" s="31"/>
      <c r="VAH114" s="31"/>
      <c r="VAI114" s="31"/>
      <c r="VAJ114" s="31"/>
      <c r="VAK114" s="31"/>
      <c r="VAL114" s="31"/>
      <c r="VAM114" s="31"/>
      <c r="VAN114" s="31"/>
      <c r="VAO114" s="31"/>
      <c r="VAP114" s="31"/>
      <c r="VAQ114" s="31"/>
      <c r="VAR114" s="31"/>
      <c r="VAS114" s="31"/>
      <c r="VAT114" s="31"/>
      <c r="VAU114" s="31"/>
      <c r="VAV114" s="31"/>
      <c r="VAW114" s="31"/>
      <c r="VAX114" s="31"/>
      <c r="VAY114" s="31"/>
      <c r="VAZ114" s="31"/>
      <c r="VBA114" s="31"/>
      <c r="VBB114" s="31"/>
      <c r="VBC114" s="31"/>
      <c r="VBD114" s="31"/>
      <c r="VBE114" s="31"/>
      <c r="VBF114" s="31"/>
      <c r="VBG114" s="31"/>
      <c r="VBH114" s="31"/>
      <c r="VBI114" s="31"/>
      <c r="VBJ114" s="31"/>
      <c r="VBK114" s="31"/>
      <c r="VBL114" s="31"/>
      <c r="VBM114" s="31"/>
      <c r="VBN114" s="31"/>
      <c r="VBO114" s="31"/>
      <c r="VBP114" s="31"/>
      <c r="VBQ114" s="31"/>
      <c r="VBR114" s="31"/>
      <c r="VBS114" s="31"/>
      <c r="VBT114" s="31"/>
      <c r="VBU114" s="31"/>
      <c r="VBV114" s="31"/>
      <c r="VBW114" s="31"/>
      <c r="VBX114" s="31"/>
      <c r="VBY114" s="31"/>
      <c r="VBZ114" s="31"/>
      <c r="VCA114" s="31"/>
      <c r="VCB114" s="31"/>
      <c r="VCC114" s="31"/>
      <c r="VCD114" s="31"/>
      <c r="VCE114" s="31"/>
      <c r="VCF114" s="31"/>
      <c r="VCG114" s="31"/>
      <c r="VCH114" s="31"/>
      <c r="VCI114" s="31"/>
      <c r="VCJ114" s="31"/>
      <c r="VCK114" s="31"/>
      <c r="VCL114" s="31"/>
      <c r="VCM114" s="31"/>
      <c r="VCN114" s="31"/>
      <c r="VCO114" s="31"/>
      <c r="VCP114" s="31"/>
      <c r="VCQ114" s="31"/>
      <c r="VCR114" s="31"/>
      <c r="VCS114" s="31"/>
      <c r="VCT114" s="31"/>
      <c r="VCU114" s="31"/>
      <c r="VCV114" s="31"/>
      <c r="VCW114" s="31"/>
      <c r="VCX114" s="31"/>
      <c r="VCY114" s="31"/>
      <c r="VCZ114" s="31"/>
      <c r="VDA114" s="31"/>
      <c r="VDB114" s="31"/>
      <c r="VDC114" s="31"/>
      <c r="VDD114" s="31"/>
      <c r="VDE114" s="31"/>
      <c r="VDF114" s="31"/>
      <c r="VDG114" s="31"/>
      <c r="VDH114" s="31"/>
      <c r="VDI114" s="31"/>
      <c r="VDJ114" s="31"/>
      <c r="VDK114" s="31"/>
      <c r="VDL114" s="31"/>
      <c r="VDM114" s="31"/>
      <c r="VDN114" s="31"/>
      <c r="VDO114" s="31"/>
      <c r="VDP114" s="31"/>
      <c r="VDQ114" s="31"/>
      <c r="VDR114" s="31"/>
      <c r="VDS114" s="31"/>
      <c r="VDT114" s="31"/>
      <c r="VDU114" s="31"/>
      <c r="VDV114" s="31"/>
      <c r="VDW114" s="31"/>
      <c r="VDX114" s="31"/>
      <c r="VDY114" s="31"/>
      <c r="VDZ114" s="31"/>
      <c r="VEA114" s="31"/>
      <c r="VEB114" s="31"/>
      <c r="VEC114" s="31"/>
      <c r="VED114" s="31"/>
      <c r="VEE114" s="31"/>
      <c r="VEF114" s="31"/>
      <c r="VEG114" s="31"/>
      <c r="VEH114" s="31"/>
      <c r="VEI114" s="31"/>
      <c r="VEJ114" s="31"/>
      <c r="VEK114" s="31"/>
      <c r="VEL114" s="31"/>
      <c r="VEM114" s="31"/>
      <c r="VEN114" s="31"/>
      <c r="VEO114" s="31"/>
      <c r="VEP114" s="31"/>
      <c r="VEQ114" s="31"/>
      <c r="VER114" s="31"/>
      <c r="VES114" s="31"/>
      <c r="VET114" s="31"/>
      <c r="VEU114" s="31"/>
      <c r="VEV114" s="31"/>
      <c r="VEW114" s="31"/>
      <c r="VEX114" s="31"/>
      <c r="VEY114" s="31"/>
      <c r="VEZ114" s="31"/>
      <c r="VFA114" s="31"/>
      <c r="VFB114" s="31"/>
      <c r="VFC114" s="31"/>
      <c r="VFD114" s="31"/>
      <c r="VFE114" s="31"/>
      <c r="VFF114" s="31"/>
      <c r="VFG114" s="31"/>
      <c r="VFH114" s="31"/>
      <c r="VFI114" s="31"/>
      <c r="VFJ114" s="31"/>
      <c r="VFK114" s="31"/>
      <c r="VFL114" s="31"/>
      <c r="VFM114" s="31"/>
      <c r="VFN114" s="31"/>
      <c r="VFO114" s="31"/>
      <c r="VFP114" s="31"/>
      <c r="VFQ114" s="31"/>
      <c r="VFR114" s="31"/>
      <c r="VFS114" s="31"/>
      <c r="VFT114" s="31"/>
      <c r="VFU114" s="31"/>
      <c r="VFV114" s="31"/>
      <c r="VFW114" s="31"/>
      <c r="VFX114" s="31"/>
      <c r="VFY114" s="31"/>
      <c r="VFZ114" s="31"/>
      <c r="VGA114" s="31"/>
      <c r="VGB114" s="31"/>
      <c r="VGC114" s="31"/>
      <c r="VGD114" s="31"/>
      <c r="VGE114" s="31"/>
      <c r="VGF114" s="31"/>
      <c r="VGG114" s="31"/>
      <c r="VGH114" s="31"/>
      <c r="VGI114" s="31"/>
      <c r="VGJ114" s="31"/>
      <c r="VGK114" s="31"/>
      <c r="VGL114" s="31"/>
      <c r="VGM114" s="31"/>
      <c r="VGN114" s="31"/>
      <c r="VGO114" s="31"/>
      <c r="VGP114" s="31"/>
      <c r="VGQ114" s="31"/>
      <c r="VGR114" s="31"/>
      <c r="VGS114" s="31"/>
      <c r="VGT114" s="31"/>
      <c r="VGU114" s="31"/>
      <c r="VGV114" s="31"/>
      <c r="VGW114" s="31"/>
      <c r="VGX114" s="31"/>
      <c r="VGY114" s="31"/>
      <c r="VGZ114" s="31"/>
      <c r="VHA114" s="31"/>
      <c r="VHB114" s="31"/>
      <c r="VHC114" s="31"/>
      <c r="VHD114" s="31"/>
      <c r="VHE114" s="31"/>
      <c r="VHF114" s="31"/>
      <c r="VHG114" s="31"/>
      <c r="VHH114" s="31"/>
      <c r="VHI114" s="31"/>
      <c r="VHJ114" s="31"/>
      <c r="VHK114" s="31"/>
      <c r="VHL114" s="31"/>
      <c r="VHM114" s="31"/>
      <c r="VHN114" s="31"/>
      <c r="VHO114" s="31"/>
      <c r="VHP114" s="31"/>
      <c r="VHQ114" s="31"/>
      <c r="VHR114" s="31"/>
      <c r="VHS114" s="31"/>
      <c r="VHT114" s="31"/>
      <c r="VHU114" s="31"/>
      <c r="VHV114" s="31"/>
      <c r="VHW114" s="31"/>
      <c r="VHX114" s="31"/>
      <c r="VHY114" s="31"/>
      <c r="VHZ114" s="31"/>
      <c r="VIA114" s="31"/>
      <c r="VIB114" s="31"/>
      <c r="VIC114" s="31"/>
      <c r="VID114" s="31"/>
      <c r="VIE114" s="31"/>
      <c r="VIF114" s="31"/>
      <c r="VIG114" s="31"/>
      <c r="VIH114" s="31"/>
      <c r="VII114" s="31"/>
      <c r="VIJ114" s="31"/>
      <c r="VIK114" s="31"/>
      <c r="VIL114" s="31"/>
      <c r="VIM114" s="31"/>
      <c r="VIN114" s="31"/>
      <c r="VIO114" s="31"/>
      <c r="VIP114" s="31"/>
      <c r="VIQ114" s="31"/>
      <c r="VIR114" s="31"/>
      <c r="VIS114" s="31"/>
      <c r="VIT114" s="31"/>
      <c r="VIU114" s="31"/>
      <c r="VIV114" s="31"/>
      <c r="VIW114" s="31"/>
      <c r="VIX114" s="31"/>
      <c r="VIY114" s="31"/>
      <c r="VIZ114" s="31"/>
      <c r="VJA114" s="31"/>
      <c r="VJB114" s="31"/>
      <c r="VJC114" s="31"/>
      <c r="VJD114" s="31"/>
      <c r="VJE114" s="31"/>
      <c r="VJF114" s="31"/>
      <c r="VJG114" s="31"/>
      <c r="VJH114" s="31"/>
      <c r="VJI114" s="31"/>
      <c r="VJJ114" s="31"/>
      <c r="VJK114" s="31"/>
      <c r="VJL114" s="31"/>
      <c r="VJM114" s="31"/>
      <c r="VJN114" s="31"/>
      <c r="VJO114" s="31"/>
      <c r="VJP114" s="31"/>
      <c r="VJQ114" s="31"/>
      <c r="VJR114" s="31"/>
      <c r="VJS114" s="31"/>
      <c r="VJT114" s="31"/>
      <c r="VJU114" s="31"/>
      <c r="VJV114" s="31"/>
      <c r="VJW114" s="31"/>
      <c r="VJX114" s="31"/>
      <c r="VJY114" s="31"/>
      <c r="VJZ114" s="31"/>
      <c r="VKA114" s="31"/>
      <c r="VKB114" s="31"/>
      <c r="VKC114" s="31"/>
      <c r="VKD114" s="31"/>
      <c r="VKE114" s="31"/>
      <c r="VKF114" s="31"/>
      <c r="VKG114" s="31"/>
      <c r="VKH114" s="31"/>
      <c r="VKI114" s="31"/>
      <c r="VKJ114" s="31"/>
      <c r="VKK114" s="31"/>
      <c r="VKL114" s="31"/>
      <c r="VKM114" s="31"/>
      <c r="VKN114" s="31"/>
      <c r="VKO114" s="31"/>
      <c r="VKP114" s="31"/>
      <c r="VKQ114" s="31"/>
      <c r="VKR114" s="31"/>
      <c r="VKS114" s="31"/>
      <c r="VKT114" s="31"/>
      <c r="VKU114" s="31"/>
      <c r="VKV114" s="31"/>
      <c r="VKW114" s="31"/>
      <c r="VKX114" s="31"/>
      <c r="VKY114" s="31"/>
      <c r="VKZ114" s="31"/>
      <c r="VLA114" s="31"/>
      <c r="VLB114" s="31"/>
      <c r="VLC114" s="31"/>
      <c r="VLD114" s="31"/>
      <c r="VLE114" s="31"/>
      <c r="VLF114" s="31"/>
      <c r="VLG114" s="31"/>
      <c r="VLH114" s="31"/>
      <c r="VLI114" s="31"/>
      <c r="VLJ114" s="31"/>
      <c r="VLK114" s="31"/>
      <c r="VLL114" s="31"/>
      <c r="VLM114" s="31"/>
      <c r="VLN114" s="31"/>
      <c r="VLO114" s="31"/>
      <c r="VLP114" s="31"/>
      <c r="VLQ114" s="31"/>
      <c r="VLR114" s="31"/>
      <c r="VLS114" s="31"/>
      <c r="VLT114" s="31"/>
      <c r="VLU114" s="31"/>
      <c r="VLV114" s="31"/>
      <c r="VLW114" s="31"/>
      <c r="VLX114" s="31"/>
      <c r="VLY114" s="31"/>
      <c r="VLZ114" s="31"/>
      <c r="VMA114" s="31"/>
      <c r="VMB114" s="31"/>
      <c r="VMC114" s="31"/>
      <c r="VMD114" s="31"/>
      <c r="VME114" s="31"/>
      <c r="VMF114" s="31"/>
      <c r="VMG114" s="31"/>
      <c r="VMH114" s="31"/>
      <c r="VMI114" s="31"/>
      <c r="VMJ114" s="31"/>
      <c r="VMK114" s="31"/>
      <c r="VML114" s="31"/>
      <c r="VMM114" s="31"/>
      <c r="VMN114" s="31"/>
      <c r="VMO114" s="31"/>
      <c r="VMP114" s="31"/>
      <c r="VMQ114" s="31"/>
      <c r="VMR114" s="31"/>
      <c r="VMS114" s="31"/>
      <c r="VMT114" s="31"/>
      <c r="VMU114" s="31"/>
      <c r="VMV114" s="31"/>
      <c r="VMW114" s="31"/>
      <c r="VMX114" s="31"/>
      <c r="VMY114" s="31"/>
      <c r="VMZ114" s="31"/>
      <c r="VNA114" s="31"/>
      <c r="VNB114" s="31"/>
      <c r="VNC114" s="31"/>
      <c r="VND114" s="31"/>
      <c r="VNE114" s="31"/>
      <c r="VNF114" s="31"/>
      <c r="VNG114" s="31"/>
      <c r="VNH114" s="31"/>
      <c r="VNI114" s="31"/>
      <c r="VNJ114" s="31"/>
      <c r="VNK114" s="31"/>
      <c r="VNL114" s="31"/>
      <c r="VNM114" s="31"/>
      <c r="VNN114" s="31"/>
      <c r="VNO114" s="31"/>
      <c r="VNP114" s="31"/>
      <c r="VNQ114" s="31"/>
      <c r="VNR114" s="31"/>
      <c r="VNS114" s="31"/>
      <c r="VNT114" s="31"/>
      <c r="VNU114" s="31"/>
      <c r="VNV114" s="31"/>
      <c r="VNW114" s="31"/>
      <c r="VNX114" s="31"/>
      <c r="VNY114" s="31"/>
      <c r="VNZ114" s="31"/>
      <c r="VOA114" s="31"/>
      <c r="VOB114" s="31"/>
      <c r="VOC114" s="31"/>
      <c r="VOD114" s="31"/>
      <c r="VOE114" s="31"/>
      <c r="VOF114" s="31"/>
      <c r="VOG114" s="31"/>
      <c r="VOH114" s="31"/>
      <c r="VOI114" s="31"/>
      <c r="VOJ114" s="31"/>
      <c r="VOK114" s="31"/>
      <c r="VOL114" s="31"/>
      <c r="VOM114" s="31"/>
      <c r="VON114" s="31"/>
      <c r="VOO114" s="31"/>
      <c r="VOP114" s="31"/>
      <c r="VOQ114" s="31"/>
      <c r="VOR114" s="31"/>
      <c r="VOS114" s="31"/>
      <c r="VOT114" s="31"/>
      <c r="VOU114" s="31"/>
      <c r="VOV114" s="31"/>
      <c r="VOW114" s="31"/>
      <c r="VOX114" s="31"/>
      <c r="VOY114" s="31"/>
      <c r="VOZ114" s="31"/>
      <c r="VPA114" s="31"/>
      <c r="VPB114" s="31"/>
      <c r="VPC114" s="31"/>
      <c r="VPD114" s="31"/>
      <c r="VPE114" s="31"/>
      <c r="VPF114" s="31"/>
      <c r="VPG114" s="31"/>
      <c r="VPH114" s="31"/>
      <c r="VPI114" s="31"/>
      <c r="VPJ114" s="31"/>
      <c r="VPK114" s="31"/>
      <c r="VPL114" s="31"/>
      <c r="VPM114" s="31"/>
      <c r="VPN114" s="31"/>
      <c r="VPO114" s="31"/>
      <c r="VPP114" s="31"/>
      <c r="VPQ114" s="31"/>
      <c r="VPR114" s="31"/>
      <c r="VPS114" s="31"/>
      <c r="VPT114" s="31"/>
      <c r="VPU114" s="31"/>
      <c r="VPV114" s="31"/>
      <c r="VPW114" s="31"/>
      <c r="VPX114" s="31"/>
      <c r="VPY114" s="31"/>
      <c r="VPZ114" s="31"/>
      <c r="VQA114" s="31"/>
      <c r="VQB114" s="31"/>
      <c r="VQC114" s="31"/>
      <c r="VQD114" s="31"/>
      <c r="VQE114" s="31"/>
      <c r="VQF114" s="31"/>
      <c r="VQG114" s="31"/>
      <c r="VQH114" s="31"/>
      <c r="VQI114" s="31"/>
      <c r="VQJ114" s="31"/>
      <c r="VQK114" s="31"/>
      <c r="VQL114" s="31"/>
      <c r="VQM114" s="31"/>
      <c r="VQN114" s="31"/>
      <c r="VQO114" s="31"/>
      <c r="VQP114" s="31"/>
      <c r="VQQ114" s="31"/>
      <c r="VQR114" s="31"/>
      <c r="VQS114" s="31"/>
      <c r="VQT114" s="31"/>
      <c r="VQU114" s="31"/>
      <c r="VQV114" s="31"/>
      <c r="VQW114" s="31"/>
      <c r="VQX114" s="31"/>
      <c r="VQY114" s="31"/>
      <c r="VQZ114" s="31"/>
      <c r="VRA114" s="31"/>
      <c r="VRB114" s="31"/>
      <c r="VRC114" s="31"/>
      <c r="VRD114" s="31"/>
      <c r="VRE114" s="31"/>
      <c r="VRF114" s="31"/>
      <c r="VRG114" s="31"/>
      <c r="VRH114" s="31"/>
      <c r="VRI114" s="31"/>
      <c r="VRJ114" s="31"/>
      <c r="VRK114" s="31"/>
      <c r="VRL114" s="31"/>
      <c r="VRM114" s="31"/>
      <c r="VRN114" s="31"/>
      <c r="VRO114" s="31"/>
      <c r="VRP114" s="31"/>
      <c r="VRQ114" s="31"/>
      <c r="VRR114" s="31"/>
      <c r="VRS114" s="31"/>
      <c r="VRT114" s="31"/>
      <c r="VRU114" s="31"/>
      <c r="VRV114" s="31"/>
      <c r="VRW114" s="31"/>
      <c r="VRX114" s="31"/>
      <c r="VRY114" s="31"/>
      <c r="VRZ114" s="31"/>
      <c r="VSA114" s="31"/>
      <c r="VSB114" s="31"/>
      <c r="VSC114" s="31"/>
      <c r="VSD114" s="31"/>
      <c r="VSE114" s="31"/>
      <c r="VSF114" s="31"/>
      <c r="VSG114" s="31"/>
      <c r="VSH114" s="31"/>
      <c r="VSI114" s="31"/>
      <c r="VSJ114" s="31"/>
      <c r="VSK114" s="31"/>
      <c r="VSL114" s="31"/>
      <c r="VSM114" s="31"/>
      <c r="VSN114" s="31"/>
      <c r="VSO114" s="31"/>
      <c r="VSP114" s="31"/>
      <c r="VSQ114" s="31"/>
      <c r="VSR114" s="31"/>
      <c r="VSS114" s="31"/>
      <c r="VST114" s="31"/>
      <c r="VSU114" s="31"/>
      <c r="VSV114" s="31"/>
      <c r="VSW114" s="31"/>
      <c r="VSX114" s="31"/>
      <c r="VSY114" s="31"/>
      <c r="VSZ114" s="31"/>
      <c r="VTA114" s="31"/>
      <c r="VTB114" s="31"/>
      <c r="VTC114" s="31"/>
      <c r="VTD114" s="31"/>
      <c r="VTE114" s="31"/>
      <c r="VTF114" s="31"/>
      <c r="VTG114" s="31"/>
      <c r="VTH114" s="31"/>
      <c r="VTI114" s="31"/>
      <c r="VTJ114" s="31"/>
      <c r="VTK114" s="31"/>
      <c r="VTL114" s="31"/>
      <c r="VTM114" s="31"/>
      <c r="VTN114" s="31"/>
      <c r="VTO114" s="31"/>
      <c r="VTP114" s="31"/>
      <c r="VTQ114" s="31"/>
      <c r="VTR114" s="31"/>
      <c r="VTS114" s="31"/>
      <c r="VTT114" s="31"/>
      <c r="VTU114" s="31"/>
      <c r="VTV114" s="31"/>
      <c r="VTW114" s="31"/>
      <c r="VTX114" s="31"/>
      <c r="VTY114" s="31"/>
      <c r="VTZ114" s="31"/>
      <c r="VUA114" s="31"/>
      <c r="VUB114" s="31"/>
      <c r="VUC114" s="31"/>
      <c r="VUD114" s="31"/>
      <c r="VUE114" s="31"/>
      <c r="VUF114" s="31"/>
      <c r="VUG114" s="31"/>
      <c r="VUH114" s="31"/>
      <c r="VUI114" s="31"/>
      <c r="VUJ114" s="31"/>
      <c r="VUK114" s="31"/>
      <c r="VUL114" s="31"/>
      <c r="VUM114" s="31"/>
      <c r="VUN114" s="31"/>
      <c r="VUO114" s="31"/>
      <c r="VUP114" s="31"/>
      <c r="VUQ114" s="31"/>
      <c r="VUR114" s="31"/>
      <c r="VUS114" s="31"/>
      <c r="VUT114" s="31"/>
      <c r="VUU114" s="31"/>
      <c r="VUV114" s="31"/>
      <c r="VUW114" s="31"/>
      <c r="VUX114" s="31"/>
      <c r="VUY114" s="31"/>
      <c r="VUZ114" s="31"/>
      <c r="VVA114" s="31"/>
      <c r="VVB114" s="31"/>
      <c r="VVC114" s="31"/>
      <c r="VVD114" s="31"/>
      <c r="VVE114" s="31"/>
      <c r="VVF114" s="31"/>
      <c r="VVG114" s="31"/>
      <c r="VVH114" s="31"/>
      <c r="VVI114" s="31"/>
      <c r="VVJ114" s="31"/>
      <c r="VVK114" s="31"/>
      <c r="VVL114" s="31"/>
      <c r="VVM114" s="31"/>
      <c r="VVN114" s="31"/>
      <c r="VVO114" s="31"/>
      <c r="VVP114" s="31"/>
      <c r="VVQ114" s="31"/>
      <c r="VVR114" s="31"/>
      <c r="VVS114" s="31"/>
      <c r="VVT114" s="31"/>
      <c r="VVU114" s="31"/>
      <c r="VVV114" s="31"/>
      <c r="VVW114" s="31"/>
      <c r="VVX114" s="31"/>
      <c r="VVY114" s="31"/>
      <c r="VVZ114" s="31"/>
      <c r="VWA114" s="31"/>
      <c r="VWB114" s="31"/>
      <c r="VWC114" s="31"/>
      <c r="VWD114" s="31"/>
      <c r="VWE114" s="31"/>
      <c r="VWF114" s="31"/>
      <c r="VWG114" s="31"/>
      <c r="VWH114" s="31"/>
      <c r="VWI114" s="31"/>
      <c r="VWJ114" s="31"/>
      <c r="VWK114" s="31"/>
      <c r="VWL114" s="31"/>
      <c r="VWM114" s="31"/>
      <c r="VWN114" s="31"/>
      <c r="VWO114" s="31"/>
      <c r="VWP114" s="31"/>
      <c r="VWQ114" s="31"/>
      <c r="VWR114" s="31"/>
      <c r="VWS114" s="31"/>
      <c r="VWT114" s="31"/>
      <c r="VWU114" s="31"/>
      <c r="VWV114" s="31"/>
      <c r="VWW114" s="31"/>
      <c r="VWX114" s="31"/>
      <c r="VWY114" s="31"/>
      <c r="VWZ114" s="31"/>
      <c r="VXA114" s="31"/>
      <c r="VXB114" s="31"/>
      <c r="VXC114" s="31"/>
      <c r="VXD114" s="31"/>
      <c r="VXE114" s="31"/>
      <c r="VXF114" s="31"/>
      <c r="VXG114" s="31"/>
      <c r="VXH114" s="31"/>
      <c r="VXI114" s="31"/>
      <c r="VXJ114" s="31"/>
      <c r="VXK114" s="31"/>
      <c r="VXL114" s="31"/>
      <c r="VXM114" s="31"/>
      <c r="VXN114" s="31"/>
      <c r="VXO114" s="31"/>
      <c r="VXP114" s="31"/>
      <c r="VXQ114" s="31"/>
      <c r="VXR114" s="31"/>
      <c r="VXS114" s="31"/>
      <c r="VXT114" s="31"/>
      <c r="VXU114" s="31"/>
      <c r="VXV114" s="31"/>
      <c r="VXW114" s="31"/>
      <c r="VXX114" s="31"/>
      <c r="VXY114" s="31"/>
      <c r="VXZ114" s="31"/>
      <c r="VYA114" s="31"/>
      <c r="VYB114" s="31"/>
      <c r="VYC114" s="31"/>
      <c r="VYD114" s="31"/>
      <c r="VYE114" s="31"/>
      <c r="VYF114" s="31"/>
      <c r="VYG114" s="31"/>
      <c r="VYH114" s="31"/>
      <c r="VYI114" s="31"/>
      <c r="VYJ114" s="31"/>
      <c r="VYK114" s="31"/>
      <c r="VYL114" s="31"/>
      <c r="VYM114" s="31"/>
      <c r="VYN114" s="31"/>
      <c r="VYO114" s="31"/>
      <c r="VYP114" s="31"/>
      <c r="VYQ114" s="31"/>
      <c r="VYR114" s="31"/>
      <c r="VYS114" s="31"/>
      <c r="VYT114" s="31"/>
      <c r="VYU114" s="31"/>
      <c r="VYV114" s="31"/>
      <c r="VYW114" s="31"/>
      <c r="VYX114" s="31"/>
      <c r="VYY114" s="31"/>
      <c r="VYZ114" s="31"/>
      <c r="VZA114" s="31"/>
      <c r="VZB114" s="31"/>
      <c r="VZC114" s="31"/>
      <c r="VZD114" s="31"/>
      <c r="VZE114" s="31"/>
      <c r="VZF114" s="31"/>
      <c r="VZG114" s="31"/>
      <c r="VZH114" s="31"/>
      <c r="VZI114" s="31"/>
      <c r="VZJ114" s="31"/>
      <c r="VZK114" s="31"/>
      <c r="VZL114" s="31"/>
      <c r="VZM114" s="31"/>
      <c r="VZN114" s="31"/>
      <c r="VZO114" s="31"/>
      <c r="VZP114" s="31"/>
      <c r="VZQ114" s="31"/>
      <c r="VZR114" s="31"/>
      <c r="VZS114" s="31"/>
      <c r="VZT114" s="31"/>
      <c r="VZU114" s="31"/>
      <c r="VZV114" s="31"/>
      <c r="VZW114" s="31"/>
      <c r="VZX114" s="31"/>
      <c r="VZY114" s="31"/>
      <c r="VZZ114" s="31"/>
      <c r="WAA114" s="31"/>
      <c r="WAB114" s="31"/>
      <c r="WAC114" s="31"/>
      <c r="WAD114" s="31"/>
      <c r="WAE114" s="31"/>
      <c r="WAF114" s="31"/>
      <c r="WAG114" s="31"/>
      <c r="WAH114" s="31"/>
      <c r="WAI114" s="31"/>
      <c r="WAJ114" s="31"/>
      <c r="WAK114" s="31"/>
      <c r="WAL114" s="31"/>
      <c r="WAM114" s="31"/>
      <c r="WAN114" s="31"/>
      <c r="WAO114" s="31"/>
      <c r="WAP114" s="31"/>
      <c r="WAQ114" s="31"/>
      <c r="WAR114" s="31"/>
      <c r="WAS114" s="31"/>
      <c r="WAT114" s="31"/>
      <c r="WAU114" s="31"/>
      <c r="WAV114" s="31"/>
      <c r="WAW114" s="31"/>
      <c r="WAX114" s="31"/>
      <c r="WAY114" s="31"/>
      <c r="WAZ114" s="31"/>
      <c r="WBA114" s="31"/>
      <c r="WBB114" s="31"/>
      <c r="WBC114" s="31"/>
      <c r="WBD114" s="31"/>
      <c r="WBE114" s="31"/>
      <c r="WBF114" s="31"/>
      <c r="WBG114" s="31"/>
      <c r="WBH114" s="31"/>
      <c r="WBI114" s="31"/>
      <c r="WBJ114" s="31"/>
      <c r="WBK114" s="31"/>
      <c r="WBL114" s="31"/>
      <c r="WBM114" s="31"/>
      <c r="WBN114" s="31"/>
      <c r="WBO114" s="31"/>
      <c r="WBP114" s="31"/>
      <c r="WBQ114" s="31"/>
      <c r="WBR114" s="31"/>
      <c r="WBS114" s="31"/>
      <c r="WBT114" s="31"/>
      <c r="WBU114" s="31"/>
      <c r="WBV114" s="31"/>
      <c r="WBW114" s="31"/>
      <c r="WBX114" s="31"/>
      <c r="WBY114" s="31"/>
      <c r="WBZ114" s="31"/>
      <c r="WCA114" s="31"/>
      <c r="WCB114" s="31"/>
      <c r="WCC114" s="31"/>
      <c r="WCD114" s="31"/>
      <c r="WCE114" s="31"/>
      <c r="WCF114" s="31"/>
      <c r="WCG114" s="31"/>
      <c r="WCH114" s="31"/>
      <c r="WCI114" s="31"/>
      <c r="WCJ114" s="31"/>
      <c r="WCK114" s="31"/>
      <c r="WCL114" s="31"/>
      <c r="WCM114" s="31"/>
      <c r="WCN114" s="31"/>
      <c r="WCO114" s="31"/>
      <c r="WCP114" s="31"/>
      <c r="WCQ114" s="31"/>
      <c r="WCR114" s="31"/>
      <c r="WCS114" s="31"/>
      <c r="WCT114" s="31"/>
      <c r="WCU114" s="31"/>
      <c r="WCV114" s="31"/>
      <c r="WCW114" s="31"/>
      <c r="WCX114" s="31"/>
      <c r="WCY114" s="31"/>
      <c r="WCZ114" s="31"/>
      <c r="WDA114" s="31"/>
      <c r="WDB114" s="31"/>
      <c r="WDC114" s="31"/>
      <c r="WDD114" s="31"/>
      <c r="WDE114" s="31"/>
      <c r="WDF114" s="31"/>
      <c r="WDG114" s="31"/>
      <c r="WDH114" s="31"/>
      <c r="WDI114" s="31"/>
      <c r="WDJ114" s="31"/>
      <c r="WDK114" s="31"/>
      <c r="WDL114" s="31"/>
      <c r="WDM114" s="31"/>
      <c r="WDN114" s="31"/>
      <c r="WDO114" s="31"/>
      <c r="WDP114" s="31"/>
      <c r="WDQ114" s="31"/>
      <c r="WDR114" s="31"/>
      <c r="WDS114" s="31"/>
      <c r="WDT114" s="31"/>
      <c r="WDU114" s="31"/>
      <c r="WDV114" s="31"/>
      <c r="WDW114" s="31"/>
      <c r="WDX114" s="31"/>
      <c r="WDY114" s="31"/>
      <c r="WDZ114" s="31"/>
      <c r="WEA114" s="31"/>
      <c r="WEB114" s="31"/>
      <c r="WEC114" s="31"/>
      <c r="WED114" s="31"/>
      <c r="WEE114" s="31"/>
      <c r="WEF114" s="31"/>
      <c r="WEG114" s="31"/>
      <c r="WEH114" s="31"/>
      <c r="WEI114" s="31"/>
      <c r="WEJ114" s="31"/>
      <c r="WEK114" s="31"/>
      <c r="WEL114" s="31"/>
      <c r="WEM114" s="31"/>
      <c r="WEN114" s="31"/>
      <c r="WEO114" s="31"/>
      <c r="WEP114" s="31"/>
      <c r="WEQ114" s="31"/>
      <c r="WER114" s="31"/>
      <c r="WES114" s="31"/>
      <c r="WET114" s="31"/>
      <c r="WEU114" s="31"/>
      <c r="WEV114" s="31"/>
      <c r="WEW114" s="31"/>
      <c r="WEX114" s="31"/>
      <c r="WEY114" s="31"/>
      <c r="WEZ114" s="31"/>
      <c r="WFA114" s="31"/>
      <c r="WFB114" s="31"/>
      <c r="WFC114" s="31"/>
      <c r="WFD114" s="31"/>
      <c r="WFE114" s="31"/>
      <c r="WFF114" s="31"/>
      <c r="WFG114" s="31"/>
      <c r="WFH114" s="31"/>
      <c r="WFI114" s="31"/>
      <c r="WFJ114" s="31"/>
      <c r="WFK114" s="31"/>
      <c r="WFL114" s="31"/>
      <c r="WFM114" s="31"/>
      <c r="WFN114" s="31"/>
      <c r="WFO114" s="31"/>
      <c r="WFP114" s="31"/>
      <c r="WFQ114" s="31"/>
      <c r="WFR114" s="31"/>
      <c r="WFS114" s="31"/>
      <c r="WFT114" s="31"/>
      <c r="WFU114" s="31"/>
      <c r="WFV114" s="31"/>
      <c r="WFW114" s="31"/>
      <c r="WFX114" s="31"/>
      <c r="WFY114" s="31"/>
      <c r="WFZ114" s="31"/>
      <c r="WGA114" s="31"/>
      <c r="WGB114" s="31"/>
      <c r="WGC114" s="31"/>
      <c r="WGD114" s="31"/>
      <c r="WGE114" s="31"/>
      <c r="WGF114" s="31"/>
      <c r="WGG114" s="31"/>
      <c r="WGH114" s="31"/>
      <c r="WGI114" s="31"/>
      <c r="WGJ114" s="31"/>
      <c r="WGK114" s="31"/>
      <c r="WGL114" s="31"/>
      <c r="WGM114" s="31"/>
      <c r="WGN114" s="31"/>
      <c r="WGO114" s="31"/>
      <c r="WGP114" s="31"/>
      <c r="WGQ114" s="31"/>
      <c r="WGR114" s="31"/>
      <c r="WGS114" s="31"/>
      <c r="WGT114" s="31"/>
      <c r="WGU114" s="31"/>
      <c r="WGV114" s="31"/>
      <c r="WGW114" s="31"/>
      <c r="WGX114" s="31"/>
      <c r="WGY114" s="31"/>
      <c r="WGZ114" s="31"/>
      <c r="WHA114" s="31"/>
      <c r="WHB114" s="31"/>
      <c r="WHC114" s="31"/>
      <c r="WHD114" s="31"/>
      <c r="WHE114" s="31"/>
      <c r="WHF114" s="31"/>
      <c r="WHG114" s="31"/>
      <c r="WHH114" s="31"/>
      <c r="WHI114" s="31"/>
      <c r="WHJ114" s="31"/>
      <c r="WHK114" s="31"/>
      <c r="WHL114" s="31"/>
      <c r="WHM114" s="31"/>
      <c r="WHN114" s="31"/>
      <c r="WHO114" s="31"/>
      <c r="WHP114" s="31"/>
      <c r="WHQ114" s="31"/>
      <c r="WHR114" s="31"/>
      <c r="WHS114" s="31"/>
      <c r="WHT114" s="31"/>
      <c r="WHU114" s="31"/>
      <c r="WHV114" s="31"/>
      <c r="WHW114" s="31"/>
      <c r="WHX114" s="31"/>
      <c r="WHY114" s="31"/>
      <c r="WHZ114" s="31"/>
      <c r="WIA114" s="31"/>
      <c r="WIB114" s="31"/>
      <c r="WIC114" s="31"/>
      <c r="WID114" s="31"/>
      <c r="WIE114" s="31"/>
      <c r="WIF114" s="31"/>
      <c r="WIG114" s="31"/>
      <c r="WIH114" s="31"/>
      <c r="WII114" s="31"/>
      <c r="WIJ114" s="31"/>
      <c r="WIK114" s="31"/>
      <c r="WIL114" s="31"/>
      <c r="WIM114" s="31"/>
      <c r="WIN114" s="31"/>
      <c r="WIO114" s="31"/>
      <c r="WIP114" s="31"/>
      <c r="WIQ114" s="31"/>
      <c r="WIR114" s="31"/>
      <c r="WIS114" s="31"/>
      <c r="WIT114" s="31"/>
      <c r="WIU114" s="31"/>
      <c r="WIV114" s="31"/>
      <c r="WIW114" s="31"/>
      <c r="WIX114" s="31"/>
      <c r="WIY114" s="31"/>
      <c r="WIZ114" s="31"/>
      <c r="WJA114" s="31"/>
      <c r="WJB114" s="31"/>
      <c r="WJC114" s="31"/>
      <c r="WJD114" s="31"/>
      <c r="WJE114" s="31"/>
      <c r="WJF114" s="31"/>
      <c r="WJG114" s="31"/>
      <c r="WJH114" s="31"/>
      <c r="WJI114" s="31"/>
      <c r="WJJ114" s="31"/>
      <c r="WJK114" s="31"/>
      <c r="WJL114" s="31"/>
      <c r="WJM114" s="31"/>
      <c r="WJN114" s="31"/>
      <c r="WJO114" s="31"/>
      <c r="WJP114" s="31"/>
      <c r="WJQ114" s="31"/>
      <c r="WJR114" s="31"/>
      <c r="WJS114" s="31"/>
      <c r="WJT114" s="31"/>
      <c r="WJU114" s="31"/>
      <c r="WJV114" s="31"/>
      <c r="WJW114" s="31"/>
      <c r="WJX114" s="31"/>
      <c r="WJY114" s="31"/>
      <c r="WJZ114" s="31"/>
      <c r="WKA114" s="31"/>
      <c r="WKB114" s="31"/>
      <c r="WKC114" s="31"/>
      <c r="WKD114" s="31"/>
      <c r="WKE114" s="31"/>
      <c r="WKF114" s="31"/>
      <c r="WKG114" s="31"/>
      <c r="WKH114" s="31"/>
      <c r="WKI114" s="31"/>
      <c r="WKJ114" s="31"/>
      <c r="WKK114" s="31"/>
      <c r="WKL114" s="31"/>
      <c r="WKM114" s="31"/>
      <c r="WKN114" s="31"/>
      <c r="WKO114" s="31"/>
      <c r="WKP114" s="31"/>
      <c r="WKQ114" s="31"/>
      <c r="WKR114" s="31"/>
      <c r="WKS114" s="31"/>
      <c r="WKT114" s="31"/>
      <c r="WKU114" s="31"/>
      <c r="WKV114" s="31"/>
      <c r="WKW114" s="31"/>
      <c r="WKX114" s="31"/>
      <c r="WKY114" s="31"/>
      <c r="WKZ114" s="31"/>
      <c r="WLA114" s="31"/>
      <c r="WLB114" s="31"/>
      <c r="WLC114" s="31"/>
      <c r="WLD114" s="31"/>
      <c r="WLE114" s="31"/>
      <c r="WLF114" s="31"/>
      <c r="WLG114" s="31"/>
      <c r="WLH114" s="31"/>
      <c r="WLI114" s="31"/>
      <c r="WLJ114" s="31"/>
      <c r="WLK114" s="31"/>
      <c r="WLL114" s="31"/>
      <c r="WLM114" s="31"/>
      <c r="WLN114" s="31"/>
      <c r="WLO114" s="31"/>
      <c r="WLP114" s="31"/>
      <c r="WLQ114" s="31"/>
      <c r="WLR114" s="31"/>
      <c r="WLS114" s="31"/>
      <c r="WLT114" s="31"/>
      <c r="WLU114" s="31"/>
      <c r="WLV114" s="31"/>
      <c r="WLW114" s="31"/>
      <c r="WLX114" s="31"/>
      <c r="WLY114" s="31"/>
      <c r="WLZ114" s="31"/>
      <c r="WMA114" s="31"/>
      <c r="WMB114" s="31"/>
      <c r="WMC114" s="31"/>
      <c r="WMD114" s="31"/>
      <c r="WME114" s="31"/>
      <c r="WMF114" s="31"/>
      <c r="WMG114" s="31"/>
      <c r="WMH114" s="31"/>
      <c r="WMI114" s="31"/>
      <c r="WMJ114" s="31"/>
      <c r="WMK114" s="31"/>
      <c r="WML114" s="31"/>
      <c r="WMM114" s="31"/>
      <c r="WMN114" s="31"/>
      <c r="WMO114" s="31"/>
      <c r="WMP114" s="31"/>
      <c r="WMQ114" s="31"/>
      <c r="WMR114" s="31"/>
      <c r="WMS114" s="31"/>
      <c r="WMT114" s="31"/>
      <c r="WMU114" s="31"/>
      <c r="WMV114" s="31"/>
      <c r="WMW114" s="31"/>
      <c r="WMX114" s="31"/>
      <c r="WMY114" s="31"/>
      <c r="WMZ114" s="31"/>
      <c r="WNA114" s="31"/>
      <c r="WNB114" s="31"/>
      <c r="WNC114" s="31"/>
      <c r="WND114" s="31"/>
      <c r="WNE114" s="31"/>
      <c r="WNF114" s="31"/>
      <c r="WNG114" s="31"/>
      <c r="WNH114" s="31"/>
      <c r="WNI114" s="31"/>
      <c r="WNJ114" s="31"/>
      <c r="WNK114" s="31"/>
      <c r="WNL114" s="31"/>
      <c r="WNM114" s="31"/>
      <c r="WNN114" s="31"/>
      <c r="WNO114" s="31"/>
      <c r="WNP114" s="31"/>
      <c r="WNQ114" s="31"/>
      <c r="WNR114" s="31"/>
      <c r="WNS114" s="31"/>
      <c r="WNT114" s="31"/>
      <c r="WNU114" s="31"/>
      <c r="WNV114" s="31"/>
      <c r="WNW114" s="31"/>
      <c r="WNX114" s="31"/>
      <c r="WNY114" s="31"/>
      <c r="WNZ114" s="31"/>
      <c r="WOA114" s="31"/>
      <c r="WOB114" s="31"/>
      <c r="WOC114" s="31"/>
      <c r="WOD114" s="31"/>
      <c r="WOE114" s="31"/>
      <c r="WOF114" s="31"/>
      <c r="WOG114" s="31"/>
      <c r="WOH114" s="31"/>
      <c r="WOI114" s="31"/>
      <c r="WOJ114" s="31"/>
      <c r="WOK114" s="31"/>
      <c r="WOL114" s="31"/>
      <c r="WOM114" s="31"/>
      <c r="WON114" s="31"/>
      <c r="WOO114" s="31"/>
      <c r="WOP114" s="31"/>
      <c r="WOQ114" s="31"/>
      <c r="WOR114" s="31"/>
      <c r="WOS114" s="31"/>
      <c r="WOT114" s="31"/>
      <c r="WOU114" s="31"/>
      <c r="WOV114" s="31"/>
      <c r="WOW114" s="31"/>
      <c r="WOX114" s="31"/>
      <c r="WOY114" s="31"/>
      <c r="WOZ114" s="31"/>
      <c r="WPA114" s="31"/>
      <c r="WPB114" s="31"/>
      <c r="WPC114" s="31"/>
      <c r="WPD114" s="31"/>
      <c r="WPE114" s="31"/>
      <c r="WPF114" s="31"/>
      <c r="WPG114" s="31"/>
      <c r="WPH114" s="31"/>
      <c r="WPI114" s="31"/>
      <c r="WPJ114" s="31"/>
      <c r="WPK114" s="31"/>
      <c r="WPL114" s="31"/>
      <c r="WPM114" s="31"/>
      <c r="WPN114" s="31"/>
      <c r="WPO114" s="31"/>
      <c r="WPP114" s="31"/>
      <c r="WPQ114" s="31"/>
      <c r="WPR114" s="31"/>
      <c r="WPS114" s="31"/>
      <c r="WPT114" s="31"/>
      <c r="WPU114" s="31"/>
      <c r="WPV114" s="31"/>
      <c r="WPW114" s="31"/>
      <c r="WPX114" s="31"/>
      <c r="WPY114" s="31"/>
      <c r="WPZ114" s="31"/>
      <c r="WQA114" s="31"/>
      <c r="WQB114" s="31"/>
      <c r="WQC114" s="31"/>
      <c r="WQD114" s="31"/>
      <c r="WQE114" s="31"/>
      <c r="WQF114" s="31"/>
      <c r="WQG114" s="31"/>
      <c r="WQH114" s="31"/>
      <c r="WQI114" s="31"/>
      <c r="WQJ114" s="31"/>
      <c r="WQK114" s="31"/>
      <c r="WQL114" s="31"/>
      <c r="WQM114" s="31"/>
      <c r="WQN114" s="31"/>
      <c r="WQO114" s="31"/>
      <c r="WQP114" s="31"/>
      <c r="WQQ114" s="31"/>
      <c r="WQR114" s="31"/>
      <c r="WQS114" s="31"/>
      <c r="WQT114" s="31"/>
      <c r="WQU114" s="31"/>
      <c r="WQV114" s="31"/>
      <c r="WQW114" s="31"/>
      <c r="WQX114" s="31"/>
      <c r="WQY114" s="31"/>
      <c r="WQZ114" s="31"/>
      <c r="WRA114" s="31"/>
      <c r="WRB114" s="31"/>
      <c r="WRC114" s="31"/>
      <c r="WRD114" s="31"/>
      <c r="WRE114" s="31"/>
      <c r="WRF114" s="31"/>
      <c r="WRG114" s="31"/>
      <c r="WRH114" s="31"/>
      <c r="WRI114" s="31"/>
      <c r="WRJ114" s="31"/>
      <c r="WRK114" s="31"/>
      <c r="WRL114" s="31"/>
      <c r="WRM114" s="31"/>
      <c r="WRN114" s="31"/>
      <c r="WRO114" s="31"/>
      <c r="WRP114" s="31"/>
      <c r="WRQ114" s="31"/>
      <c r="WRR114" s="31"/>
      <c r="WRS114" s="31"/>
      <c r="WRT114" s="31"/>
      <c r="WRU114" s="31"/>
      <c r="WRV114" s="31"/>
      <c r="WRW114" s="31"/>
      <c r="WRX114" s="31"/>
      <c r="WRY114" s="31"/>
      <c r="WRZ114" s="31"/>
      <c r="WSA114" s="31"/>
      <c r="WSB114" s="31"/>
      <c r="WSC114" s="31"/>
      <c r="WSD114" s="31"/>
      <c r="WSE114" s="31"/>
      <c r="WSF114" s="31"/>
      <c r="WSG114" s="31"/>
      <c r="WSH114" s="31"/>
      <c r="WSI114" s="31"/>
      <c r="WSJ114" s="31"/>
      <c r="WSK114" s="31"/>
      <c r="WSL114" s="31"/>
      <c r="WSM114" s="31"/>
      <c r="WSN114" s="31"/>
      <c r="WSO114" s="31"/>
      <c r="WSP114" s="31"/>
      <c r="WSQ114" s="31"/>
      <c r="WSR114" s="31"/>
      <c r="WSS114" s="31"/>
      <c r="WST114" s="31"/>
      <c r="WSU114" s="31"/>
      <c r="WSV114" s="31"/>
      <c r="WSW114" s="31"/>
      <c r="WSX114" s="31"/>
      <c r="WSY114" s="31"/>
      <c r="WSZ114" s="31"/>
      <c r="WTA114" s="31"/>
      <c r="WTB114" s="31"/>
      <c r="WTC114" s="31"/>
      <c r="WTD114" s="31"/>
      <c r="WTE114" s="31"/>
      <c r="WTF114" s="31"/>
      <c r="WTG114" s="31"/>
      <c r="WTH114" s="31"/>
      <c r="WTI114" s="31"/>
      <c r="WTJ114" s="31"/>
      <c r="WTK114" s="31"/>
      <c r="WTL114" s="31"/>
      <c r="WTM114" s="31"/>
      <c r="WTN114" s="31"/>
      <c r="WTO114" s="31"/>
      <c r="WTP114" s="31"/>
      <c r="WTQ114" s="31"/>
      <c r="WTR114" s="31"/>
      <c r="WTS114" s="31"/>
      <c r="WTT114" s="31"/>
      <c r="WTU114" s="31"/>
      <c r="WTV114" s="31"/>
      <c r="WTW114" s="31"/>
      <c r="WTX114" s="31"/>
      <c r="WTY114" s="31"/>
      <c r="WTZ114" s="31"/>
      <c r="WUA114" s="31"/>
      <c r="WUB114" s="31"/>
      <c r="WUC114" s="31"/>
      <c r="WUD114" s="31"/>
      <c r="WUE114" s="31"/>
      <c r="WUF114" s="31"/>
      <c r="WUG114" s="31"/>
      <c r="WUH114" s="31"/>
      <c r="WUI114" s="31"/>
      <c r="WUJ114" s="31"/>
      <c r="WUK114" s="31"/>
      <c r="WUL114" s="31"/>
      <c r="WUM114" s="31"/>
      <c r="WUN114" s="31"/>
      <c r="WUO114" s="31"/>
      <c r="WUP114" s="31"/>
      <c r="WUQ114" s="31"/>
      <c r="WUR114" s="31"/>
      <c r="WUS114" s="31"/>
      <c r="WUT114" s="31"/>
      <c r="WUU114" s="31"/>
      <c r="WUV114" s="31"/>
      <c r="WUW114" s="31"/>
      <c r="WUX114" s="31"/>
      <c r="WUY114" s="31"/>
      <c r="WUZ114" s="31"/>
      <c r="WVA114" s="31"/>
      <c r="WVB114" s="31"/>
      <c r="WVC114" s="31"/>
      <c r="WVD114" s="31"/>
      <c r="WVE114" s="31"/>
      <c r="WVF114" s="31"/>
      <c r="WVG114" s="31"/>
      <c r="WVH114" s="31"/>
      <c r="WVI114" s="31"/>
      <c r="WVJ114" s="31"/>
      <c r="WVK114" s="31"/>
      <c r="WVL114" s="31"/>
      <c r="WVM114" s="31"/>
      <c r="WVN114" s="31"/>
      <c r="WVO114" s="31"/>
      <c r="WVP114" s="31"/>
      <c r="WVQ114" s="31"/>
      <c r="WVR114" s="31"/>
      <c r="WVS114" s="31"/>
      <c r="WVT114" s="31"/>
      <c r="WVU114" s="31"/>
      <c r="WVV114" s="31"/>
      <c r="WVW114" s="31"/>
      <c r="WVX114" s="31"/>
      <c r="WVY114" s="31"/>
      <c r="WVZ114" s="31"/>
      <c r="WWA114" s="31"/>
      <c r="WWB114" s="31"/>
      <c r="WWC114" s="31"/>
      <c r="WWD114" s="31"/>
      <c r="WWE114" s="31"/>
      <c r="WWF114" s="31"/>
      <c r="WWG114" s="31"/>
      <c r="WWH114" s="31"/>
      <c r="WWI114" s="31"/>
      <c r="WWJ114" s="31"/>
      <c r="WWK114" s="31"/>
      <c r="WWL114" s="31"/>
      <c r="WWM114" s="31"/>
      <c r="WWN114" s="31"/>
      <c r="WWO114" s="31"/>
      <c r="WWP114" s="31"/>
      <c r="WWQ114" s="31"/>
      <c r="WWR114" s="31"/>
      <c r="WWS114" s="31"/>
      <c r="WWT114" s="31"/>
      <c r="WWU114" s="31"/>
      <c r="WWV114" s="31"/>
      <c r="WWW114" s="31"/>
      <c r="WWX114" s="31"/>
      <c r="WWY114" s="31"/>
      <c r="WWZ114" s="31"/>
      <c r="WXA114" s="31"/>
      <c r="WXB114" s="31"/>
      <c r="WXC114" s="31"/>
      <c r="WXD114" s="31"/>
      <c r="WXE114" s="31"/>
      <c r="WXF114" s="31"/>
      <c r="WXG114" s="31"/>
      <c r="WXH114" s="31"/>
      <c r="WXI114" s="31"/>
      <c r="WXJ114" s="31"/>
      <c r="WXK114" s="31"/>
      <c r="WXL114" s="31"/>
      <c r="WXM114" s="31"/>
      <c r="WXN114" s="31"/>
      <c r="WXO114" s="31"/>
      <c r="WXP114" s="31"/>
      <c r="WXQ114" s="31"/>
      <c r="WXR114" s="31"/>
      <c r="WXS114" s="31"/>
      <c r="WXT114" s="31"/>
      <c r="WXU114" s="31"/>
      <c r="WXV114" s="31"/>
      <c r="WXW114" s="31"/>
      <c r="WXX114" s="31"/>
      <c r="WXY114" s="31"/>
      <c r="WXZ114" s="31"/>
      <c r="WYA114" s="31"/>
      <c r="WYB114" s="31"/>
      <c r="WYC114" s="31"/>
      <c r="WYD114" s="31"/>
      <c r="WYE114" s="31"/>
      <c r="WYF114" s="31"/>
      <c r="WYG114" s="31"/>
      <c r="WYH114" s="31"/>
      <c r="WYI114" s="31"/>
      <c r="WYJ114" s="31"/>
      <c r="WYK114" s="31"/>
      <c r="WYL114" s="31"/>
      <c r="WYM114" s="31"/>
      <c r="WYN114" s="31"/>
      <c r="WYO114" s="31"/>
      <c r="WYP114" s="31"/>
      <c r="WYQ114" s="31"/>
      <c r="WYR114" s="31"/>
      <c r="WYS114" s="31"/>
      <c r="WYT114" s="31"/>
      <c r="WYU114" s="31"/>
      <c r="WYV114" s="31"/>
      <c r="WYW114" s="31"/>
      <c r="WYX114" s="31"/>
      <c r="WYY114" s="31"/>
      <c r="WYZ114" s="31"/>
      <c r="WZA114" s="31"/>
      <c r="WZB114" s="31"/>
      <c r="WZC114" s="31"/>
      <c r="WZD114" s="31"/>
      <c r="WZE114" s="31"/>
      <c r="WZF114" s="31"/>
      <c r="WZG114" s="31"/>
      <c r="WZH114" s="31"/>
      <c r="WZI114" s="31"/>
      <c r="WZJ114" s="31"/>
      <c r="WZK114" s="31"/>
      <c r="WZL114" s="31"/>
      <c r="WZM114" s="31"/>
      <c r="WZN114" s="31"/>
      <c r="WZO114" s="31"/>
      <c r="WZP114" s="31"/>
      <c r="WZQ114" s="31"/>
      <c r="WZR114" s="31"/>
      <c r="WZS114" s="31"/>
      <c r="WZT114" s="31"/>
      <c r="WZU114" s="31"/>
      <c r="WZV114" s="31"/>
      <c r="WZW114" s="31"/>
      <c r="WZX114" s="31"/>
      <c r="WZY114" s="31"/>
      <c r="WZZ114" s="31"/>
      <c r="XAA114" s="31"/>
      <c r="XAB114" s="31"/>
      <c r="XAC114" s="31"/>
      <c r="XAD114" s="31"/>
      <c r="XAE114" s="31"/>
      <c r="XAF114" s="31"/>
      <c r="XAG114" s="31"/>
      <c r="XAH114" s="31"/>
      <c r="XAI114" s="31"/>
      <c r="XAJ114" s="31"/>
      <c r="XAK114" s="31"/>
      <c r="XAL114" s="31"/>
      <c r="XAM114" s="31"/>
      <c r="XAN114" s="31"/>
      <c r="XAO114" s="31"/>
      <c r="XAP114" s="31"/>
      <c r="XAQ114" s="31"/>
      <c r="XAR114" s="31"/>
      <c r="XAS114" s="31"/>
      <c r="XAT114" s="31"/>
      <c r="XAU114" s="31"/>
      <c r="XAV114" s="31"/>
      <c r="XAW114" s="31"/>
      <c r="XAX114" s="31"/>
      <c r="XAY114" s="31"/>
      <c r="XAZ114" s="31"/>
      <c r="XBA114" s="31"/>
      <c r="XBB114" s="31"/>
      <c r="XBC114" s="31"/>
      <c r="XBD114" s="31"/>
      <c r="XBE114" s="31"/>
      <c r="XBF114" s="31"/>
      <c r="XBG114" s="31"/>
      <c r="XBH114" s="31"/>
      <c r="XBI114" s="31"/>
      <c r="XBJ114" s="31"/>
      <c r="XBK114" s="31"/>
      <c r="XBL114" s="31"/>
      <c r="XBM114" s="31"/>
      <c r="XBN114" s="31"/>
      <c r="XBO114" s="31"/>
      <c r="XBP114" s="31"/>
      <c r="XBQ114" s="31"/>
      <c r="XBR114" s="31"/>
      <c r="XBS114" s="31"/>
      <c r="XBT114" s="31"/>
      <c r="XBU114" s="31"/>
      <c r="XBV114" s="31"/>
      <c r="XBW114" s="31"/>
      <c r="XBX114" s="31"/>
      <c r="XBY114" s="31"/>
      <c r="XBZ114" s="31"/>
      <c r="XCA114" s="31"/>
      <c r="XCB114" s="31"/>
      <c r="XCC114" s="31"/>
      <c r="XCD114" s="31"/>
      <c r="XCE114" s="31"/>
      <c r="XCF114" s="31"/>
      <c r="XCG114" s="31"/>
      <c r="XCH114" s="31"/>
      <c r="XCI114" s="31"/>
      <c r="XCJ114" s="31"/>
      <c r="XCK114" s="31"/>
      <c r="XCL114" s="31"/>
      <c r="XCM114" s="31"/>
      <c r="XCN114" s="31"/>
      <c r="XCO114" s="31"/>
      <c r="XCP114" s="31"/>
      <c r="XCQ114" s="31"/>
      <c r="XCR114" s="31"/>
      <c r="XCS114" s="31"/>
      <c r="XCT114" s="31"/>
      <c r="XCU114" s="31"/>
      <c r="XCV114" s="31"/>
      <c r="XCW114" s="31"/>
      <c r="XCX114" s="31"/>
      <c r="XCY114" s="31"/>
      <c r="XCZ114" s="31"/>
      <c r="XDA114" s="31"/>
      <c r="XDB114" s="31"/>
      <c r="XDC114" s="31"/>
      <c r="XDD114" s="31"/>
      <c r="XDE114" s="31"/>
      <c r="XDF114" s="31"/>
      <c r="XDG114" s="31"/>
      <c r="XDH114" s="31"/>
      <c r="XDI114" s="31"/>
      <c r="XDJ114" s="31"/>
      <c r="XDK114" s="31"/>
      <c r="XDL114" s="31"/>
      <c r="XDM114" s="31"/>
      <c r="XDN114" s="31"/>
      <c r="XDO114" s="31"/>
      <c r="XDP114" s="31"/>
      <c r="XDQ114" s="31"/>
      <c r="XDR114" s="31"/>
      <c r="XDS114" s="31"/>
      <c r="XDT114" s="31"/>
      <c r="XDU114" s="31"/>
      <c r="XDV114" s="31"/>
      <c r="XDW114" s="31"/>
      <c r="XDX114" s="31"/>
      <c r="XDY114" s="31"/>
      <c r="XDZ114" s="31"/>
      <c r="XEA114" s="31"/>
      <c r="XEB114" s="31"/>
      <c r="XEC114" s="31"/>
      <c r="XED114" s="31"/>
      <c r="XEE114" s="31"/>
      <c r="XEF114" s="31"/>
      <c r="XEG114" s="31"/>
      <c r="XEH114" s="31"/>
      <c r="XEI114" s="31"/>
      <c r="XEJ114" s="31"/>
      <c r="XEK114" s="31"/>
      <c r="XEL114" s="31"/>
      <c r="XEM114" s="31"/>
      <c r="XEN114" s="31"/>
      <c r="XEO114" s="31"/>
      <c r="XEP114" s="31"/>
      <c r="XEQ114" s="31"/>
      <c r="XER114" s="31"/>
      <c r="XES114" s="31"/>
      <c r="XET114" s="31"/>
      <c r="XEU114" s="31"/>
      <c r="XEV114" s="31"/>
      <c r="XEW114" s="31"/>
      <c r="XEX114" s="31"/>
      <c r="XEY114" s="31"/>
      <c r="XEZ114" s="31"/>
      <c r="XFA114" s="31"/>
      <c r="XFB114" s="31"/>
      <c r="XFC114" s="31"/>
      <c r="XFD114" s="31"/>
    </row>
    <row r="115" spans="1:16384" s="1" customFormat="1" ht="45" x14ac:dyDescent="0.25">
      <c r="A115" s="611"/>
      <c r="B115" s="624"/>
      <c r="C115" s="624"/>
      <c r="D115" s="63" t="s">
        <v>9</v>
      </c>
      <c r="E115" s="66" t="s">
        <v>21</v>
      </c>
      <c r="F115" s="65" t="s">
        <v>22</v>
      </c>
      <c r="G115" s="66">
        <v>68</v>
      </c>
      <c r="H115" s="66">
        <v>68</v>
      </c>
      <c r="I115" s="68">
        <f>H115/G115*100</f>
        <v>100</v>
      </c>
      <c r="J115" s="621"/>
      <c r="K115" s="65" t="s">
        <v>30</v>
      </c>
      <c r="L115" s="66" t="s">
        <v>23</v>
      </c>
      <c r="M115" s="620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  <c r="AYX115" s="31"/>
      <c r="AYY115" s="31"/>
      <c r="AYZ115" s="31"/>
      <c r="AZA115" s="31"/>
      <c r="AZB115" s="31"/>
      <c r="AZC115" s="31"/>
      <c r="AZD115" s="31"/>
      <c r="AZE115" s="31"/>
      <c r="AZF115" s="31"/>
      <c r="AZG115" s="31"/>
      <c r="AZH115" s="31"/>
      <c r="AZI115" s="31"/>
      <c r="AZJ115" s="31"/>
      <c r="AZK115" s="31"/>
      <c r="AZL115" s="31"/>
      <c r="AZM115" s="31"/>
      <c r="AZN115" s="31"/>
      <c r="AZO115" s="31"/>
      <c r="AZP115" s="31"/>
      <c r="AZQ115" s="31"/>
      <c r="AZR115" s="31"/>
      <c r="AZS115" s="31"/>
      <c r="AZT115" s="31"/>
      <c r="AZU115" s="31"/>
      <c r="AZV115" s="31"/>
      <c r="AZW115" s="31"/>
      <c r="AZX115" s="31"/>
      <c r="AZY115" s="31"/>
      <c r="AZZ115" s="31"/>
      <c r="BAA115" s="31"/>
      <c r="BAB115" s="31"/>
      <c r="BAC115" s="31"/>
      <c r="BAD115" s="31"/>
      <c r="BAE115" s="31"/>
      <c r="BAF115" s="31"/>
      <c r="BAG115" s="31"/>
      <c r="BAH115" s="31"/>
      <c r="BAI115" s="31"/>
      <c r="BAJ115" s="31"/>
      <c r="BAK115" s="31"/>
      <c r="BAL115" s="31"/>
      <c r="BAM115" s="31"/>
      <c r="BAN115" s="31"/>
      <c r="BAO115" s="31"/>
      <c r="BAP115" s="31"/>
      <c r="BAQ115" s="31"/>
      <c r="BAR115" s="31"/>
      <c r="BAS115" s="31"/>
      <c r="BAT115" s="31"/>
      <c r="BAU115" s="31"/>
      <c r="BAV115" s="31"/>
      <c r="BAW115" s="31"/>
      <c r="BAX115" s="31"/>
      <c r="BAY115" s="31"/>
      <c r="BAZ115" s="31"/>
      <c r="BBA115" s="31"/>
      <c r="BBB115" s="31"/>
      <c r="BBC115" s="31"/>
      <c r="BBD115" s="31"/>
      <c r="BBE115" s="31"/>
      <c r="BBF115" s="31"/>
      <c r="BBG115" s="31"/>
      <c r="BBH115" s="31"/>
      <c r="BBI115" s="31"/>
      <c r="BBJ115" s="31"/>
      <c r="BBK115" s="31"/>
      <c r="BBL115" s="31"/>
      <c r="BBM115" s="31"/>
      <c r="BBN115" s="31"/>
      <c r="BBO115" s="31"/>
      <c r="BBP115" s="31"/>
      <c r="BBQ115" s="31"/>
      <c r="BBR115" s="31"/>
      <c r="BBS115" s="31"/>
      <c r="BBT115" s="31"/>
      <c r="BBU115" s="31"/>
      <c r="BBV115" s="31"/>
      <c r="BBW115" s="31"/>
      <c r="BBX115" s="31"/>
      <c r="BBY115" s="31"/>
      <c r="BBZ115" s="31"/>
      <c r="BCA115" s="31"/>
      <c r="BCB115" s="31"/>
      <c r="BCC115" s="31"/>
      <c r="BCD115" s="31"/>
      <c r="BCE115" s="31"/>
      <c r="BCF115" s="31"/>
      <c r="BCG115" s="31"/>
      <c r="BCH115" s="31"/>
      <c r="BCI115" s="31"/>
      <c r="BCJ115" s="31"/>
      <c r="BCK115" s="31"/>
      <c r="BCL115" s="31"/>
      <c r="BCM115" s="31"/>
      <c r="BCN115" s="31"/>
      <c r="BCO115" s="31"/>
      <c r="BCP115" s="31"/>
      <c r="BCQ115" s="31"/>
      <c r="BCR115" s="31"/>
      <c r="BCS115" s="31"/>
      <c r="BCT115" s="31"/>
      <c r="BCU115" s="31"/>
      <c r="BCV115" s="31"/>
      <c r="BCW115" s="31"/>
      <c r="BCX115" s="31"/>
      <c r="BCY115" s="31"/>
      <c r="BCZ115" s="31"/>
      <c r="BDA115" s="31"/>
      <c r="BDB115" s="31"/>
      <c r="BDC115" s="31"/>
      <c r="BDD115" s="31"/>
      <c r="BDE115" s="31"/>
      <c r="BDF115" s="31"/>
      <c r="BDG115" s="31"/>
      <c r="BDH115" s="31"/>
      <c r="BDI115" s="31"/>
      <c r="BDJ115" s="31"/>
      <c r="BDK115" s="31"/>
      <c r="BDL115" s="31"/>
      <c r="BDM115" s="31"/>
      <c r="BDN115" s="31"/>
      <c r="BDO115" s="31"/>
      <c r="BDP115" s="31"/>
      <c r="BDQ115" s="31"/>
      <c r="BDR115" s="31"/>
      <c r="BDS115" s="31"/>
      <c r="BDT115" s="31"/>
      <c r="BDU115" s="31"/>
      <c r="BDV115" s="31"/>
      <c r="BDW115" s="31"/>
      <c r="BDX115" s="31"/>
      <c r="BDY115" s="31"/>
      <c r="BDZ115" s="31"/>
      <c r="BEA115" s="31"/>
      <c r="BEB115" s="31"/>
      <c r="BEC115" s="31"/>
      <c r="BED115" s="31"/>
      <c r="BEE115" s="31"/>
      <c r="BEF115" s="31"/>
      <c r="BEG115" s="31"/>
      <c r="BEH115" s="31"/>
      <c r="BEI115" s="31"/>
      <c r="BEJ115" s="31"/>
      <c r="BEK115" s="31"/>
      <c r="BEL115" s="31"/>
      <c r="BEM115" s="31"/>
      <c r="BEN115" s="31"/>
      <c r="BEO115" s="31"/>
      <c r="BEP115" s="31"/>
      <c r="BEQ115" s="31"/>
      <c r="BER115" s="31"/>
      <c r="BES115" s="31"/>
      <c r="BET115" s="31"/>
      <c r="BEU115" s="31"/>
      <c r="BEV115" s="31"/>
      <c r="BEW115" s="31"/>
      <c r="BEX115" s="31"/>
      <c r="BEY115" s="31"/>
      <c r="BEZ115" s="31"/>
      <c r="BFA115" s="31"/>
      <c r="BFB115" s="31"/>
      <c r="BFC115" s="31"/>
      <c r="BFD115" s="31"/>
      <c r="BFE115" s="31"/>
      <c r="BFF115" s="31"/>
      <c r="BFG115" s="31"/>
      <c r="BFH115" s="31"/>
      <c r="BFI115" s="31"/>
      <c r="BFJ115" s="31"/>
      <c r="BFK115" s="31"/>
      <c r="BFL115" s="31"/>
      <c r="BFM115" s="31"/>
      <c r="BFN115" s="31"/>
      <c r="BFO115" s="31"/>
      <c r="BFP115" s="31"/>
      <c r="BFQ115" s="31"/>
      <c r="BFR115" s="31"/>
      <c r="BFS115" s="31"/>
      <c r="BFT115" s="31"/>
      <c r="BFU115" s="31"/>
      <c r="BFV115" s="31"/>
      <c r="BFW115" s="31"/>
      <c r="BFX115" s="31"/>
      <c r="BFY115" s="31"/>
      <c r="BFZ115" s="31"/>
      <c r="BGA115" s="31"/>
      <c r="BGB115" s="31"/>
      <c r="BGC115" s="31"/>
      <c r="BGD115" s="31"/>
      <c r="BGE115" s="31"/>
      <c r="BGF115" s="31"/>
      <c r="BGG115" s="31"/>
      <c r="BGH115" s="31"/>
      <c r="BGI115" s="31"/>
      <c r="BGJ115" s="31"/>
      <c r="BGK115" s="31"/>
      <c r="BGL115" s="31"/>
      <c r="BGM115" s="31"/>
      <c r="BGN115" s="31"/>
      <c r="BGO115" s="31"/>
      <c r="BGP115" s="31"/>
      <c r="BGQ115" s="31"/>
      <c r="BGR115" s="31"/>
      <c r="BGS115" s="31"/>
      <c r="BGT115" s="31"/>
      <c r="BGU115" s="31"/>
      <c r="BGV115" s="31"/>
      <c r="BGW115" s="31"/>
      <c r="BGX115" s="31"/>
      <c r="BGY115" s="31"/>
      <c r="BGZ115" s="31"/>
      <c r="BHA115" s="31"/>
      <c r="BHB115" s="31"/>
      <c r="BHC115" s="31"/>
      <c r="BHD115" s="31"/>
      <c r="BHE115" s="31"/>
      <c r="BHF115" s="31"/>
      <c r="BHG115" s="31"/>
      <c r="BHH115" s="31"/>
      <c r="BHI115" s="31"/>
      <c r="BHJ115" s="31"/>
      <c r="BHK115" s="31"/>
      <c r="BHL115" s="31"/>
      <c r="BHM115" s="31"/>
      <c r="BHN115" s="31"/>
      <c r="BHO115" s="31"/>
      <c r="BHP115" s="31"/>
      <c r="BHQ115" s="31"/>
      <c r="BHR115" s="31"/>
      <c r="BHS115" s="31"/>
      <c r="BHT115" s="31"/>
      <c r="BHU115" s="31"/>
      <c r="BHV115" s="31"/>
      <c r="BHW115" s="31"/>
      <c r="BHX115" s="31"/>
      <c r="BHY115" s="31"/>
      <c r="BHZ115" s="31"/>
      <c r="BIA115" s="31"/>
      <c r="BIB115" s="31"/>
      <c r="BIC115" s="31"/>
      <c r="BID115" s="31"/>
      <c r="BIE115" s="31"/>
      <c r="BIF115" s="31"/>
      <c r="BIG115" s="31"/>
      <c r="BIH115" s="31"/>
      <c r="BII115" s="31"/>
      <c r="BIJ115" s="31"/>
      <c r="BIK115" s="31"/>
      <c r="BIL115" s="31"/>
      <c r="BIM115" s="31"/>
      <c r="BIN115" s="31"/>
      <c r="BIO115" s="31"/>
      <c r="BIP115" s="31"/>
      <c r="BIQ115" s="31"/>
      <c r="BIR115" s="31"/>
      <c r="BIS115" s="31"/>
      <c r="BIT115" s="31"/>
      <c r="BIU115" s="31"/>
      <c r="BIV115" s="31"/>
      <c r="BIW115" s="31"/>
      <c r="BIX115" s="31"/>
      <c r="BIY115" s="31"/>
      <c r="BIZ115" s="31"/>
      <c r="BJA115" s="31"/>
      <c r="BJB115" s="31"/>
      <c r="BJC115" s="31"/>
      <c r="BJD115" s="31"/>
      <c r="BJE115" s="31"/>
      <c r="BJF115" s="31"/>
      <c r="BJG115" s="31"/>
      <c r="BJH115" s="31"/>
      <c r="BJI115" s="31"/>
      <c r="BJJ115" s="31"/>
      <c r="BJK115" s="31"/>
      <c r="BJL115" s="31"/>
      <c r="BJM115" s="31"/>
      <c r="BJN115" s="31"/>
      <c r="BJO115" s="31"/>
      <c r="BJP115" s="31"/>
      <c r="BJQ115" s="31"/>
      <c r="BJR115" s="31"/>
      <c r="BJS115" s="31"/>
      <c r="BJT115" s="31"/>
      <c r="BJU115" s="31"/>
      <c r="BJV115" s="31"/>
      <c r="BJW115" s="31"/>
      <c r="BJX115" s="31"/>
      <c r="BJY115" s="31"/>
      <c r="BJZ115" s="31"/>
      <c r="BKA115" s="31"/>
      <c r="BKB115" s="31"/>
      <c r="BKC115" s="31"/>
      <c r="BKD115" s="31"/>
      <c r="BKE115" s="31"/>
      <c r="BKF115" s="31"/>
      <c r="BKG115" s="31"/>
      <c r="BKH115" s="31"/>
      <c r="BKI115" s="31"/>
      <c r="BKJ115" s="31"/>
      <c r="BKK115" s="31"/>
      <c r="BKL115" s="31"/>
      <c r="BKM115" s="31"/>
      <c r="BKN115" s="31"/>
      <c r="BKO115" s="31"/>
      <c r="BKP115" s="31"/>
      <c r="BKQ115" s="31"/>
      <c r="BKR115" s="31"/>
      <c r="BKS115" s="31"/>
      <c r="BKT115" s="31"/>
      <c r="BKU115" s="31"/>
      <c r="BKV115" s="31"/>
      <c r="BKW115" s="31"/>
      <c r="BKX115" s="31"/>
      <c r="BKY115" s="31"/>
      <c r="BKZ115" s="31"/>
      <c r="BLA115" s="31"/>
      <c r="BLB115" s="31"/>
      <c r="BLC115" s="31"/>
      <c r="BLD115" s="31"/>
      <c r="BLE115" s="31"/>
      <c r="BLF115" s="31"/>
      <c r="BLG115" s="31"/>
      <c r="BLH115" s="31"/>
      <c r="BLI115" s="31"/>
      <c r="BLJ115" s="31"/>
      <c r="BLK115" s="31"/>
      <c r="BLL115" s="31"/>
      <c r="BLM115" s="31"/>
      <c r="BLN115" s="31"/>
      <c r="BLO115" s="31"/>
      <c r="BLP115" s="31"/>
      <c r="BLQ115" s="31"/>
      <c r="BLR115" s="31"/>
      <c r="BLS115" s="31"/>
      <c r="BLT115" s="31"/>
      <c r="BLU115" s="31"/>
      <c r="BLV115" s="31"/>
      <c r="BLW115" s="31"/>
      <c r="BLX115" s="31"/>
      <c r="BLY115" s="31"/>
      <c r="BLZ115" s="31"/>
      <c r="BMA115" s="31"/>
      <c r="BMB115" s="31"/>
      <c r="BMC115" s="31"/>
      <c r="BMD115" s="31"/>
      <c r="BME115" s="31"/>
      <c r="BMF115" s="31"/>
      <c r="BMG115" s="31"/>
      <c r="BMH115" s="31"/>
      <c r="BMI115" s="31"/>
      <c r="BMJ115" s="31"/>
      <c r="BMK115" s="31"/>
      <c r="BML115" s="31"/>
      <c r="BMM115" s="31"/>
      <c r="BMN115" s="31"/>
      <c r="BMO115" s="31"/>
      <c r="BMP115" s="31"/>
      <c r="BMQ115" s="31"/>
      <c r="BMR115" s="31"/>
      <c r="BMS115" s="31"/>
      <c r="BMT115" s="31"/>
      <c r="BMU115" s="31"/>
      <c r="BMV115" s="31"/>
      <c r="BMW115" s="31"/>
      <c r="BMX115" s="31"/>
      <c r="BMY115" s="31"/>
      <c r="BMZ115" s="31"/>
      <c r="BNA115" s="31"/>
      <c r="BNB115" s="31"/>
      <c r="BNC115" s="31"/>
      <c r="BND115" s="31"/>
      <c r="BNE115" s="31"/>
      <c r="BNF115" s="31"/>
      <c r="BNG115" s="31"/>
      <c r="BNH115" s="31"/>
      <c r="BNI115" s="31"/>
      <c r="BNJ115" s="31"/>
      <c r="BNK115" s="31"/>
      <c r="BNL115" s="31"/>
      <c r="BNM115" s="31"/>
      <c r="BNN115" s="31"/>
      <c r="BNO115" s="31"/>
      <c r="BNP115" s="31"/>
      <c r="BNQ115" s="31"/>
      <c r="BNR115" s="31"/>
      <c r="BNS115" s="31"/>
      <c r="BNT115" s="31"/>
      <c r="BNU115" s="31"/>
      <c r="BNV115" s="31"/>
      <c r="BNW115" s="31"/>
      <c r="BNX115" s="31"/>
      <c r="BNY115" s="31"/>
      <c r="BNZ115" s="31"/>
      <c r="BOA115" s="31"/>
      <c r="BOB115" s="31"/>
      <c r="BOC115" s="31"/>
      <c r="BOD115" s="31"/>
      <c r="BOE115" s="31"/>
      <c r="BOF115" s="31"/>
      <c r="BOG115" s="31"/>
      <c r="BOH115" s="31"/>
      <c r="BOI115" s="31"/>
      <c r="BOJ115" s="31"/>
      <c r="BOK115" s="31"/>
      <c r="BOL115" s="31"/>
      <c r="BOM115" s="31"/>
      <c r="BON115" s="31"/>
      <c r="BOO115" s="31"/>
      <c r="BOP115" s="31"/>
      <c r="BOQ115" s="31"/>
      <c r="BOR115" s="31"/>
      <c r="BOS115" s="31"/>
      <c r="BOT115" s="31"/>
      <c r="BOU115" s="31"/>
      <c r="BOV115" s="31"/>
      <c r="BOW115" s="31"/>
      <c r="BOX115" s="31"/>
      <c r="BOY115" s="31"/>
      <c r="BOZ115" s="31"/>
      <c r="BPA115" s="31"/>
      <c r="BPB115" s="31"/>
      <c r="BPC115" s="31"/>
      <c r="BPD115" s="31"/>
      <c r="BPE115" s="31"/>
      <c r="BPF115" s="31"/>
      <c r="BPG115" s="31"/>
      <c r="BPH115" s="31"/>
      <c r="BPI115" s="31"/>
      <c r="BPJ115" s="31"/>
      <c r="BPK115" s="31"/>
      <c r="BPL115" s="31"/>
      <c r="BPM115" s="31"/>
      <c r="BPN115" s="31"/>
      <c r="BPO115" s="31"/>
      <c r="BPP115" s="31"/>
      <c r="BPQ115" s="31"/>
      <c r="BPR115" s="31"/>
      <c r="BPS115" s="31"/>
      <c r="BPT115" s="31"/>
      <c r="BPU115" s="31"/>
      <c r="BPV115" s="31"/>
      <c r="BPW115" s="31"/>
      <c r="BPX115" s="31"/>
      <c r="BPY115" s="31"/>
      <c r="BPZ115" s="31"/>
      <c r="BQA115" s="31"/>
      <c r="BQB115" s="31"/>
      <c r="BQC115" s="31"/>
      <c r="BQD115" s="31"/>
      <c r="BQE115" s="31"/>
      <c r="BQF115" s="31"/>
      <c r="BQG115" s="31"/>
      <c r="BQH115" s="31"/>
      <c r="BQI115" s="31"/>
      <c r="BQJ115" s="31"/>
      <c r="BQK115" s="31"/>
      <c r="BQL115" s="31"/>
      <c r="BQM115" s="31"/>
      <c r="BQN115" s="31"/>
      <c r="BQO115" s="31"/>
      <c r="BQP115" s="31"/>
      <c r="BQQ115" s="31"/>
      <c r="BQR115" s="31"/>
      <c r="BQS115" s="31"/>
      <c r="BQT115" s="31"/>
      <c r="BQU115" s="31"/>
      <c r="BQV115" s="31"/>
      <c r="BQW115" s="31"/>
      <c r="BQX115" s="31"/>
      <c r="BQY115" s="31"/>
      <c r="BQZ115" s="31"/>
      <c r="BRA115" s="31"/>
      <c r="BRB115" s="31"/>
      <c r="BRC115" s="31"/>
      <c r="BRD115" s="31"/>
      <c r="BRE115" s="31"/>
      <c r="BRF115" s="31"/>
      <c r="BRG115" s="31"/>
      <c r="BRH115" s="31"/>
      <c r="BRI115" s="31"/>
      <c r="BRJ115" s="31"/>
      <c r="BRK115" s="31"/>
      <c r="BRL115" s="31"/>
      <c r="BRM115" s="31"/>
      <c r="BRN115" s="31"/>
      <c r="BRO115" s="31"/>
      <c r="BRP115" s="31"/>
      <c r="BRQ115" s="31"/>
      <c r="BRR115" s="31"/>
      <c r="BRS115" s="31"/>
      <c r="BRT115" s="31"/>
      <c r="BRU115" s="31"/>
      <c r="BRV115" s="31"/>
      <c r="BRW115" s="31"/>
      <c r="BRX115" s="31"/>
      <c r="BRY115" s="31"/>
      <c r="BRZ115" s="31"/>
      <c r="BSA115" s="31"/>
      <c r="BSB115" s="31"/>
      <c r="BSC115" s="31"/>
      <c r="BSD115" s="31"/>
      <c r="BSE115" s="31"/>
      <c r="BSF115" s="31"/>
      <c r="BSG115" s="31"/>
      <c r="BSH115" s="31"/>
      <c r="BSI115" s="31"/>
      <c r="BSJ115" s="31"/>
      <c r="BSK115" s="31"/>
      <c r="BSL115" s="31"/>
      <c r="BSM115" s="31"/>
      <c r="BSN115" s="31"/>
      <c r="BSO115" s="31"/>
      <c r="BSP115" s="31"/>
      <c r="BSQ115" s="31"/>
      <c r="BSR115" s="31"/>
      <c r="BSS115" s="31"/>
      <c r="BST115" s="31"/>
      <c r="BSU115" s="31"/>
      <c r="BSV115" s="31"/>
      <c r="BSW115" s="31"/>
      <c r="BSX115" s="31"/>
      <c r="BSY115" s="31"/>
      <c r="BSZ115" s="31"/>
      <c r="BTA115" s="31"/>
      <c r="BTB115" s="31"/>
      <c r="BTC115" s="31"/>
      <c r="BTD115" s="31"/>
      <c r="BTE115" s="31"/>
      <c r="BTF115" s="31"/>
      <c r="BTG115" s="31"/>
      <c r="BTH115" s="31"/>
      <c r="BTI115" s="31"/>
      <c r="BTJ115" s="31"/>
      <c r="BTK115" s="31"/>
      <c r="BTL115" s="31"/>
      <c r="BTM115" s="31"/>
      <c r="BTN115" s="31"/>
      <c r="BTO115" s="31"/>
      <c r="BTP115" s="31"/>
      <c r="BTQ115" s="31"/>
      <c r="BTR115" s="31"/>
      <c r="BTS115" s="31"/>
      <c r="BTT115" s="31"/>
      <c r="BTU115" s="31"/>
      <c r="BTV115" s="31"/>
      <c r="BTW115" s="31"/>
      <c r="BTX115" s="31"/>
      <c r="BTY115" s="31"/>
      <c r="BTZ115" s="31"/>
      <c r="BUA115" s="31"/>
      <c r="BUB115" s="31"/>
      <c r="BUC115" s="31"/>
      <c r="BUD115" s="31"/>
      <c r="BUE115" s="31"/>
      <c r="BUF115" s="31"/>
      <c r="BUG115" s="31"/>
      <c r="BUH115" s="31"/>
      <c r="BUI115" s="31"/>
      <c r="BUJ115" s="31"/>
      <c r="BUK115" s="31"/>
      <c r="BUL115" s="31"/>
      <c r="BUM115" s="31"/>
      <c r="BUN115" s="31"/>
      <c r="BUO115" s="31"/>
      <c r="BUP115" s="31"/>
      <c r="BUQ115" s="31"/>
      <c r="BUR115" s="31"/>
      <c r="BUS115" s="31"/>
      <c r="BUT115" s="31"/>
      <c r="BUU115" s="31"/>
      <c r="BUV115" s="31"/>
      <c r="BUW115" s="31"/>
      <c r="BUX115" s="31"/>
      <c r="BUY115" s="31"/>
      <c r="BUZ115" s="31"/>
      <c r="BVA115" s="31"/>
      <c r="BVB115" s="31"/>
      <c r="BVC115" s="31"/>
      <c r="BVD115" s="31"/>
      <c r="BVE115" s="31"/>
      <c r="BVF115" s="31"/>
      <c r="BVG115" s="31"/>
      <c r="BVH115" s="31"/>
      <c r="BVI115" s="31"/>
      <c r="BVJ115" s="31"/>
      <c r="BVK115" s="31"/>
      <c r="BVL115" s="31"/>
      <c r="BVM115" s="31"/>
      <c r="BVN115" s="31"/>
      <c r="BVO115" s="31"/>
      <c r="BVP115" s="31"/>
      <c r="BVQ115" s="31"/>
      <c r="BVR115" s="31"/>
      <c r="BVS115" s="31"/>
      <c r="BVT115" s="31"/>
      <c r="BVU115" s="31"/>
      <c r="BVV115" s="31"/>
      <c r="BVW115" s="31"/>
      <c r="BVX115" s="31"/>
      <c r="BVY115" s="31"/>
      <c r="BVZ115" s="31"/>
      <c r="BWA115" s="31"/>
      <c r="BWB115" s="31"/>
      <c r="BWC115" s="31"/>
      <c r="BWD115" s="31"/>
      <c r="BWE115" s="31"/>
      <c r="BWF115" s="31"/>
      <c r="BWG115" s="31"/>
      <c r="BWH115" s="31"/>
      <c r="BWI115" s="31"/>
      <c r="BWJ115" s="31"/>
      <c r="BWK115" s="31"/>
      <c r="BWL115" s="31"/>
      <c r="BWM115" s="31"/>
      <c r="BWN115" s="31"/>
      <c r="BWO115" s="31"/>
      <c r="BWP115" s="31"/>
      <c r="BWQ115" s="31"/>
      <c r="BWR115" s="31"/>
      <c r="BWS115" s="31"/>
      <c r="BWT115" s="31"/>
      <c r="BWU115" s="31"/>
      <c r="BWV115" s="31"/>
      <c r="BWW115" s="31"/>
      <c r="BWX115" s="31"/>
      <c r="BWY115" s="31"/>
      <c r="BWZ115" s="31"/>
      <c r="BXA115" s="31"/>
      <c r="BXB115" s="31"/>
      <c r="BXC115" s="31"/>
      <c r="BXD115" s="31"/>
      <c r="BXE115" s="31"/>
      <c r="BXF115" s="31"/>
      <c r="BXG115" s="31"/>
      <c r="BXH115" s="31"/>
      <c r="BXI115" s="31"/>
      <c r="BXJ115" s="31"/>
      <c r="BXK115" s="31"/>
      <c r="BXL115" s="31"/>
      <c r="BXM115" s="31"/>
      <c r="BXN115" s="31"/>
      <c r="BXO115" s="31"/>
      <c r="BXP115" s="31"/>
      <c r="BXQ115" s="31"/>
      <c r="BXR115" s="31"/>
      <c r="BXS115" s="31"/>
      <c r="BXT115" s="31"/>
      <c r="BXU115" s="31"/>
      <c r="BXV115" s="31"/>
      <c r="BXW115" s="31"/>
      <c r="BXX115" s="31"/>
      <c r="BXY115" s="31"/>
      <c r="BXZ115" s="31"/>
      <c r="BYA115" s="31"/>
      <c r="BYB115" s="31"/>
      <c r="BYC115" s="31"/>
      <c r="BYD115" s="31"/>
      <c r="BYE115" s="31"/>
      <c r="BYF115" s="31"/>
      <c r="BYG115" s="31"/>
      <c r="BYH115" s="31"/>
      <c r="BYI115" s="31"/>
      <c r="BYJ115" s="31"/>
      <c r="BYK115" s="31"/>
      <c r="BYL115" s="31"/>
      <c r="BYM115" s="31"/>
      <c r="BYN115" s="31"/>
      <c r="BYO115" s="31"/>
      <c r="BYP115" s="31"/>
      <c r="BYQ115" s="31"/>
      <c r="BYR115" s="31"/>
      <c r="BYS115" s="31"/>
      <c r="BYT115" s="31"/>
      <c r="BYU115" s="31"/>
      <c r="BYV115" s="31"/>
      <c r="BYW115" s="31"/>
      <c r="BYX115" s="31"/>
      <c r="BYY115" s="31"/>
      <c r="BYZ115" s="31"/>
      <c r="BZA115" s="31"/>
      <c r="BZB115" s="31"/>
      <c r="BZC115" s="31"/>
      <c r="BZD115" s="31"/>
      <c r="BZE115" s="31"/>
      <c r="BZF115" s="31"/>
      <c r="BZG115" s="31"/>
      <c r="BZH115" s="31"/>
      <c r="BZI115" s="31"/>
      <c r="BZJ115" s="31"/>
      <c r="BZK115" s="31"/>
      <c r="BZL115" s="31"/>
      <c r="BZM115" s="31"/>
      <c r="BZN115" s="31"/>
      <c r="BZO115" s="31"/>
      <c r="BZP115" s="31"/>
      <c r="BZQ115" s="31"/>
      <c r="BZR115" s="31"/>
      <c r="BZS115" s="31"/>
      <c r="BZT115" s="31"/>
      <c r="BZU115" s="31"/>
      <c r="BZV115" s="31"/>
      <c r="BZW115" s="31"/>
      <c r="BZX115" s="31"/>
      <c r="BZY115" s="31"/>
      <c r="BZZ115" s="31"/>
      <c r="CAA115" s="31"/>
      <c r="CAB115" s="31"/>
      <c r="CAC115" s="31"/>
      <c r="CAD115" s="31"/>
      <c r="CAE115" s="31"/>
      <c r="CAF115" s="31"/>
      <c r="CAG115" s="31"/>
      <c r="CAH115" s="31"/>
      <c r="CAI115" s="31"/>
      <c r="CAJ115" s="31"/>
      <c r="CAK115" s="31"/>
      <c r="CAL115" s="31"/>
      <c r="CAM115" s="31"/>
      <c r="CAN115" s="31"/>
      <c r="CAO115" s="31"/>
      <c r="CAP115" s="31"/>
      <c r="CAQ115" s="31"/>
      <c r="CAR115" s="31"/>
      <c r="CAS115" s="31"/>
      <c r="CAT115" s="31"/>
      <c r="CAU115" s="31"/>
      <c r="CAV115" s="31"/>
      <c r="CAW115" s="31"/>
      <c r="CAX115" s="31"/>
      <c r="CAY115" s="31"/>
      <c r="CAZ115" s="31"/>
      <c r="CBA115" s="31"/>
      <c r="CBB115" s="31"/>
      <c r="CBC115" s="31"/>
      <c r="CBD115" s="31"/>
      <c r="CBE115" s="31"/>
      <c r="CBF115" s="31"/>
      <c r="CBG115" s="31"/>
      <c r="CBH115" s="31"/>
      <c r="CBI115" s="31"/>
      <c r="CBJ115" s="31"/>
      <c r="CBK115" s="31"/>
      <c r="CBL115" s="31"/>
      <c r="CBM115" s="31"/>
      <c r="CBN115" s="31"/>
      <c r="CBO115" s="31"/>
      <c r="CBP115" s="31"/>
      <c r="CBQ115" s="31"/>
      <c r="CBR115" s="31"/>
      <c r="CBS115" s="31"/>
      <c r="CBT115" s="31"/>
      <c r="CBU115" s="31"/>
      <c r="CBV115" s="31"/>
      <c r="CBW115" s="31"/>
      <c r="CBX115" s="31"/>
      <c r="CBY115" s="31"/>
      <c r="CBZ115" s="31"/>
      <c r="CCA115" s="31"/>
      <c r="CCB115" s="31"/>
      <c r="CCC115" s="31"/>
      <c r="CCD115" s="31"/>
      <c r="CCE115" s="31"/>
      <c r="CCF115" s="31"/>
      <c r="CCG115" s="31"/>
      <c r="CCH115" s="31"/>
      <c r="CCI115" s="31"/>
      <c r="CCJ115" s="31"/>
      <c r="CCK115" s="31"/>
      <c r="CCL115" s="31"/>
      <c r="CCM115" s="31"/>
      <c r="CCN115" s="31"/>
      <c r="CCO115" s="31"/>
      <c r="CCP115" s="31"/>
      <c r="CCQ115" s="31"/>
      <c r="CCR115" s="31"/>
      <c r="CCS115" s="31"/>
      <c r="CCT115" s="31"/>
      <c r="CCU115" s="31"/>
      <c r="CCV115" s="31"/>
      <c r="CCW115" s="31"/>
      <c r="CCX115" s="31"/>
      <c r="CCY115" s="31"/>
      <c r="CCZ115" s="31"/>
      <c r="CDA115" s="31"/>
      <c r="CDB115" s="31"/>
      <c r="CDC115" s="31"/>
      <c r="CDD115" s="31"/>
      <c r="CDE115" s="31"/>
      <c r="CDF115" s="31"/>
      <c r="CDG115" s="31"/>
      <c r="CDH115" s="31"/>
      <c r="CDI115" s="31"/>
      <c r="CDJ115" s="31"/>
      <c r="CDK115" s="31"/>
      <c r="CDL115" s="31"/>
      <c r="CDM115" s="31"/>
      <c r="CDN115" s="31"/>
      <c r="CDO115" s="31"/>
      <c r="CDP115" s="31"/>
      <c r="CDQ115" s="31"/>
      <c r="CDR115" s="31"/>
      <c r="CDS115" s="31"/>
      <c r="CDT115" s="31"/>
      <c r="CDU115" s="31"/>
      <c r="CDV115" s="31"/>
      <c r="CDW115" s="31"/>
      <c r="CDX115" s="31"/>
      <c r="CDY115" s="31"/>
      <c r="CDZ115" s="31"/>
      <c r="CEA115" s="31"/>
      <c r="CEB115" s="31"/>
      <c r="CEC115" s="31"/>
      <c r="CED115" s="31"/>
      <c r="CEE115" s="31"/>
      <c r="CEF115" s="31"/>
      <c r="CEG115" s="31"/>
      <c r="CEH115" s="31"/>
      <c r="CEI115" s="31"/>
      <c r="CEJ115" s="31"/>
      <c r="CEK115" s="31"/>
      <c r="CEL115" s="31"/>
      <c r="CEM115" s="31"/>
      <c r="CEN115" s="31"/>
      <c r="CEO115" s="31"/>
      <c r="CEP115" s="31"/>
      <c r="CEQ115" s="31"/>
      <c r="CER115" s="31"/>
      <c r="CES115" s="31"/>
      <c r="CET115" s="31"/>
      <c r="CEU115" s="31"/>
      <c r="CEV115" s="31"/>
      <c r="CEW115" s="31"/>
      <c r="CEX115" s="31"/>
      <c r="CEY115" s="31"/>
      <c r="CEZ115" s="31"/>
      <c r="CFA115" s="31"/>
      <c r="CFB115" s="31"/>
      <c r="CFC115" s="31"/>
      <c r="CFD115" s="31"/>
      <c r="CFE115" s="31"/>
      <c r="CFF115" s="31"/>
      <c r="CFG115" s="31"/>
      <c r="CFH115" s="31"/>
      <c r="CFI115" s="31"/>
      <c r="CFJ115" s="31"/>
      <c r="CFK115" s="31"/>
      <c r="CFL115" s="31"/>
      <c r="CFM115" s="31"/>
      <c r="CFN115" s="31"/>
      <c r="CFO115" s="31"/>
      <c r="CFP115" s="31"/>
      <c r="CFQ115" s="31"/>
      <c r="CFR115" s="31"/>
      <c r="CFS115" s="31"/>
      <c r="CFT115" s="31"/>
      <c r="CFU115" s="31"/>
      <c r="CFV115" s="31"/>
      <c r="CFW115" s="31"/>
      <c r="CFX115" s="31"/>
      <c r="CFY115" s="31"/>
      <c r="CFZ115" s="31"/>
      <c r="CGA115" s="31"/>
      <c r="CGB115" s="31"/>
      <c r="CGC115" s="31"/>
      <c r="CGD115" s="31"/>
      <c r="CGE115" s="31"/>
      <c r="CGF115" s="31"/>
      <c r="CGG115" s="31"/>
      <c r="CGH115" s="31"/>
      <c r="CGI115" s="31"/>
      <c r="CGJ115" s="31"/>
      <c r="CGK115" s="31"/>
      <c r="CGL115" s="31"/>
      <c r="CGM115" s="31"/>
      <c r="CGN115" s="31"/>
      <c r="CGO115" s="31"/>
      <c r="CGP115" s="31"/>
      <c r="CGQ115" s="31"/>
      <c r="CGR115" s="31"/>
      <c r="CGS115" s="31"/>
      <c r="CGT115" s="31"/>
      <c r="CGU115" s="31"/>
      <c r="CGV115" s="31"/>
      <c r="CGW115" s="31"/>
      <c r="CGX115" s="31"/>
      <c r="CGY115" s="31"/>
      <c r="CGZ115" s="31"/>
      <c r="CHA115" s="31"/>
      <c r="CHB115" s="31"/>
      <c r="CHC115" s="31"/>
      <c r="CHD115" s="31"/>
      <c r="CHE115" s="31"/>
      <c r="CHF115" s="31"/>
      <c r="CHG115" s="31"/>
      <c r="CHH115" s="31"/>
      <c r="CHI115" s="31"/>
      <c r="CHJ115" s="31"/>
      <c r="CHK115" s="31"/>
      <c r="CHL115" s="31"/>
      <c r="CHM115" s="31"/>
      <c r="CHN115" s="31"/>
      <c r="CHO115" s="31"/>
      <c r="CHP115" s="31"/>
      <c r="CHQ115" s="31"/>
      <c r="CHR115" s="31"/>
      <c r="CHS115" s="31"/>
      <c r="CHT115" s="31"/>
      <c r="CHU115" s="31"/>
      <c r="CHV115" s="31"/>
      <c r="CHW115" s="31"/>
      <c r="CHX115" s="31"/>
      <c r="CHY115" s="31"/>
      <c r="CHZ115" s="31"/>
      <c r="CIA115" s="31"/>
      <c r="CIB115" s="31"/>
      <c r="CIC115" s="31"/>
      <c r="CID115" s="31"/>
      <c r="CIE115" s="31"/>
      <c r="CIF115" s="31"/>
      <c r="CIG115" s="31"/>
      <c r="CIH115" s="31"/>
      <c r="CII115" s="31"/>
      <c r="CIJ115" s="31"/>
      <c r="CIK115" s="31"/>
      <c r="CIL115" s="31"/>
      <c r="CIM115" s="31"/>
      <c r="CIN115" s="31"/>
      <c r="CIO115" s="31"/>
      <c r="CIP115" s="31"/>
      <c r="CIQ115" s="31"/>
      <c r="CIR115" s="31"/>
      <c r="CIS115" s="31"/>
      <c r="CIT115" s="31"/>
      <c r="CIU115" s="31"/>
      <c r="CIV115" s="31"/>
      <c r="CIW115" s="31"/>
      <c r="CIX115" s="31"/>
      <c r="CIY115" s="31"/>
      <c r="CIZ115" s="31"/>
      <c r="CJA115" s="31"/>
      <c r="CJB115" s="31"/>
      <c r="CJC115" s="31"/>
      <c r="CJD115" s="31"/>
      <c r="CJE115" s="31"/>
      <c r="CJF115" s="31"/>
      <c r="CJG115" s="31"/>
      <c r="CJH115" s="31"/>
      <c r="CJI115" s="31"/>
      <c r="CJJ115" s="31"/>
      <c r="CJK115" s="31"/>
      <c r="CJL115" s="31"/>
      <c r="CJM115" s="31"/>
      <c r="CJN115" s="31"/>
      <c r="CJO115" s="31"/>
      <c r="CJP115" s="31"/>
      <c r="CJQ115" s="31"/>
      <c r="CJR115" s="31"/>
      <c r="CJS115" s="31"/>
      <c r="CJT115" s="31"/>
      <c r="CJU115" s="31"/>
      <c r="CJV115" s="31"/>
      <c r="CJW115" s="31"/>
      <c r="CJX115" s="31"/>
      <c r="CJY115" s="31"/>
      <c r="CJZ115" s="31"/>
      <c r="CKA115" s="31"/>
      <c r="CKB115" s="31"/>
      <c r="CKC115" s="31"/>
      <c r="CKD115" s="31"/>
      <c r="CKE115" s="31"/>
      <c r="CKF115" s="31"/>
      <c r="CKG115" s="31"/>
      <c r="CKH115" s="31"/>
      <c r="CKI115" s="31"/>
      <c r="CKJ115" s="31"/>
      <c r="CKK115" s="31"/>
      <c r="CKL115" s="31"/>
      <c r="CKM115" s="31"/>
      <c r="CKN115" s="31"/>
      <c r="CKO115" s="31"/>
      <c r="CKP115" s="31"/>
      <c r="CKQ115" s="31"/>
      <c r="CKR115" s="31"/>
      <c r="CKS115" s="31"/>
      <c r="CKT115" s="31"/>
      <c r="CKU115" s="31"/>
      <c r="CKV115" s="31"/>
      <c r="CKW115" s="31"/>
      <c r="CKX115" s="31"/>
      <c r="CKY115" s="31"/>
      <c r="CKZ115" s="31"/>
      <c r="CLA115" s="31"/>
      <c r="CLB115" s="31"/>
      <c r="CLC115" s="31"/>
      <c r="CLD115" s="31"/>
      <c r="CLE115" s="31"/>
      <c r="CLF115" s="31"/>
      <c r="CLG115" s="31"/>
      <c r="CLH115" s="31"/>
      <c r="CLI115" s="31"/>
      <c r="CLJ115" s="31"/>
      <c r="CLK115" s="31"/>
      <c r="CLL115" s="31"/>
      <c r="CLM115" s="31"/>
      <c r="CLN115" s="31"/>
      <c r="CLO115" s="31"/>
      <c r="CLP115" s="31"/>
      <c r="CLQ115" s="31"/>
      <c r="CLR115" s="31"/>
      <c r="CLS115" s="31"/>
      <c r="CLT115" s="31"/>
      <c r="CLU115" s="31"/>
      <c r="CLV115" s="31"/>
      <c r="CLW115" s="31"/>
      <c r="CLX115" s="31"/>
      <c r="CLY115" s="31"/>
      <c r="CLZ115" s="31"/>
      <c r="CMA115" s="31"/>
      <c r="CMB115" s="31"/>
      <c r="CMC115" s="31"/>
      <c r="CMD115" s="31"/>
      <c r="CME115" s="31"/>
      <c r="CMF115" s="31"/>
      <c r="CMG115" s="31"/>
      <c r="CMH115" s="31"/>
      <c r="CMI115" s="31"/>
      <c r="CMJ115" s="31"/>
      <c r="CMK115" s="31"/>
      <c r="CML115" s="31"/>
      <c r="CMM115" s="31"/>
      <c r="CMN115" s="31"/>
      <c r="CMO115" s="31"/>
      <c r="CMP115" s="31"/>
      <c r="CMQ115" s="31"/>
      <c r="CMR115" s="31"/>
      <c r="CMS115" s="31"/>
      <c r="CMT115" s="31"/>
      <c r="CMU115" s="31"/>
      <c r="CMV115" s="31"/>
      <c r="CMW115" s="31"/>
      <c r="CMX115" s="31"/>
      <c r="CMY115" s="31"/>
      <c r="CMZ115" s="31"/>
      <c r="CNA115" s="31"/>
      <c r="CNB115" s="31"/>
      <c r="CNC115" s="31"/>
      <c r="CND115" s="31"/>
      <c r="CNE115" s="31"/>
      <c r="CNF115" s="31"/>
      <c r="CNG115" s="31"/>
      <c r="CNH115" s="31"/>
      <c r="CNI115" s="31"/>
      <c r="CNJ115" s="31"/>
      <c r="CNK115" s="31"/>
      <c r="CNL115" s="31"/>
      <c r="CNM115" s="31"/>
      <c r="CNN115" s="31"/>
      <c r="CNO115" s="31"/>
      <c r="CNP115" s="31"/>
      <c r="CNQ115" s="31"/>
      <c r="CNR115" s="31"/>
      <c r="CNS115" s="31"/>
      <c r="CNT115" s="31"/>
      <c r="CNU115" s="31"/>
      <c r="CNV115" s="31"/>
      <c r="CNW115" s="31"/>
      <c r="CNX115" s="31"/>
      <c r="CNY115" s="31"/>
      <c r="CNZ115" s="31"/>
      <c r="COA115" s="31"/>
      <c r="COB115" s="31"/>
      <c r="COC115" s="31"/>
      <c r="COD115" s="31"/>
      <c r="COE115" s="31"/>
      <c r="COF115" s="31"/>
      <c r="COG115" s="31"/>
      <c r="COH115" s="31"/>
      <c r="COI115" s="31"/>
      <c r="COJ115" s="31"/>
      <c r="COK115" s="31"/>
      <c r="COL115" s="31"/>
      <c r="COM115" s="31"/>
      <c r="CON115" s="31"/>
      <c r="COO115" s="31"/>
      <c r="COP115" s="31"/>
      <c r="COQ115" s="31"/>
      <c r="COR115" s="31"/>
      <c r="COS115" s="31"/>
      <c r="COT115" s="31"/>
      <c r="COU115" s="31"/>
      <c r="COV115" s="31"/>
      <c r="COW115" s="31"/>
      <c r="COX115" s="31"/>
      <c r="COY115" s="31"/>
      <c r="COZ115" s="31"/>
      <c r="CPA115" s="31"/>
      <c r="CPB115" s="31"/>
      <c r="CPC115" s="31"/>
      <c r="CPD115" s="31"/>
      <c r="CPE115" s="31"/>
      <c r="CPF115" s="31"/>
      <c r="CPG115" s="31"/>
      <c r="CPH115" s="31"/>
      <c r="CPI115" s="31"/>
      <c r="CPJ115" s="31"/>
      <c r="CPK115" s="31"/>
      <c r="CPL115" s="31"/>
      <c r="CPM115" s="31"/>
      <c r="CPN115" s="31"/>
      <c r="CPO115" s="31"/>
      <c r="CPP115" s="31"/>
      <c r="CPQ115" s="31"/>
      <c r="CPR115" s="31"/>
      <c r="CPS115" s="31"/>
      <c r="CPT115" s="31"/>
      <c r="CPU115" s="31"/>
      <c r="CPV115" s="31"/>
      <c r="CPW115" s="31"/>
      <c r="CPX115" s="31"/>
      <c r="CPY115" s="31"/>
      <c r="CPZ115" s="31"/>
      <c r="CQA115" s="31"/>
      <c r="CQB115" s="31"/>
      <c r="CQC115" s="31"/>
      <c r="CQD115" s="31"/>
      <c r="CQE115" s="31"/>
      <c r="CQF115" s="31"/>
      <c r="CQG115" s="31"/>
      <c r="CQH115" s="31"/>
      <c r="CQI115" s="31"/>
      <c r="CQJ115" s="31"/>
      <c r="CQK115" s="31"/>
      <c r="CQL115" s="31"/>
      <c r="CQM115" s="31"/>
      <c r="CQN115" s="31"/>
      <c r="CQO115" s="31"/>
      <c r="CQP115" s="31"/>
      <c r="CQQ115" s="31"/>
      <c r="CQR115" s="31"/>
      <c r="CQS115" s="31"/>
      <c r="CQT115" s="31"/>
      <c r="CQU115" s="31"/>
      <c r="CQV115" s="31"/>
      <c r="CQW115" s="31"/>
      <c r="CQX115" s="31"/>
      <c r="CQY115" s="31"/>
      <c r="CQZ115" s="31"/>
      <c r="CRA115" s="31"/>
      <c r="CRB115" s="31"/>
      <c r="CRC115" s="31"/>
      <c r="CRD115" s="31"/>
      <c r="CRE115" s="31"/>
      <c r="CRF115" s="31"/>
      <c r="CRG115" s="31"/>
      <c r="CRH115" s="31"/>
      <c r="CRI115" s="31"/>
      <c r="CRJ115" s="31"/>
      <c r="CRK115" s="31"/>
      <c r="CRL115" s="31"/>
      <c r="CRM115" s="31"/>
      <c r="CRN115" s="31"/>
      <c r="CRO115" s="31"/>
      <c r="CRP115" s="31"/>
      <c r="CRQ115" s="31"/>
      <c r="CRR115" s="31"/>
      <c r="CRS115" s="31"/>
      <c r="CRT115" s="31"/>
      <c r="CRU115" s="31"/>
      <c r="CRV115" s="31"/>
      <c r="CRW115" s="31"/>
      <c r="CRX115" s="31"/>
      <c r="CRY115" s="31"/>
      <c r="CRZ115" s="31"/>
      <c r="CSA115" s="31"/>
      <c r="CSB115" s="31"/>
      <c r="CSC115" s="31"/>
      <c r="CSD115" s="31"/>
      <c r="CSE115" s="31"/>
      <c r="CSF115" s="31"/>
      <c r="CSG115" s="31"/>
      <c r="CSH115" s="31"/>
      <c r="CSI115" s="31"/>
      <c r="CSJ115" s="31"/>
      <c r="CSK115" s="31"/>
      <c r="CSL115" s="31"/>
      <c r="CSM115" s="31"/>
      <c r="CSN115" s="31"/>
      <c r="CSO115" s="31"/>
      <c r="CSP115" s="31"/>
      <c r="CSQ115" s="31"/>
      <c r="CSR115" s="31"/>
      <c r="CSS115" s="31"/>
      <c r="CST115" s="31"/>
      <c r="CSU115" s="31"/>
      <c r="CSV115" s="31"/>
      <c r="CSW115" s="31"/>
      <c r="CSX115" s="31"/>
      <c r="CSY115" s="31"/>
      <c r="CSZ115" s="31"/>
      <c r="CTA115" s="31"/>
      <c r="CTB115" s="31"/>
      <c r="CTC115" s="31"/>
      <c r="CTD115" s="31"/>
      <c r="CTE115" s="31"/>
      <c r="CTF115" s="31"/>
      <c r="CTG115" s="31"/>
      <c r="CTH115" s="31"/>
      <c r="CTI115" s="31"/>
      <c r="CTJ115" s="31"/>
      <c r="CTK115" s="31"/>
      <c r="CTL115" s="31"/>
      <c r="CTM115" s="31"/>
      <c r="CTN115" s="31"/>
      <c r="CTO115" s="31"/>
      <c r="CTP115" s="31"/>
      <c r="CTQ115" s="31"/>
      <c r="CTR115" s="31"/>
      <c r="CTS115" s="31"/>
      <c r="CTT115" s="31"/>
      <c r="CTU115" s="31"/>
      <c r="CTV115" s="31"/>
      <c r="CTW115" s="31"/>
      <c r="CTX115" s="31"/>
      <c r="CTY115" s="31"/>
      <c r="CTZ115" s="31"/>
      <c r="CUA115" s="31"/>
      <c r="CUB115" s="31"/>
      <c r="CUC115" s="31"/>
      <c r="CUD115" s="31"/>
      <c r="CUE115" s="31"/>
      <c r="CUF115" s="31"/>
      <c r="CUG115" s="31"/>
      <c r="CUH115" s="31"/>
      <c r="CUI115" s="31"/>
      <c r="CUJ115" s="31"/>
      <c r="CUK115" s="31"/>
      <c r="CUL115" s="31"/>
      <c r="CUM115" s="31"/>
      <c r="CUN115" s="31"/>
      <c r="CUO115" s="31"/>
      <c r="CUP115" s="31"/>
      <c r="CUQ115" s="31"/>
      <c r="CUR115" s="31"/>
      <c r="CUS115" s="31"/>
      <c r="CUT115" s="31"/>
      <c r="CUU115" s="31"/>
      <c r="CUV115" s="31"/>
      <c r="CUW115" s="31"/>
      <c r="CUX115" s="31"/>
      <c r="CUY115" s="31"/>
      <c r="CUZ115" s="31"/>
      <c r="CVA115" s="31"/>
      <c r="CVB115" s="31"/>
      <c r="CVC115" s="31"/>
      <c r="CVD115" s="31"/>
      <c r="CVE115" s="31"/>
      <c r="CVF115" s="31"/>
      <c r="CVG115" s="31"/>
      <c r="CVH115" s="31"/>
      <c r="CVI115" s="31"/>
      <c r="CVJ115" s="31"/>
      <c r="CVK115" s="31"/>
      <c r="CVL115" s="31"/>
      <c r="CVM115" s="31"/>
      <c r="CVN115" s="31"/>
      <c r="CVO115" s="31"/>
      <c r="CVP115" s="31"/>
      <c r="CVQ115" s="31"/>
      <c r="CVR115" s="31"/>
      <c r="CVS115" s="31"/>
      <c r="CVT115" s="31"/>
      <c r="CVU115" s="31"/>
      <c r="CVV115" s="31"/>
      <c r="CVW115" s="31"/>
      <c r="CVX115" s="31"/>
      <c r="CVY115" s="31"/>
      <c r="CVZ115" s="31"/>
      <c r="CWA115" s="31"/>
      <c r="CWB115" s="31"/>
      <c r="CWC115" s="31"/>
      <c r="CWD115" s="31"/>
      <c r="CWE115" s="31"/>
      <c r="CWF115" s="31"/>
      <c r="CWG115" s="31"/>
      <c r="CWH115" s="31"/>
      <c r="CWI115" s="31"/>
      <c r="CWJ115" s="31"/>
      <c r="CWK115" s="31"/>
      <c r="CWL115" s="31"/>
      <c r="CWM115" s="31"/>
      <c r="CWN115" s="31"/>
      <c r="CWO115" s="31"/>
      <c r="CWP115" s="31"/>
      <c r="CWQ115" s="31"/>
      <c r="CWR115" s="31"/>
      <c r="CWS115" s="31"/>
      <c r="CWT115" s="31"/>
      <c r="CWU115" s="31"/>
      <c r="CWV115" s="31"/>
      <c r="CWW115" s="31"/>
      <c r="CWX115" s="31"/>
      <c r="CWY115" s="31"/>
      <c r="CWZ115" s="31"/>
      <c r="CXA115" s="31"/>
      <c r="CXB115" s="31"/>
      <c r="CXC115" s="31"/>
      <c r="CXD115" s="31"/>
      <c r="CXE115" s="31"/>
      <c r="CXF115" s="31"/>
      <c r="CXG115" s="31"/>
      <c r="CXH115" s="31"/>
      <c r="CXI115" s="31"/>
      <c r="CXJ115" s="31"/>
      <c r="CXK115" s="31"/>
      <c r="CXL115" s="31"/>
      <c r="CXM115" s="31"/>
      <c r="CXN115" s="31"/>
      <c r="CXO115" s="31"/>
      <c r="CXP115" s="31"/>
      <c r="CXQ115" s="31"/>
      <c r="CXR115" s="31"/>
      <c r="CXS115" s="31"/>
      <c r="CXT115" s="31"/>
      <c r="CXU115" s="31"/>
      <c r="CXV115" s="31"/>
      <c r="CXW115" s="31"/>
      <c r="CXX115" s="31"/>
      <c r="CXY115" s="31"/>
      <c r="CXZ115" s="31"/>
      <c r="CYA115" s="31"/>
      <c r="CYB115" s="31"/>
      <c r="CYC115" s="31"/>
      <c r="CYD115" s="31"/>
      <c r="CYE115" s="31"/>
      <c r="CYF115" s="31"/>
      <c r="CYG115" s="31"/>
      <c r="CYH115" s="31"/>
      <c r="CYI115" s="31"/>
      <c r="CYJ115" s="31"/>
      <c r="CYK115" s="31"/>
      <c r="CYL115" s="31"/>
      <c r="CYM115" s="31"/>
      <c r="CYN115" s="31"/>
      <c r="CYO115" s="31"/>
      <c r="CYP115" s="31"/>
      <c r="CYQ115" s="31"/>
      <c r="CYR115" s="31"/>
      <c r="CYS115" s="31"/>
      <c r="CYT115" s="31"/>
      <c r="CYU115" s="31"/>
      <c r="CYV115" s="31"/>
      <c r="CYW115" s="31"/>
      <c r="CYX115" s="31"/>
      <c r="CYY115" s="31"/>
      <c r="CYZ115" s="31"/>
      <c r="CZA115" s="31"/>
      <c r="CZB115" s="31"/>
      <c r="CZC115" s="31"/>
      <c r="CZD115" s="31"/>
      <c r="CZE115" s="31"/>
      <c r="CZF115" s="31"/>
      <c r="CZG115" s="31"/>
      <c r="CZH115" s="31"/>
      <c r="CZI115" s="31"/>
      <c r="CZJ115" s="31"/>
      <c r="CZK115" s="31"/>
      <c r="CZL115" s="31"/>
      <c r="CZM115" s="31"/>
      <c r="CZN115" s="31"/>
      <c r="CZO115" s="31"/>
      <c r="CZP115" s="31"/>
      <c r="CZQ115" s="31"/>
      <c r="CZR115" s="31"/>
      <c r="CZS115" s="31"/>
      <c r="CZT115" s="31"/>
      <c r="CZU115" s="31"/>
      <c r="CZV115" s="31"/>
      <c r="CZW115" s="31"/>
      <c r="CZX115" s="31"/>
      <c r="CZY115" s="31"/>
      <c r="CZZ115" s="31"/>
      <c r="DAA115" s="31"/>
      <c r="DAB115" s="31"/>
      <c r="DAC115" s="31"/>
      <c r="DAD115" s="31"/>
      <c r="DAE115" s="31"/>
      <c r="DAF115" s="31"/>
      <c r="DAG115" s="31"/>
      <c r="DAH115" s="31"/>
      <c r="DAI115" s="31"/>
      <c r="DAJ115" s="31"/>
      <c r="DAK115" s="31"/>
      <c r="DAL115" s="31"/>
      <c r="DAM115" s="31"/>
      <c r="DAN115" s="31"/>
      <c r="DAO115" s="31"/>
      <c r="DAP115" s="31"/>
      <c r="DAQ115" s="31"/>
      <c r="DAR115" s="31"/>
      <c r="DAS115" s="31"/>
      <c r="DAT115" s="31"/>
      <c r="DAU115" s="31"/>
      <c r="DAV115" s="31"/>
      <c r="DAW115" s="31"/>
      <c r="DAX115" s="31"/>
      <c r="DAY115" s="31"/>
      <c r="DAZ115" s="31"/>
      <c r="DBA115" s="31"/>
      <c r="DBB115" s="31"/>
      <c r="DBC115" s="31"/>
      <c r="DBD115" s="31"/>
      <c r="DBE115" s="31"/>
      <c r="DBF115" s="31"/>
      <c r="DBG115" s="31"/>
      <c r="DBH115" s="31"/>
      <c r="DBI115" s="31"/>
      <c r="DBJ115" s="31"/>
      <c r="DBK115" s="31"/>
      <c r="DBL115" s="31"/>
      <c r="DBM115" s="31"/>
      <c r="DBN115" s="31"/>
      <c r="DBO115" s="31"/>
      <c r="DBP115" s="31"/>
      <c r="DBQ115" s="31"/>
      <c r="DBR115" s="31"/>
      <c r="DBS115" s="31"/>
      <c r="DBT115" s="31"/>
      <c r="DBU115" s="31"/>
      <c r="DBV115" s="31"/>
      <c r="DBW115" s="31"/>
      <c r="DBX115" s="31"/>
      <c r="DBY115" s="31"/>
      <c r="DBZ115" s="31"/>
      <c r="DCA115" s="31"/>
      <c r="DCB115" s="31"/>
      <c r="DCC115" s="31"/>
      <c r="DCD115" s="31"/>
      <c r="DCE115" s="31"/>
      <c r="DCF115" s="31"/>
      <c r="DCG115" s="31"/>
      <c r="DCH115" s="31"/>
      <c r="DCI115" s="31"/>
      <c r="DCJ115" s="31"/>
      <c r="DCK115" s="31"/>
      <c r="DCL115" s="31"/>
      <c r="DCM115" s="31"/>
      <c r="DCN115" s="31"/>
      <c r="DCO115" s="31"/>
      <c r="DCP115" s="31"/>
      <c r="DCQ115" s="31"/>
      <c r="DCR115" s="31"/>
      <c r="DCS115" s="31"/>
      <c r="DCT115" s="31"/>
      <c r="DCU115" s="31"/>
      <c r="DCV115" s="31"/>
      <c r="DCW115" s="31"/>
      <c r="DCX115" s="31"/>
      <c r="DCY115" s="31"/>
      <c r="DCZ115" s="31"/>
      <c r="DDA115" s="31"/>
      <c r="DDB115" s="31"/>
      <c r="DDC115" s="31"/>
      <c r="DDD115" s="31"/>
      <c r="DDE115" s="31"/>
      <c r="DDF115" s="31"/>
      <c r="DDG115" s="31"/>
      <c r="DDH115" s="31"/>
      <c r="DDI115" s="31"/>
      <c r="DDJ115" s="31"/>
      <c r="DDK115" s="31"/>
      <c r="DDL115" s="31"/>
      <c r="DDM115" s="31"/>
      <c r="DDN115" s="31"/>
      <c r="DDO115" s="31"/>
      <c r="DDP115" s="31"/>
      <c r="DDQ115" s="31"/>
      <c r="DDR115" s="31"/>
      <c r="DDS115" s="31"/>
      <c r="DDT115" s="31"/>
      <c r="DDU115" s="31"/>
      <c r="DDV115" s="31"/>
      <c r="DDW115" s="31"/>
      <c r="DDX115" s="31"/>
      <c r="DDY115" s="31"/>
      <c r="DDZ115" s="31"/>
      <c r="DEA115" s="31"/>
      <c r="DEB115" s="31"/>
      <c r="DEC115" s="31"/>
      <c r="DED115" s="31"/>
      <c r="DEE115" s="31"/>
      <c r="DEF115" s="31"/>
      <c r="DEG115" s="31"/>
      <c r="DEH115" s="31"/>
      <c r="DEI115" s="31"/>
      <c r="DEJ115" s="31"/>
      <c r="DEK115" s="31"/>
      <c r="DEL115" s="31"/>
      <c r="DEM115" s="31"/>
      <c r="DEN115" s="31"/>
      <c r="DEO115" s="31"/>
      <c r="DEP115" s="31"/>
      <c r="DEQ115" s="31"/>
      <c r="DER115" s="31"/>
      <c r="DES115" s="31"/>
      <c r="DET115" s="31"/>
      <c r="DEU115" s="31"/>
      <c r="DEV115" s="31"/>
      <c r="DEW115" s="31"/>
      <c r="DEX115" s="31"/>
      <c r="DEY115" s="31"/>
      <c r="DEZ115" s="31"/>
      <c r="DFA115" s="31"/>
      <c r="DFB115" s="31"/>
      <c r="DFC115" s="31"/>
      <c r="DFD115" s="31"/>
      <c r="DFE115" s="31"/>
      <c r="DFF115" s="31"/>
      <c r="DFG115" s="31"/>
      <c r="DFH115" s="31"/>
      <c r="DFI115" s="31"/>
      <c r="DFJ115" s="31"/>
      <c r="DFK115" s="31"/>
      <c r="DFL115" s="31"/>
      <c r="DFM115" s="31"/>
      <c r="DFN115" s="31"/>
      <c r="DFO115" s="31"/>
      <c r="DFP115" s="31"/>
      <c r="DFQ115" s="31"/>
      <c r="DFR115" s="31"/>
      <c r="DFS115" s="31"/>
      <c r="DFT115" s="31"/>
      <c r="DFU115" s="31"/>
      <c r="DFV115" s="31"/>
      <c r="DFW115" s="31"/>
      <c r="DFX115" s="31"/>
      <c r="DFY115" s="31"/>
      <c r="DFZ115" s="31"/>
      <c r="DGA115" s="31"/>
      <c r="DGB115" s="31"/>
      <c r="DGC115" s="31"/>
      <c r="DGD115" s="31"/>
      <c r="DGE115" s="31"/>
      <c r="DGF115" s="31"/>
      <c r="DGG115" s="31"/>
      <c r="DGH115" s="31"/>
      <c r="DGI115" s="31"/>
      <c r="DGJ115" s="31"/>
      <c r="DGK115" s="31"/>
      <c r="DGL115" s="31"/>
      <c r="DGM115" s="31"/>
      <c r="DGN115" s="31"/>
      <c r="DGO115" s="31"/>
      <c r="DGP115" s="31"/>
      <c r="DGQ115" s="31"/>
      <c r="DGR115" s="31"/>
      <c r="DGS115" s="31"/>
      <c r="DGT115" s="31"/>
      <c r="DGU115" s="31"/>
      <c r="DGV115" s="31"/>
      <c r="DGW115" s="31"/>
      <c r="DGX115" s="31"/>
      <c r="DGY115" s="31"/>
      <c r="DGZ115" s="31"/>
      <c r="DHA115" s="31"/>
      <c r="DHB115" s="31"/>
      <c r="DHC115" s="31"/>
      <c r="DHD115" s="31"/>
      <c r="DHE115" s="31"/>
      <c r="DHF115" s="31"/>
      <c r="DHG115" s="31"/>
      <c r="DHH115" s="31"/>
      <c r="DHI115" s="31"/>
      <c r="DHJ115" s="31"/>
      <c r="DHK115" s="31"/>
      <c r="DHL115" s="31"/>
      <c r="DHM115" s="31"/>
      <c r="DHN115" s="31"/>
      <c r="DHO115" s="31"/>
      <c r="DHP115" s="31"/>
      <c r="DHQ115" s="31"/>
      <c r="DHR115" s="31"/>
      <c r="DHS115" s="31"/>
      <c r="DHT115" s="31"/>
      <c r="DHU115" s="31"/>
      <c r="DHV115" s="31"/>
      <c r="DHW115" s="31"/>
      <c r="DHX115" s="31"/>
      <c r="DHY115" s="31"/>
      <c r="DHZ115" s="31"/>
      <c r="DIA115" s="31"/>
      <c r="DIB115" s="31"/>
      <c r="DIC115" s="31"/>
      <c r="DID115" s="31"/>
      <c r="DIE115" s="31"/>
      <c r="DIF115" s="31"/>
      <c r="DIG115" s="31"/>
      <c r="DIH115" s="31"/>
      <c r="DII115" s="31"/>
      <c r="DIJ115" s="31"/>
      <c r="DIK115" s="31"/>
      <c r="DIL115" s="31"/>
      <c r="DIM115" s="31"/>
      <c r="DIN115" s="31"/>
      <c r="DIO115" s="31"/>
      <c r="DIP115" s="31"/>
      <c r="DIQ115" s="31"/>
      <c r="DIR115" s="31"/>
      <c r="DIS115" s="31"/>
      <c r="DIT115" s="31"/>
      <c r="DIU115" s="31"/>
      <c r="DIV115" s="31"/>
      <c r="DIW115" s="31"/>
      <c r="DIX115" s="31"/>
      <c r="DIY115" s="31"/>
      <c r="DIZ115" s="31"/>
      <c r="DJA115" s="31"/>
      <c r="DJB115" s="31"/>
      <c r="DJC115" s="31"/>
      <c r="DJD115" s="31"/>
      <c r="DJE115" s="31"/>
      <c r="DJF115" s="31"/>
      <c r="DJG115" s="31"/>
      <c r="DJH115" s="31"/>
      <c r="DJI115" s="31"/>
      <c r="DJJ115" s="31"/>
      <c r="DJK115" s="31"/>
      <c r="DJL115" s="31"/>
      <c r="DJM115" s="31"/>
      <c r="DJN115" s="31"/>
      <c r="DJO115" s="31"/>
      <c r="DJP115" s="31"/>
      <c r="DJQ115" s="31"/>
      <c r="DJR115" s="31"/>
      <c r="DJS115" s="31"/>
      <c r="DJT115" s="31"/>
      <c r="DJU115" s="31"/>
      <c r="DJV115" s="31"/>
      <c r="DJW115" s="31"/>
      <c r="DJX115" s="31"/>
      <c r="DJY115" s="31"/>
      <c r="DJZ115" s="31"/>
      <c r="DKA115" s="31"/>
      <c r="DKB115" s="31"/>
      <c r="DKC115" s="31"/>
      <c r="DKD115" s="31"/>
      <c r="DKE115" s="31"/>
      <c r="DKF115" s="31"/>
      <c r="DKG115" s="31"/>
      <c r="DKH115" s="31"/>
      <c r="DKI115" s="31"/>
      <c r="DKJ115" s="31"/>
      <c r="DKK115" s="31"/>
      <c r="DKL115" s="31"/>
      <c r="DKM115" s="31"/>
      <c r="DKN115" s="31"/>
      <c r="DKO115" s="31"/>
      <c r="DKP115" s="31"/>
      <c r="DKQ115" s="31"/>
      <c r="DKR115" s="31"/>
      <c r="DKS115" s="31"/>
      <c r="DKT115" s="31"/>
      <c r="DKU115" s="31"/>
      <c r="DKV115" s="31"/>
      <c r="DKW115" s="31"/>
      <c r="DKX115" s="31"/>
      <c r="DKY115" s="31"/>
      <c r="DKZ115" s="31"/>
      <c r="DLA115" s="31"/>
      <c r="DLB115" s="31"/>
      <c r="DLC115" s="31"/>
      <c r="DLD115" s="31"/>
      <c r="DLE115" s="31"/>
      <c r="DLF115" s="31"/>
      <c r="DLG115" s="31"/>
      <c r="DLH115" s="31"/>
      <c r="DLI115" s="31"/>
      <c r="DLJ115" s="31"/>
      <c r="DLK115" s="31"/>
      <c r="DLL115" s="31"/>
      <c r="DLM115" s="31"/>
      <c r="DLN115" s="31"/>
      <c r="DLO115" s="31"/>
      <c r="DLP115" s="31"/>
      <c r="DLQ115" s="31"/>
      <c r="DLR115" s="31"/>
      <c r="DLS115" s="31"/>
      <c r="DLT115" s="31"/>
      <c r="DLU115" s="31"/>
      <c r="DLV115" s="31"/>
      <c r="DLW115" s="31"/>
      <c r="DLX115" s="31"/>
      <c r="DLY115" s="31"/>
      <c r="DLZ115" s="31"/>
      <c r="DMA115" s="31"/>
      <c r="DMB115" s="31"/>
      <c r="DMC115" s="31"/>
      <c r="DMD115" s="31"/>
      <c r="DME115" s="31"/>
      <c r="DMF115" s="31"/>
      <c r="DMG115" s="31"/>
      <c r="DMH115" s="31"/>
      <c r="DMI115" s="31"/>
      <c r="DMJ115" s="31"/>
      <c r="DMK115" s="31"/>
      <c r="DML115" s="31"/>
      <c r="DMM115" s="31"/>
      <c r="DMN115" s="31"/>
      <c r="DMO115" s="31"/>
      <c r="DMP115" s="31"/>
      <c r="DMQ115" s="31"/>
      <c r="DMR115" s="31"/>
      <c r="DMS115" s="31"/>
      <c r="DMT115" s="31"/>
      <c r="DMU115" s="31"/>
      <c r="DMV115" s="31"/>
      <c r="DMW115" s="31"/>
      <c r="DMX115" s="31"/>
      <c r="DMY115" s="31"/>
      <c r="DMZ115" s="31"/>
      <c r="DNA115" s="31"/>
      <c r="DNB115" s="31"/>
      <c r="DNC115" s="31"/>
      <c r="DND115" s="31"/>
      <c r="DNE115" s="31"/>
      <c r="DNF115" s="31"/>
      <c r="DNG115" s="31"/>
      <c r="DNH115" s="31"/>
      <c r="DNI115" s="31"/>
      <c r="DNJ115" s="31"/>
      <c r="DNK115" s="31"/>
      <c r="DNL115" s="31"/>
      <c r="DNM115" s="31"/>
      <c r="DNN115" s="31"/>
      <c r="DNO115" s="31"/>
      <c r="DNP115" s="31"/>
      <c r="DNQ115" s="31"/>
      <c r="DNR115" s="31"/>
      <c r="DNS115" s="31"/>
      <c r="DNT115" s="31"/>
      <c r="DNU115" s="31"/>
      <c r="DNV115" s="31"/>
      <c r="DNW115" s="31"/>
      <c r="DNX115" s="31"/>
      <c r="DNY115" s="31"/>
      <c r="DNZ115" s="31"/>
      <c r="DOA115" s="31"/>
      <c r="DOB115" s="31"/>
      <c r="DOC115" s="31"/>
      <c r="DOD115" s="31"/>
      <c r="DOE115" s="31"/>
      <c r="DOF115" s="31"/>
      <c r="DOG115" s="31"/>
      <c r="DOH115" s="31"/>
      <c r="DOI115" s="31"/>
      <c r="DOJ115" s="31"/>
      <c r="DOK115" s="31"/>
      <c r="DOL115" s="31"/>
      <c r="DOM115" s="31"/>
      <c r="DON115" s="31"/>
      <c r="DOO115" s="31"/>
      <c r="DOP115" s="31"/>
      <c r="DOQ115" s="31"/>
      <c r="DOR115" s="31"/>
      <c r="DOS115" s="31"/>
      <c r="DOT115" s="31"/>
      <c r="DOU115" s="31"/>
      <c r="DOV115" s="31"/>
      <c r="DOW115" s="31"/>
      <c r="DOX115" s="31"/>
      <c r="DOY115" s="31"/>
      <c r="DOZ115" s="31"/>
      <c r="DPA115" s="31"/>
      <c r="DPB115" s="31"/>
      <c r="DPC115" s="31"/>
      <c r="DPD115" s="31"/>
      <c r="DPE115" s="31"/>
      <c r="DPF115" s="31"/>
      <c r="DPG115" s="31"/>
      <c r="DPH115" s="31"/>
      <c r="DPI115" s="31"/>
      <c r="DPJ115" s="31"/>
      <c r="DPK115" s="31"/>
      <c r="DPL115" s="31"/>
      <c r="DPM115" s="31"/>
      <c r="DPN115" s="31"/>
      <c r="DPO115" s="31"/>
      <c r="DPP115" s="31"/>
      <c r="DPQ115" s="31"/>
      <c r="DPR115" s="31"/>
      <c r="DPS115" s="31"/>
      <c r="DPT115" s="31"/>
      <c r="DPU115" s="31"/>
      <c r="DPV115" s="31"/>
      <c r="DPW115" s="31"/>
      <c r="DPX115" s="31"/>
      <c r="DPY115" s="31"/>
      <c r="DPZ115" s="31"/>
      <c r="DQA115" s="31"/>
      <c r="DQB115" s="31"/>
      <c r="DQC115" s="31"/>
      <c r="DQD115" s="31"/>
      <c r="DQE115" s="31"/>
      <c r="DQF115" s="31"/>
      <c r="DQG115" s="31"/>
      <c r="DQH115" s="31"/>
      <c r="DQI115" s="31"/>
      <c r="DQJ115" s="31"/>
      <c r="DQK115" s="31"/>
      <c r="DQL115" s="31"/>
      <c r="DQM115" s="31"/>
      <c r="DQN115" s="31"/>
      <c r="DQO115" s="31"/>
      <c r="DQP115" s="31"/>
      <c r="DQQ115" s="31"/>
      <c r="DQR115" s="31"/>
      <c r="DQS115" s="31"/>
      <c r="DQT115" s="31"/>
      <c r="DQU115" s="31"/>
      <c r="DQV115" s="31"/>
      <c r="DQW115" s="31"/>
      <c r="DQX115" s="31"/>
      <c r="DQY115" s="31"/>
      <c r="DQZ115" s="31"/>
      <c r="DRA115" s="31"/>
      <c r="DRB115" s="31"/>
      <c r="DRC115" s="31"/>
      <c r="DRD115" s="31"/>
      <c r="DRE115" s="31"/>
      <c r="DRF115" s="31"/>
      <c r="DRG115" s="31"/>
      <c r="DRH115" s="31"/>
      <c r="DRI115" s="31"/>
      <c r="DRJ115" s="31"/>
      <c r="DRK115" s="31"/>
      <c r="DRL115" s="31"/>
      <c r="DRM115" s="31"/>
      <c r="DRN115" s="31"/>
      <c r="DRO115" s="31"/>
      <c r="DRP115" s="31"/>
      <c r="DRQ115" s="31"/>
      <c r="DRR115" s="31"/>
      <c r="DRS115" s="31"/>
      <c r="DRT115" s="31"/>
      <c r="DRU115" s="31"/>
      <c r="DRV115" s="31"/>
      <c r="DRW115" s="31"/>
      <c r="DRX115" s="31"/>
      <c r="DRY115" s="31"/>
      <c r="DRZ115" s="31"/>
      <c r="DSA115" s="31"/>
      <c r="DSB115" s="31"/>
      <c r="DSC115" s="31"/>
      <c r="DSD115" s="31"/>
      <c r="DSE115" s="31"/>
      <c r="DSF115" s="31"/>
      <c r="DSG115" s="31"/>
      <c r="DSH115" s="31"/>
      <c r="DSI115" s="31"/>
      <c r="DSJ115" s="31"/>
      <c r="DSK115" s="31"/>
      <c r="DSL115" s="31"/>
      <c r="DSM115" s="31"/>
      <c r="DSN115" s="31"/>
      <c r="DSO115" s="31"/>
      <c r="DSP115" s="31"/>
      <c r="DSQ115" s="31"/>
      <c r="DSR115" s="31"/>
      <c r="DSS115" s="31"/>
      <c r="DST115" s="31"/>
      <c r="DSU115" s="31"/>
      <c r="DSV115" s="31"/>
      <c r="DSW115" s="31"/>
      <c r="DSX115" s="31"/>
      <c r="DSY115" s="31"/>
      <c r="DSZ115" s="31"/>
      <c r="DTA115" s="31"/>
      <c r="DTB115" s="31"/>
      <c r="DTC115" s="31"/>
      <c r="DTD115" s="31"/>
      <c r="DTE115" s="31"/>
      <c r="DTF115" s="31"/>
      <c r="DTG115" s="31"/>
      <c r="DTH115" s="31"/>
      <c r="DTI115" s="31"/>
      <c r="DTJ115" s="31"/>
      <c r="DTK115" s="31"/>
      <c r="DTL115" s="31"/>
      <c r="DTM115" s="31"/>
      <c r="DTN115" s="31"/>
      <c r="DTO115" s="31"/>
      <c r="DTP115" s="31"/>
      <c r="DTQ115" s="31"/>
      <c r="DTR115" s="31"/>
      <c r="DTS115" s="31"/>
      <c r="DTT115" s="31"/>
      <c r="DTU115" s="31"/>
      <c r="DTV115" s="31"/>
      <c r="DTW115" s="31"/>
      <c r="DTX115" s="31"/>
      <c r="DTY115" s="31"/>
      <c r="DTZ115" s="31"/>
      <c r="DUA115" s="31"/>
      <c r="DUB115" s="31"/>
      <c r="DUC115" s="31"/>
      <c r="DUD115" s="31"/>
      <c r="DUE115" s="31"/>
      <c r="DUF115" s="31"/>
      <c r="DUG115" s="31"/>
      <c r="DUH115" s="31"/>
      <c r="DUI115" s="31"/>
      <c r="DUJ115" s="31"/>
      <c r="DUK115" s="31"/>
      <c r="DUL115" s="31"/>
      <c r="DUM115" s="31"/>
      <c r="DUN115" s="31"/>
      <c r="DUO115" s="31"/>
      <c r="DUP115" s="31"/>
      <c r="DUQ115" s="31"/>
      <c r="DUR115" s="31"/>
      <c r="DUS115" s="31"/>
      <c r="DUT115" s="31"/>
      <c r="DUU115" s="31"/>
      <c r="DUV115" s="31"/>
      <c r="DUW115" s="31"/>
      <c r="DUX115" s="31"/>
      <c r="DUY115" s="31"/>
      <c r="DUZ115" s="31"/>
      <c r="DVA115" s="31"/>
      <c r="DVB115" s="31"/>
      <c r="DVC115" s="31"/>
      <c r="DVD115" s="31"/>
      <c r="DVE115" s="31"/>
      <c r="DVF115" s="31"/>
      <c r="DVG115" s="31"/>
      <c r="DVH115" s="31"/>
      <c r="DVI115" s="31"/>
      <c r="DVJ115" s="31"/>
      <c r="DVK115" s="31"/>
      <c r="DVL115" s="31"/>
      <c r="DVM115" s="31"/>
      <c r="DVN115" s="31"/>
      <c r="DVO115" s="31"/>
      <c r="DVP115" s="31"/>
      <c r="DVQ115" s="31"/>
      <c r="DVR115" s="31"/>
      <c r="DVS115" s="31"/>
      <c r="DVT115" s="31"/>
      <c r="DVU115" s="31"/>
      <c r="DVV115" s="31"/>
      <c r="DVW115" s="31"/>
      <c r="DVX115" s="31"/>
      <c r="DVY115" s="31"/>
      <c r="DVZ115" s="31"/>
      <c r="DWA115" s="31"/>
      <c r="DWB115" s="31"/>
      <c r="DWC115" s="31"/>
      <c r="DWD115" s="31"/>
      <c r="DWE115" s="31"/>
      <c r="DWF115" s="31"/>
      <c r="DWG115" s="31"/>
      <c r="DWH115" s="31"/>
      <c r="DWI115" s="31"/>
      <c r="DWJ115" s="31"/>
      <c r="DWK115" s="31"/>
      <c r="DWL115" s="31"/>
      <c r="DWM115" s="31"/>
      <c r="DWN115" s="31"/>
      <c r="DWO115" s="31"/>
      <c r="DWP115" s="31"/>
      <c r="DWQ115" s="31"/>
      <c r="DWR115" s="31"/>
      <c r="DWS115" s="31"/>
      <c r="DWT115" s="31"/>
      <c r="DWU115" s="31"/>
      <c r="DWV115" s="31"/>
      <c r="DWW115" s="31"/>
      <c r="DWX115" s="31"/>
      <c r="DWY115" s="31"/>
      <c r="DWZ115" s="31"/>
      <c r="DXA115" s="31"/>
      <c r="DXB115" s="31"/>
      <c r="DXC115" s="31"/>
      <c r="DXD115" s="31"/>
      <c r="DXE115" s="31"/>
      <c r="DXF115" s="31"/>
      <c r="DXG115" s="31"/>
      <c r="DXH115" s="31"/>
      <c r="DXI115" s="31"/>
      <c r="DXJ115" s="31"/>
      <c r="DXK115" s="31"/>
      <c r="DXL115" s="31"/>
      <c r="DXM115" s="31"/>
      <c r="DXN115" s="31"/>
      <c r="DXO115" s="31"/>
      <c r="DXP115" s="31"/>
      <c r="DXQ115" s="31"/>
      <c r="DXR115" s="31"/>
      <c r="DXS115" s="31"/>
      <c r="DXT115" s="31"/>
      <c r="DXU115" s="31"/>
      <c r="DXV115" s="31"/>
      <c r="DXW115" s="31"/>
      <c r="DXX115" s="31"/>
      <c r="DXY115" s="31"/>
      <c r="DXZ115" s="31"/>
      <c r="DYA115" s="31"/>
      <c r="DYB115" s="31"/>
      <c r="DYC115" s="31"/>
      <c r="DYD115" s="31"/>
      <c r="DYE115" s="31"/>
      <c r="DYF115" s="31"/>
      <c r="DYG115" s="31"/>
      <c r="DYH115" s="31"/>
      <c r="DYI115" s="31"/>
      <c r="DYJ115" s="31"/>
      <c r="DYK115" s="31"/>
      <c r="DYL115" s="31"/>
      <c r="DYM115" s="31"/>
      <c r="DYN115" s="31"/>
      <c r="DYO115" s="31"/>
      <c r="DYP115" s="31"/>
      <c r="DYQ115" s="31"/>
      <c r="DYR115" s="31"/>
      <c r="DYS115" s="31"/>
      <c r="DYT115" s="31"/>
      <c r="DYU115" s="31"/>
      <c r="DYV115" s="31"/>
      <c r="DYW115" s="31"/>
      <c r="DYX115" s="31"/>
      <c r="DYY115" s="31"/>
      <c r="DYZ115" s="31"/>
      <c r="DZA115" s="31"/>
      <c r="DZB115" s="31"/>
      <c r="DZC115" s="31"/>
      <c r="DZD115" s="31"/>
      <c r="DZE115" s="31"/>
      <c r="DZF115" s="31"/>
      <c r="DZG115" s="31"/>
      <c r="DZH115" s="31"/>
      <c r="DZI115" s="31"/>
      <c r="DZJ115" s="31"/>
      <c r="DZK115" s="31"/>
      <c r="DZL115" s="31"/>
      <c r="DZM115" s="31"/>
      <c r="DZN115" s="31"/>
      <c r="DZO115" s="31"/>
      <c r="DZP115" s="31"/>
      <c r="DZQ115" s="31"/>
      <c r="DZR115" s="31"/>
      <c r="DZS115" s="31"/>
      <c r="DZT115" s="31"/>
      <c r="DZU115" s="31"/>
      <c r="DZV115" s="31"/>
      <c r="DZW115" s="31"/>
      <c r="DZX115" s="31"/>
      <c r="DZY115" s="31"/>
      <c r="DZZ115" s="31"/>
      <c r="EAA115" s="31"/>
      <c r="EAB115" s="31"/>
      <c r="EAC115" s="31"/>
      <c r="EAD115" s="31"/>
      <c r="EAE115" s="31"/>
      <c r="EAF115" s="31"/>
      <c r="EAG115" s="31"/>
      <c r="EAH115" s="31"/>
      <c r="EAI115" s="31"/>
      <c r="EAJ115" s="31"/>
      <c r="EAK115" s="31"/>
      <c r="EAL115" s="31"/>
      <c r="EAM115" s="31"/>
      <c r="EAN115" s="31"/>
      <c r="EAO115" s="31"/>
      <c r="EAP115" s="31"/>
      <c r="EAQ115" s="31"/>
      <c r="EAR115" s="31"/>
      <c r="EAS115" s="31"/>
      <c r="EAT115" s="31"/>
      <c r="EAU115" s="31"/>
      <c r="EAV115" s="31"/>
      <c r="EAW115" s="31"/>
      <c r="EAX115" s="31"/>
      <c r="EAY115" s="31"/>
      <c r="EAZ115" s="31"/>
      <c r="EBA115" s="31"/>
      <c r="EBB115" s="31"/>
      <c r="EBC115" s="31"/>
      <c r="EBD115" s="31"/>
      <c r="EBE115" s="31"/>
      <c r="EBF115" s="31"/>
      <c r="EBG115" s="31"/>
      <c r="EBH115" s="31"/>
      <c r="EBI115" s="31"/>
      <c r="EBJ115" s="31"/>
      <c r="EBK115" s="31"/>
      <c r="EBL115" s="31"/>
      <c r="EBM115" s="31"/>
      <c r="EBN115" s="31"/>
      <c r="EBO115" s="31"/>
      <c r="EBP115" s="31"/>
      <c r="EBQ115" s="31"/>
      <c r="EBR115" s="31"/>
      <c r="EBS115" s="31"/>
      <c r="EBT115" s="31"/>
      <c r="EBU115" s="31"/>
      <c r="EBV115" s="31"/>
      <c r="EBW115" s="31"/>
      <c r="EBX115" s="31"/>
      <c r="EBY115" s="31"/>
      <c r="EBZ115" s="31"/>
      <c r="ECA115" s="31"/>
      <c r="ECB115" s="31"/>
      <c r="ECC115" s="31"/>
      <c r="ECD115" s="31"/>
      <c r="ECE115" s="31"/>
      <c r="ECF115" s="31"/>
      <c r="ECG115" s="31"/>
      <c r="ECH115" s="31"/>
      <c r="ECI115" s="31"/>
      <c r="ECJ115" s="31"/>
      <c r="ECK115" s="31"/>
      <c r="ECL115" s="31"/>
      <c r="ECM115" s="31"/>
      <c r="ECN115" s="31"/>
      <c r="ECO115" s="31"/>
      <c r="ECP115" s="31"/>
      <c r="ECQ115" s="31"/>
      <c r="ECR115" s="31"/>
      <c r="ECS115" s="31"/>
      <c r="ECT115" s="31"/>
      <c r="ECU115" s="31"/>
      <c r="ECV115" s="31"/>
      <c r="ECW115" s="31"/>
      <c r="ECX115" s="31"/>
      <c r="ECY115" s="31"/>
      <c r="ECZ115" s="31"/>
      <c r="EDA115" s="31"/>
      <c r="EDB115" s="31"/>
      <c r="EDC115" s="31"/>
      <c r="EDD115" s="31"/>
      <c r="EDE115" s="31"/>
      <c r="EDF115" s="31"/>
      <c r="EDG115" s="31"/>
      <c r="EDH115" s="31"/>
      <c r="EDI115" s="31"/>
      <c r="EDJ115" s="31"/>
      <c r="EDK115" s="31"/>
      <c r="EDL115" s="31"/>
      <c r="EDM115" s="31"/>
      <c r="EDN115" s="31"/>
      <c r="EDO115" s="31"/>
      <c r="EDP115" s="31"/>
      <c r="EDQ115" s="31"/>
      <c r="EDR115" s="31"/>
      <c r="EDS115" s="31"/>
      <c r="EDT115" s="31"/>
      <c r="EDU115" s="31"/>
      <c r="EDV115" s="31"/>
      <c r="EDW115" s="31"/>
      <c r="EDX115" s="31"/>
      <c r="EDY115" s="31"/>
      <c r="EDZ115" s="31"/>
      <c r="EEA115" s="31"/>
      <c r="EEB115" s="31"/>
      <c r="EEC115" s="31"/>
      <c r="EED115" s="31"/>
      <c r="EEE115" s="31"/>
      <c r="EEF115" s="31"/>
      <c r="EEG115" s="31"/>
      <c r="EEH115" s="31"/>
      <c r="EEI115" s="31"/>
      <c r="EEJ115" s="31"/>
      <c r="EEK115" s="31"/>
      <c r="EEL115" s="31"/>
      <c r="EEM115" s="31"/>
      <c r="EEN115" s="31"/>
      <c r="EEO115" s="31"/>
      <c r="EEP115" s="31"/>
      <c r="EEQ115" s="31"/>
      <c r="EER115" s="31"/>
      <c r="EES115" s="31"/>
      <c r="EET115" s="31"/>
      <c r="EEU115" s="31"/>
      <c r="EEV115" s="31"/>
      <c r="EEW115" s="31"/>
      <c r="EEX115" s="31"/>
      <c r="EEY115" s="31"/>
      <c r="EEZ115" s="31"/>
      <c r="EFA115" s="31"/>
      <c r="EFB115" s="31"/>
      <c r="EFC115" s="31"/>
      <c r="EFD115" s="31"/>
      <c r="EFE115" s="31"/>
      <c r="EFF115" s="31"/>
      <c r="EFG115" s="31"/>
      <c r="EFH115" s="31"/>
      <c r="EFI115" s="31"/>
      <c r="EFJ115" s="31"/>
      <c r="EFK115" s="31"/>
      <c r="EFL115" s="31"/>
      <c r="EFM115" s="31"/>
      <c r="EFN115" s="31"/>
      <c r="EFO115" s="31"/>
      <c r="EFP115" s="31"/>
      <c r="EFQ115" s="31"/>
      <c r="EFR115" s="31"/>
      <c r="EFS115" s="31"/>
      <c r="EFT115" s="31"/>
      <c r="EFU115" s="31"/>
      <c r="EFV115" s="31"/>
      <c r="EFW115" s="31"/>
      <c r="EFX115" s="31"/>
      <c r="EFY115" s="31"/>
      <c r="EFZ115" s="31"/>
      <c r="EGA115" s="31"/>
      <c r="EGB115" s="31"/>
      <c r="EGC115" s="31"/>
      <c r="EGD115" s="31"/>
      <c r="EGE115" s="31"/>
      <c r="EGF115" s="31"/>
      <c r="EGG115" s="31"/>
      <c r="EGH115" s="31"/>
      <c r="EGI115" s="31"/>
      <c r="EGJ115" s="31"/>
      <c r="EGK115" s="31"/>
      <c r="EGL115" s="31"/>
      <c r="EGM115" s="31"/>
      <c r="EGN115" s="31"/>
      <c r="EGO115" s="31"/>
      <c r="EGP115" s="31"/>
      <c r="EGQ115" s="31"/>
      <c r="EGR115" s="31"/>
      <c r="EGS115" s="31"/>
      <c r="EGT115" s="31"/>
      <c r="EGU115" s="31"/>
      <c r="EGV115" s="31"/>
      <c r="EGW115" s="31"/>
      <c r="EGX115" s="31"/>
      <c r="EGY115" s="31"/>
      <c r="EGZ115" s="31"/>
      <c r="EHA115" s="31"/>
      <c r="EHB115" s="31"/>
      <c r="EHC115" s="31"/>
      <c r="EHD115" s="31"/>
      <c r="EHE115" s="31"/>
      <c r="EHF115" s="31"/>
      <c r="EHG115" s="31"/>
      <c r="EHH115" s="31"/>
      <c r="EHI115" s="31"/>
      <c r="EHJ115" s="31"/>
      <c r="EHK115" s="31"/>
      <c r="EHL115" s="31"/>
      <c r="EHM115" s="31"/>
      <c r="EHN115" s="31"/>
      <c r="EHO115" s="31"/>
      <c r="EHP115" s="31"/>
      <c r="EHQ115" s="31"/>
      <c r="EHR115" s="31"/>
      <c r="EHS115" s="31"/>
      <c r="EHT115" s="31"/>
      <c r="EHU115" s="31"/>
      <c r="EHV115" s="31"/>
      <c r="EHW115" s="31"/>
      <c r="EHX115" s="31"/>
      <c r="EHY115" s="31"/>
      <c r="EHZ115" s="31"/>
      <c r="EIA115" s="31"/>
      <c r="EIB115" s="31"/>
      <c r="EIC115" s="31"/>
      <c r="EID115" s="31"/>
      <c r="EIE115" s="31"/>
      <c r="EIF115" s="31"/>
      <c r="EIG115" s="31"/>
      <c r="EIH115" s="31"/>
      <c r="EII115" s="31"/>
      <c r="EIJ115" s="31"/>
      <c r="EIK115" s="31"/>
      <c r="EIL115" s="31"/>
      <c r="EIM115" s="31"/>
      <c r="EIN115" s="31"/>
      <c r="EIO115" s="31"/>
      <c r="EIP115" s="31"/>
      <c r="EIQ115" s="31"/>
      <c r="EIR115" s="31"/>
      <c r="EIS115" s="31"/>
      <c r="EIT115" s="31"/>
      <c r="EIU115" s="31"/>
      <c r="EIV115" s="31"/>
      <c r="EIW115" s="31"/>
      <c r="EIX115" s="31"/>
      <c r="EIY115" s="31"/>
      <c r="EIZ115" s="31"/>
      <c r="EJA115" s="31"/>
      <c r="EJB115" s="31"/>
      <c r="EJC115" s="31"/>
      <c r="EJD115" s="31"/>
      <c r="EJE115" s="31"/>
      <c r="EJF115" s="31"/>
      <c r="EJG115" s="31"/>
      <c r="EJH115" s="31"/>
      <c r="EJI115" s="31"/>
      <c r="EJJ115" s="31"/>
      <c r="EJK115" s="31"/>
      <c r="EJL115" s="31"/>
      <c r="EJM115" s="31"/>
      <c r="EJN115" s="31"/>
      <c r="EJO115" s="31"/>
      <c r="EJP115" s="31"/>
      <c r="EJQ115" s="31"/>
      <c r="EJR115" s="31"/>
      <c r="EJS115" s="31"/>
      <c r="EJT115" s="31"/>
      <c r="EJU115" s="31"/>
      <c r="EJV115" s="31"/>
      <c r="EJW115" s="31"/>
      <c r="EJX115" s="31"/>
      <c r="EJY115" s="31"/>
      <c r="EJZ115" s="31"/>
      <c r="EKA115" s="31"/>
      <c r="EKB115" s="31"/>
      <c r="EKC115" s="31"/>
      <c r="EKD115" s="31"/>
      <c r="EKE115" s="31"/>
      <c r="EKF115" s="31"/>
      <c r="EKG115" s="31"/>
      <c r="EKH115" s="31"/>
      <c r="EKI115" s="31"/>
      <c r="EKJ115" s="31"/>
      <c r="EKK115" s="31"/>
      <c r="EKL115" s="31"/>
      <c r="EKM115" s="31"/>
      <c r="EKN115" s="31"/>
      <c r="EKO115" s="31"/>
      <c r="EKP115" s="31"/>
      <c r="EKQ115" s="31"/>
      <c r="EKR115" s="31"/>
      <c r="EKS115" s="31"/>
      <c r="EKT115" s="31"/>
      <c r="EKU115" s="31"/>
      <c r="EKV115" s="31"/>
      <c r="EKW115" s="31"/>
      <c r="EKX115" s="31"/>
      <c r="EKY115" s="31"/>
      <c r="EKZ115" s="31"/>
      <c r="ELA115" s="31"/>
      <c r="ELB115" s="31"/>
      <c r="ELC115" s="31"/>
      <c r="ELD115" s="31"/>
      <c r="ELE115" s="31"/>
      <c r="ELF115" s="31"/>
      <c r="ELG115" s="31"/>
      <c r="ELH115" s="31"/>
      <c r="ELI115" s="31"/>
      <c r="ELJ115" s="31"/>
      <c r="ELK115" s="31"/>
      <c r="ELL115" s="31"/>
      <c r="ELM115" s="31"/>
      <c r="ELN115" s="31"/>
      <c r="ELO115" s="31"/>
      <c r="ELP115" s="31"/>
      <c r="ELQ115" s="31"/>
      <c r="ELR115" s="31"/>
      <c r="ELS115" s="31"/>
      <c r="ELT115" s="31"/>
      <c r="ELU115" s="31"/>
      <c r="ELV115" s="31"/>
      <c r="ELW115" s="31"/>
      <c r="ELX115" s="31"/>
      <c r="ELY115" s="31"/>
      <c r="ELZ115" s="31"/>
      <c r="EMA115" s="31"/>
      <c r="EMB115" s="31"/>
      <c r="EMC115" s="31"/>
      <c r="EMD115" s="31"/>
      <c r="EME115" s="31"/>
      <c r="EMF115" s="31"/>
      <c r="EMG115" s="31"/>
      <c r="EMH115" s="31"/>
      <c r="EMI115" s="31"/>
      <c r="EMJ115" s="31"/>
      <c r="EMK115" s="31"/>
      <c r="EML115" s="31"/>
      <c r="EMM115" s="31"/>
      <c r="EMN115" s="31"/>
      <c r="EMO115" s="31"/>
      <c r="EMP115" s="31"/>
      <c r="EMQ115" s="31"/>
      <c r="EMR115" s="31"/>
      <c r="EMS115" s="31"/>
      <c r="EMT115" s="31"/>
      <c r="EMU115" s="31"/>
      <c r="EMV115" s="31"/>
      <c r="EMW115" s="31"/>
      <c r="EMX115" s="31"/>
      <c r="EMY115" s="31"/>
      <c r="EMZ115" s="31"/>
      <c r="ENA115" s="31"/>
      <c r="ENB115" s="31"/>
      <c r="ENC115" s="31"/>
      <c r="END115" s="31"/>
      <c r="ENE115" s="31"/>
      <c r="ENF115" s="31"/>
      <c r="ENG115" s="31"/>
      <c r="ENH115" s="31"/>
      <c r="ENI115" s="31"/>
      <c r="ENJ115" s="31"/>
      <c r="ENK115" s="31"/>
      <c r="ENL115" s="31"/>
      <c r="ENM115" s="31"/>
      <c r="ENN115" s="31"/>
      <c r="ENO115" s="31"/>
      <c r="ENP115" s="31"/>
      <c r="ENQ115" s="31"/>
      <c r="ENR115" s="31"/>
      <c r="ENS115" s="31"/>
      <c r="ENT115" s="31"/>
      <c r="ENU115" s="31"/>
      <c r="ENV115" s="31"/>
      <c r="ENW115" s="31"/>
      <c r="ENX115" s="31"/>
      <c r="ENY115" s="31"/>
      <c r="ENZ115" s="31"/>
      <c r="EOA115" s="31"/>
      <c r="EOB115" s="31"/>
      <c r="EOC115" s="31"/>
      <c r="EOD115" s="31"/>
      <c r="EOE115" s="31"/>
      <c r="EOF115" s="31"/>
      <c r="EOG115" s="31"/>
      <c r="EOH115" s="31"/>
      <c r="EOI115" s="31"/>
      <c r="EOJ115" s="31"/>
      <c r="EOK115" s="31"/>
      <c r="EOL115" s="31"/>
      <c r="EOM115" s="31"/>
      <c r="EON115" s="31"/>
      <c r="EOO115" s="31"/>
      <c r="EOP115" s="31"/>
      <c r="EOQ115" s="31"/>
      <c r="EOR115" s="31"/>
      <c r="EOS115" s="31"/>
      <c r="EOT115" s="31"/>
      <c r="EOU115" s="31"/>
      <c r="EOV115" s="31"/>
      <c r="EOW115" s="31"/>
      <c r="EOX115" s="31"/>
      <c r="EOY115" s="31"/>
      <c r="EOZ115" s="31"/>
      <c r="EPA115" s="31"/>
      <c r="EPB115" s="31"/>
      <c r="EPC115" s="31"/>
      <c r="EPD115" s="31"/>
      <c r="EPE115" s="31"/>
      <c r="EPF115" s="31"/>
      <c r="EPG115" s="31"/>
      <c r="EPH115" s="31"/>
      <c r="EPI115" s="31"/>
      <c r="EPJ115" s="31"/>
      <c r="EPK115" s="31"/>
      <c r="EPL115" s="31"/>
      <c r="EPM115" s="31"/>
      <c r="EPN115" s="31"/>
      <c r="EPO115" s="31"/>
      <c r="EPP115" s="31"/>
      <c r="EPQ115" s="31"/>
      <c r="EPR115" s="31"/>
      <c r="EPS115" s="31"/>
      <c r="EPT115" s="31"/>
      <c r="EPU115" s="31"/>
      <c r="EPV115" s="31"/>
      <c r="EPW115" s="31"/>
      <c r="EPX115" s="31"/>
      <c r="EPY115" s="31"/>
      <c r="EPZ115" s="31"/>
      <c r="EQA115" s="31"/>
      <c r="EQB115" s="31"/>
      <c r="EQC115" s="31"/>
      <c r="EQD115" s="31"/>
      <c r="EQE115" s="31"/>
      <c r="EQF115" s="31"/>
      <c r="EQG115" s="31"/>
      <c r="EQH115" s="31"/>
      <c r="EQI115" s="31"/>
      <c r="EQJ115" s="31"/>
      <c r="EQK115" s="31"/>
      <c r="EQL115" s="31"/>
      <c r="EQM115" s="31"/>
      <c r="EQN115" s="31"/>
      <c r="EQO115" s="31"/>
      <c r="EQP115" s="31"/>
      <c r="EQQ115" s="31"/>
      <c r="EQR115" s="31"/>
      <c r="EQS115" s="31"/>
      <c r="EQT115" s="31"/>
      <c r="EQU115" s="31"/>
      <c r="EQV115" s="31"/>
      <c r="EQW115" s="31"/>
      <c r="EQX115" s="31"/>
      <c r="EQY115" s="31"/>
      <c r="EQZ115" s="31"/>
      <c r="ERA115" s="31"/>
      <c r="ERB115" s="31"/>
      <c r="ERC115" s="31"/>
      <c r="ERD115" s="31"/>
      <c r="ERE115" s="31"/>
      <c r="ERF115" s="31"/>
      <c r="ERG115" s="31"/>
      <c r="ERH115" s="31"/>
      <c r="ERI115" s="31"/>
      <c r="ERJ115" s="31"/>
      <c r="ERK115" s="31"/>
      <c r="ERL115" s="31"/>
      <c r="ERM115" s="31"/>
      <c r="ERN115" s="31"/>
      <c r="ERO115" s="31"/>
      <c r="ERP115" s="31"/>
      <c r="ERQ115" s="31"/>
      <c r="ERR115" s="31"/>
      <c r="ERS115" s="31"/>
      <c r="ERT115" s="31"/>
      <c r="ERU115" s="31"/>
      <c r="ERV115" s="31"/>
      <c r="ERW115" s="31"/>
      <c r="ERX115" s="31"/>
      <c r="ERY115" s="31"/>
      <c r="ERZ115" s="31"/>
      <c r="ESA115" s="31"/>
      <c r="ESB115" s="31"/>
      <c r="ESC115" s="31"/>
      <c r="ESD115" s="31"/>
      <c r="ESE115" s="31"/>
      <c r="ESF115" s="31"/>
      <c r="ESG115" s="31"/>
      <c r="ESH115" s="31"/>
      <c r="ESI115" s="31"/>
      <c r="ESJ115" s="31"/>
      <c r="ESK115" s="31"/>
      <c r="ESL115" s="31"/>
      <c r="ESM115" s="31"/>
      <c r="ESN115" s="31"/>
      <c r="ESO115" s="31"/>
      <c r="ESP115" s="31"/>
      <c r="ESQ115" s="31"/>
      <c r="ESR115" s="31"/>
      <c r="ESS115" s="31"/>
      <c r="EST115" s="31"/>
      <c r="ESU115" s="31"/>
      <c r="ESV115" s="31"/>
      <c r="ESW115" s="31"/>
      <c r="ESX115" s="31"/>
      <c r="ESY115" s="31"/>
      <c r="ESZ115" s="31"/>
      <c r="ETA115" s="31"/>
      <c r="ETB115" s="31"/>
      <c r="ETC115" s="31"/>
      <c r="ETD115" s="31"/>
      <c r="ETE115" s="31"/>
      <c r="ETF115" s="31"/>
      <c r="ETG115" s="31"/>
      <c r="ETH115" s="31"/>
      <c r="ETI115" s="31"/>
      <c r="ETJ115" s="31"/>
      <c r="ETK115" s="31"/>
      <c r="ETL115" s="31"/>
      <c r="ETM115" s="31"/>
      <c r="ETN115" s="31"/>
      <c r="ETO115" s="31"/>
      <c r="ETP115" s="31"/>
      <c r="ETQ115" s="31"/>
      <c r="ETR115" s="31"/>
      <c r="ETS115" s="31"/>
      <c r="ETT115" s="31"/>
      <c r="ETU115" s="31"/>
      <c r="ETV115" s="31"/>
      <c r="ETW115" s="31"/>
      <c r="ETX115" s="31"/>
      <c r="ETY115" s="31"/>
      <c r="ETZ115" s="31"/>
      <c r="EUA115" s="31"/>
      <c r="EUB115" s="31"/>
      <c r="EUC115" s="31"/>
      <c r="EUD115" s="31"/>
      <c r="EUE115" s="31"/>
      <c r="EUF115" s="31"/>
      <c r="EUG115" s="31"/>
      <c r="EUH115" s="31"/>
      <c r="EUI115" s="31"/>
      <c r="EUJ115" s="31"/>
      <c r="EUK115" s="31"/>
      <c r="EUL115" s="31"/>
      <c r="EUM115" s="31"/>
      <c r="EUN115" s="31"/>
      <c r="EUO115" s="31"/>
      <c r="EUP115" s="31"/>
      <c r="EUQ115" s="31"/>
      <c r="EUR115" s="31"/>
      <c r="EUS115" s="31"/>
      <c r="EUT115" s="31"/>
      <c r="EUU115" s="31"/>
      <c r="EUV115" s="31"/>
      <c r="EUW115" s="31"/>
      <c r="EUX115" s="31"/>
      <c r="EUY115" s="31"/>
      <c r="EUZ115" s="31"/>
      <c r="EVA115" s="31"/>
      <c r="EVB115" s="31"/>
      <c r="EVC115" s="31"/>
      <c r="EVD115" s="31"/>
      <c r="EVE115" s="31"/>
      <c r="EVF115" s="31"/>
      <c r="EVG115" s="31"/>
      <c r="EVH115" s="31"/>
      <c r="EVI115" s="31"/>
      <c r="EVJ115" s="31"/>
      <c r="EVK115" s="31"/>
      <c r="EVL115" s="31"/>
      <c r="EVM115" s="31"/>
      <c r="EVN115" s="31"/>
      <c r="EVO115" s="31"/>
      <c r="EVP115" s="31"/>
      <c r="EVQ115" s="31"/>
      <c r="EVR115" s="31"/>
      <c r="EVS115" s="31"/>
      <c r="EVT115" s="31"/>
      <c r="EVU115" s="31"/>
      <c r="EVV115" s="31"/>
      <c r="EVW115" s="31"/>
      <c r="EVX115" s="31"/>
      <c r="EVY115" s="31"/>
      <c r="EVZ115" s="31"/>
      <c r="EWA115" s="31"/>
      <c r="EWB115" s="31"/>
      <c r="EWC115" s="31"/>
      <c r="EWD115" s="31"/>
      <c r="EWE115" s="31"/>
      <c r="EWF115" s="31"/>
      <c r="EWG115" s="31"/>
      <c r="EWH115" s="31"/>
      <c r="EWI115" s="31"/>
      <c r="EWJ115" s="31"/>
      <c r="EWK115" s="31"/>
      <c r="EWL115" s="31"/>
      <c r="EWM115" s="31"/>
      <c r="EWN115" s="31"/>
      <c r="EWO115" s="31"/>
      <c r="EWP115" s="31"/>
      <c r="EWQ115" s="31"/>
      <c r="EWR115" s="31"/>
      <c r="EWS115" s="31"/>
      <c r="EWT115" s="31"/>
      <c r="EWU115" s="31"/>
      <c r="EWV115" s="31"/>
      <c r="EWW115" s="31"/>
      <c r="EWX115" s="31"/>
      <c r="EWY115" s="31"/>
      <c r="EWZ115" s="31"/>
      <c r="EXA115" s="31"/>
      <c r="EXB115" s="31"/>
      <c r="EXC115" s="31"/>
      <c r="EXD115" s="31"/>
      <c r="EXE115" s="31"/>
      <c r="EXF115" s="31"/>
      <c r="EXG115" s="31"/>
      <c r="EXH115" s="31"/>
      <c r="EXI115" s="31"/>
      <c r="EXJ115" s="31"/>
      <c r="EXK115" s="31"/>
      <c r="EXL115" s="31"/>
      <c r="EXM115" s="31"/>
      <c r="EXN115" s="31"/>
      <c r="EXO115" s="31"/>
      <c r="EXP115" s="31"/>
      <c r="EXQ115" s="31"/>
      <c r="EXR115" s="31"/>
      <c r="EXS115" s="31"/>
      <c r="EXT115" s="31"/>
      <c r="EXU115" s="31"/>
      <c r="EXV115" s="31"/>
      <c r="EXW115" s="31"/>
      <c r="EXX115" s="31"/>
      <c r="EXY115" s="31"/>
      <c r="EXZ115" s="31"/>
      <c r="EYA115" s="31"/>
      <c r="EYB115" s="31"/>
      <c r="EYC115" s="31"/>
      <c r="EYD115" s="31"/>
      <c r="EYE115" s="31"/>
      <c r="EYF115" s="31"/>
      <c r="EYG115" s="31"/>
      <c r="EYH115" s="31"/>
      <c r="EYI115" s="31"/>
      <c r="EYJ115" s="31"/>
      <c r="EYK115" s="31"/>
      <c r="EYL115" s="31"/>
      <c r="EYM115" s="31"/>
      <c r="EYN115" s="31"/>
      <c r="EYO115" s="31"/>
      <c r="EYP115" s="31"/>
      <c r="EYQ115" s="31"/>
      <c r="EYR115" s="31"/>
      <c r="EYS115" s="31"/>
      <c r="EYT115" s="31"/>
      <c r="EYU115" s="31"/>
      <c r="EYV115" s="31"/>
      <c r="EYW115" s="31"/>
      <c r="EYX115" s="31"/>
      <c r="EYY115" s="31"/>
      <c r="EYZ115" s="31"/>
      <c r="EZA115" s="31"/>
      <c r="EZB115" s="31"/>
      <c r="EZC115" s="31"/>
      <c r="EZD115" s="31"/>
      <c r="EZE115" s="31"/>
      <c r="EZF115" s="31"/>
      <c r="EZG115" s="31"/>
      <c r="EZH115" s="31"/>
      <c r="EZI115" s="31"/>
      <c r="EZJ115" s="31"/>
      <c r="EZK115" s="31"/>
      <c r="EZL115" s="31"/>
      <c r="EZM115" s="31"/>
      <c r="EZN115" s="31"/>
      <c r="EZO115" s="31"/>
      <c r="EZP115" s="31"/>
      <c r="EZQ115" s="31"/>
      <c r="EZR115" s="31"/>
      <c r="EZS115" s="31"/>
      <c r="EZT115" s="31"/>
      <c r="EZU115" s="31"/>
      <c r="EZV115" s="31"/>
      <c r="EZW115" s="31"/>
      <c r="EZX115" s="31"/>
      <c r="EZY115" s="31"/>
      <c r="EZZ115" s="31"/>
      <c r="FAA115" s="31"/>
      <c r="FAB115" s="31"/>
      <c r="FAC115" s="31"/>
      <c r="FAD115" s="31"/>
      <c r="FAE115" s="31"/>
      <c r="FAF115" s="31"/>
      <c r="FAG115" s="31"/>
      <c r="FAH115" s="31"/>
      <c r="FAI115" s="31"/>
      <c r="FAJ115" s="31"/>
      <c r="FAK115" s="31"/>
      <c r="FAL115" s="31"/>
      <c r="FAM115" s="31"/>
      <c r="FAN115" s="31"/>
      <c r="FAO115" s="31"/>
      <c r="FAP115" s="31"/>
      <c r="FAQ115" s="31"/>
      <c r="FAR115" s="31"/>
      <c r="FAS115" s="31"/>
      <c r="FAT115" s="31"/>
      <c r="FAU115" s="31"/>
      <c r="FAV115" s="31"/>
      <c r="FAW115" s="31"/>
      <c r="FAX115" s="31"/>
      <c r="FAY115" s="31"/>
      <c r="FAZ115" s="31"/>
      <c r="FBA115" s="31"/>
      <c r="FBB115" s="31"/>
      <c r="FBC115" s="31"/>
      <c r="FBD115" s="31"/>
      <c r="FBE115" s="31"/>
      <c r="FBF115" s="31"/>
      <c r="FBG115" s="31"/>
      <c r="FBH115" s="31"/>
      <c r="FBI115" s="31"/>
      <c r="FBJ115" s="31"/>
      <c r="FBK115" s="31"/>
      <c r="FBL115" s="31"/>
      <c r="FBM115" s="31"/>
      <c r="FBN115" s="31"/>
      <c r="FBO115" s="31"/>
      <c r="FBP115" s="31"/>
      <c r="FBQ115" s="31"/>
      <c r="FBR115" s="31"/>
      <c r="FBS115" s="31"/>
      <c r="FBT115" s="31"/>
      <c r="FBU115" s="31"/>
      <c r="FBV115" s="31"/>
      <c r="FBW115" s="31"/>
      <c r="FBX115" s="31"/>
      <c r="FBY115" s="31"/>
      <c r="FBZ115" s="31"/>
      <c r="FCA115" s="31"/>
      <c r="FCB115" s="31"/>
      <c r="FCC115" s="31"/>
      <c r="FCD115" s="31"/>
      <c r="FCE115" s="31"/>
      <c r="FCF115" s="31"/>
      <c r="FCG115" s="31"/>
      <c r="FCH115" s="31"/>
      <c r="FCI115" s="31"/>
      <c r="FCJ115" s="31"/>
      <c r="FCK115" s="31"/>
      <c r="FCL115" s="31"/>
      <c r="FCM115" s="31"/>
      <c r="FCN115" s="31"/>
      <c r="FCO115" s="31"/>
      <c r="FCP115" s="31"/>
      <c r="FCQ115" s="31"/>
      <c r="FCR115" s="31"/>
      <c r="FCS115" s="31"/>
      <c r="FCT115" s="31"/>
      <c r="FCU115" s="31"/>
      <c r="FCV115" s="31"/>
      <c r="FCW115" s="31"/>
      <c r="FCX115" s="31"/>
      <c r="FCY115" s="31"/>
      <c r="FCZ115" s="31"/>
      <c r="FDA115" s="31"/>
      <c r="FDB115" s="31"/>
      <c r="FDC115" s="31"/>
      <c r="FDD115" s="31"/>
      <c r="FDE115" s="31"/>
      <c r="FDF115" s="31"/>
      <c r="FDG115" s="31"/>
      <c r="FDH115" s="31"/>
      <c r="FDI115" s="31"/>
      <c r="FDJ115" s="31"/>
      <c r="FDK115" s="31"/>
      <c r="FDL115" s="31"/>
      <c r="FDM115" s="31"/>
      <c r="FDN115" s="31"/>
      <c r="FDO115" s="31"/>
      <c r="FDP115" s="31"/>
      <c r="FDQ115" s="31"/>
      <c r="FDR115" s="31"/>
      <c r="FDS115" s="31"/>
      <c r="FDT115" s="31"/>
      <c r="FDU115" s="31"/>
      <c r="FDV115" s="31"/>
      <c r="FDW115" s="31"/>
      <c r="FDX115" s="31"/>
      <c r="FDY115" s="31"/>
      <c r="FDZ115" s="31"/>
      <c r="FEA115" s="31"/>
      <c r="FEB115" s="31"/>
      <c r="FEC115" s="31"/>
      <c r="FED115" s="31"/>
      <c r="FEE115" s="31"/>
      <c r="FEF115" s="31"/>
      <c r="FEG115" s="31"/>
      <c r="FEH115" s="31"/>
      <c r="FEI115" s="31"/>
      <c r="FEJ115" s="31"/>
      <c r="FEK115" s="31"/>
      <c r="FEL115" s="31"/>
      <c r="FEM115" s="31"/>
      <c r="FEN115" s="31"/>
      <c r="FEO115" s="31"/>
      <c r="FEP115" s="31"/>
      <c r="FEQ115" s="31"/>
      <c r="FER115" s="31"/>
      <c r="FES115" s="31"/>
      <c r="FET115" s="31"/>
      <c r="FEU115" s="31"/>
      <c r="FEV115" s="31"/>
      <c r="FEW115" s="31"/>
      <c r="FEX115" s="31"/>
      <c r="FEY115" s="31"/>
      <c r="FEZ115" s="31"/>
      <c r="FFA115" s="31"/>
      <c r="FFB115" s="31"/>
      <c r="FFC115" s="31"/>
      <c r="FFD115" s="31"/>
      <c r="FFE115" s="31"/>
      <c r="FFF115" s="31"/>
      <c r="FFG115" s="31"/>
      <c r="FFH115" s="31"/>
      <c r="FFI115" s="31"/>
      <c r="FFJ115" s="31"/>
      <c r="FFK115" s="31"/>
      <c r="FFL115" s="31"/>
      <c r="FFM115" s="31"/>
      <c r="FFN115" s="31"/>
      <c r="FFO115" s="31"/>
      <c r="FFP115" s="31"/>
      <c r="FFQ115" s="31"/>
      <c r="FFR115" s="31"/>
      <c r="FFS115" s="31"/>
      <c r="FFT115" s="31"/>
      <c r="FFU115" s="31"/>
      <c r="FFV115" s="31"/>
      <c r="FFW115" s="31"/>
      <c r="FFX115" s="31"/>
      <c r="FFY115" s="31"/>
      <c r="FFZ115" s="31"/>
      <c r="FGA115" s="31"/>
      <c r="FGB115" s="31"/>
      <c r="FGC115" s="31"/>
      <c r="FGD115" s="31"/>
      <c r="FGE115" s="31"/>
      <c r="FGF115" s="31"/>
      <c r="FGG115" s="31"/>
      <c r="FGH115" s="31"/>
      <c r="FGI115" s="31"/>
      <c r="FGJ115" s="31"/>
      <c r="FGK115" s="31"/>
      <c r="FGL115" s="31"/>
      <c r="FGM115" s="31"/>
      <c r="FGN115" s="31"/>
      <c r="FGO115" s="31"/>
      <c r="FGP115" s="31"/>
      <c r="FGQ115" s="31"/>
      <c r="FGR115" s="31"/>
      <c r="FGS115" s="31"/>
      <c r="FGT115" s="31"/>
      <c r="FGU115" s="31"/>
      <c r="FGV115" s="31"/>
      <c r="FGW115" s="31"/>
      <c r="FGX115" s="31"/>
      <c r="FGY115" s="31"/>
      <c r="FGZ115" s="31"/>
      <c r="FHA115" s="31"/>
      <c r="FHB115" s="31"/>
      <c r="FHC115" s="31"/>
      <c r="FHD115" s="31"/>
      <c r="FHE115" s="31"/>
      <c r="FHF115" s="31"/>
      <c r="FHG115" s="31"/>
      <c r="FHH115" s="31"/>
      <c r="FHI115" s="31"/>
      <c r="FHJ115" s="31"/>
      <c r="FHK115" s="31"/>
      <c r="FHL115" s="31"/>
      <c r="FHM115" s="31"/>
      <c r="FHN115" s="31"/>
      <c r="FHO115" s="31"/>
      <c r="FHP115" s="31"/>
      <c r="FHQ115" s="31"/>
      <c r="FHR115" s="31"/>
      <c r="FHS115" s="31"/>
      <c r="FHT115" s="31"/>
      <c r="FHU115" s="31"/>
      <c r="FHV115" s="31"/>
      <c r="FHW115" s="31"/>
      <c r="FHX115" s="31"/>
      <c r="FHY115" s="31"/>
      <c r="FHZ115" s="31"/>
      <c r="FIA115" s="31"/>
      <c r="FIB115" s="31"/>
      <c r="FIC115" s="31"/>
      <c r="FID115" s="31"/>
      <c r="FIE115" s="31"/>
      <c r="FIF115" s="31"/>
      <c r="FIG115" s="31"/>
      <c r="FIH115" s="31"/>
      <c r="FII115" s="31"/>
      <c r="FIJ115" s="31"/>
      <c r="FIK115" s="31"/>
      <c r="FIL115" s="31"/>
      <c r="FIM115" s="31"/>
      <c r="FIN115" s="31"/>
      <c r="FIO115" s="31"/>
      <c r="FIP115" s="31"/>
      <c r="FIQ115" s="31"/>
      <c r="FIR115" s="31"/>
      <c r="FIS115" s="31"/>
      <c r="FIT115" s="31"/>
      <c r="FIU115" s="31"/>
      <c r="FIV115" s="31"/>
      <c r="FIW115" s="31"/>
      <c r="FIX115" s="31"/>
      <c r="FIY115" s="31"/>
      <c r="FIZ115" s="31"/>
      <c r="FJA115" s="31"/>
      <c r="FJB115" s="31"/>
      <c r="FJC115" s="31"/>
      <c r="FJD115" s="31"/>
      <c r="FJE115" s="31"/>
      <c r="FJF115" s="31"/>
      <c r="FJG115" s="31"/>
      <c r="FJH115" s="31"/>
      <c r="FJI115" s="31"/>
      <c r="FJJ115" s="31"/>
      <c r="FJK115" s="31"/>
      <c r="FJL115" s="31"/>
      <c r="FJM115" s="31"/>
      <c r="FJN115" s="31"/>
      <c r="FJO115" s="31"/>
      <c r="FJP115" s="31"/>
      <c r="FJQ115" s="31"/>
      <c r="FJR115" s="31"/>
      <c r="FJS115" s="31"/>
      <c r="FJT115" s="31"/>
      <c r="FJU115" s="31"/>
      <c r="FJV115" s="31"/>
      <c r="FJW115" s="31"/>
      <c r="FJX115" s="31"/>
      <c r="FJY115" s="31"/>
      <c r="FJZ115" s="31"/>
      <c r="FKA115" s="31"/>
      <c r="FKB115" s="31"/>
      <c r="FKC115" s="31"/>
      <c r="FKD115" s="31"/>
      <c r="FKE115" s="31"/>
      <c r="FKF115" s="31"/>
      <c r="FKG115" s="31"/>
      <c r="FKH115" s="31"/>
      <c r="FKI115" s="31"/>
      <c r="FKJ115" s="31"/>
      <c r="FKK115" s="31"/>
      <c r="FKL115" s="31"/>
      <c r="FKM115" s="31"/>
      <c r="FKN115" s="31"/>
      <c r="FKO115" s="31"/>
      <c r="FKP115" s="31"/>
      <c r="FKQ115" s="31"/>
      <c r="FKR115" s="31"/>
      <c r="FKS115" s="31"/>
      <c r="FKT115" s="31"/>
      <c r="FKU115" s="31"/>
      <c r="FKV115" s="31"/>
      <c r="FKW115" s="31"/>
      <c r="FKX115" s="31"/>
      <c r="FKY115" s="31"/>
      <c r="FKZ115" s="31"/>
      <c r="FLA115" s="31"/>
      <c r="FLB115" s="31"/>
      <c r="FLC115" s="31"/>
      <c r="FLD115" s="31"/>
      <c r="FLE115" s="31"/>
      <c r="FLF115" s="31"/>
      <c r="FLG115" s="31"/>
      <c r="FLH115" s="31"/>
      <c r="FLI115" s="31"/>
      <c r="FLJ115" s="31"/>
      <c r="FLK115" s="31"/>
      <c r="FLL115" s="31"/>
      <c r="FLM115" s="31"/>
      <c r="FLN115" s="31"/>
      <c r="FLO115" s="31"/>
      <c r="FLP115" s="31"/>
      <c r="FLQ115" s="31"/>
      <c r="FLR115" s="31"/>
      <c r="FLS115" s="31"/>
      <c r="FLT115" s="31"/>
      <c r="FLU115" s="31"/>
      <c r="FLV115" s="31"/>
      <c r="FLW115" s="31"/>
      <c r="FLX115" s="31"/>
      <c r="FLY115" s="31"/>
      <c r="FLZ115" s="31"/>
      <c r="FMA115" s="31"/>
      <c r="FMB115" s="31"/>
      <c r="FMC115" s="31"/>
      <c r="FMD115" s="31"/>
      <c r="FME115" s="31"/>
      <c r="FMF115" s="31"/>
      <c r="FMG115" s="31"/>
      <c r="FMH115" s="31"/>
      <c r="FMI115" s="31"/>
      <c r="FMJ115" s="31"/>
      <c r="FMK115" s="31"/>
      <c r="FML115" s="31"/>
      <c r="FMM115" s="31"/>
      <c r="FMN115" s="31"/>
      <c r="FMO115" s="31"/>
      <c r="FMP115" s="31"/>
      <c r="FMQ115" s="31"/>
      <c r="FMR115" s="31"/>
      <c r="FMS115" s="31"/>
      <c r="FMT115" s="31"/>
      <c r="FMU115" s="31"/>
      <c r="FMV115" s="31"/>
      <c r="FMW115" s="31"/>
      <c r="FMX115" s="31"/>
      <c r="FMY115" s="31"/>
      <c r="FMZ115" s="31"/>
      <c r="FNA115" s="31"/>
      <c r="FNB115" s="31"/>
      <c r="FNC115" s="31"/>
      <c r="FND115" s="31"/>
      <c r="FNE115" s="31"/>
      <c r="FNF115" s="31"/>
      <c r="FNG115" s="31"/>
      <c r="FNH115" s="31"/>
      <c r="FNI115" s="31"/>
      <c r="FNJ115" s="31"/>
      <c r="FNK115" s="31"/>
      <c r="FNL115" s="31"/>
      <c r="FNM115" s="31"/>
      <c r="FNN115" s="31"/>
      <c r="FNO115" s="31"/>
      <c r="FNP115" s="31"/>
      <c r="FNQ115" s="31"/>
      <c r="FNR115" s="31"/>
      <c r="FNS115" s="31"/>
      <c r="FNT115" s="31"/>
      <c r="FNU115" s="31"/>
      <c r="FNV115" s="31"/>
      <c r="FNW115" s="31"/>
      <c r="FNX115" s="31"/>
      <c r="FNY115" s="31"/>
      <c r="FNZ115" s="31"/>
      <c r="FOA115" s="31"/>
      <c r="FOB115" s="31"/>
      <c r="FOC115" s="31"/>
      <c r="FOD115" s="31"/>
      <c r="FOE115" s="31"/>
      <c r="FOF115" s="31"/>
      <c r="FOG115" s="31"/>
      <c r="FOH115" s="31"/>
      <c r="FOI115" s="31"/>
      <c r="FOJ115" s="31"/>
      <c r="FOK115" s="31"/>
      <c r="FOL115" s="31"/>
      <c r="FOM115" s="31"/>
      <c r="FON115" s="31"/>
      <c r="FOO115" s="31"/>
      <c r="FOP115" s="31"/>
      <c r="FOQ115" s="31"/>
      <c r="FOR115" s="31"/>
      <c r="FOS115" s="31"/>
      <c r="FOT115" s="31"/>
      <c r="FOU115" s="31"/>
      <c r="FOV115" s="31"/>
      <c r="FOW115" s="31"/>
      <c r="FOX115" s="31"/>
      <c r="FOY115" s="31"/>
      <c r="FOZ115" s="31"/>
      <c r="FPA115" s="31"/>
      <c r="FPB115" s="31"/>
      <c r="FPC115" s="31"/>
      <c r="FPD115" s="31"/>
      <c r="FPE115" s="31"/>
      <c r="FPF115" s="31"/>
      <c r="FPG115" s="31"/>
      <c r="FPH115" s="31"/>
      <c r="FPI115" s="31"/>
      <c r="FPJ115" s="31"/>
      <c r="FPK115" s="31"/>
      <c r="FPL115" s="31"/>
      <c r="FPM115" s="31"/>
      <c r="FPN115" s="31"/>
      <c r="FPO115" s="31"/>
      <c r="FPP115" s="31"/>
      <c r="FPQ115" s="31"/>
      <c r="FPR115" s="31"/>
      <c r="FPS115" s="31"/>
      <c r="FPT115" s="31"/>
      <c r="FPU115" s="31"/>
      <c r="FPV115" s="31"/>
      <c r="FPW115" s="31"/>
      <c r="FPX115" s="31"/>
      <c r="FPY115" s="31"/>
      <c r="FPZ115" s="31"/>
      <c r="FQA115" s="31"/>
      <c r="FQB115" s="31"/>
      <c r="FQC115" s="31"/>
      <c r="FQD115" s="31"/>
      <c r="FQE115" s="31"/>
      <c r="FQF115" s="31"/>
      <c r="FQG115" s="31"/>
      <c r="FQH115" s="31"/>
      <c r="FQI115" s="31"/>
      <c r="FQJ115" s="31"/>
      <c r="FQK115" s="31"/>
      <c r="FQL115" s="31"/>
      <c r="FQM115" s="31"/>
      <c r="FQN115" s="31"/>
      <c r="FQO115" s="31"/>
      <c r="FQP115" s="31"/>
      <c r="FQQ115" s="31"/>
      <c r="FQR115" s="31"/>
      <c r="FQS115" s="31"/>
      <c r="FQT115" s="31"/>
      <c r="FQU115" s="31"/>
      <c r="FQV115" s="31"/>
      <c r="FQW115" s="31"/>
      <c r="FQX115" s="31"/>
      <c r="FQY115" s="31"/>
      <c r="FQZ115" s="31"/>
      <c r="FRA115" s="31"/>
      <c r="FRB115" s="31"/>
      <c r="FRC115" s="31"/>
      <c r="FRD115" s="31"/>
      <c r="FRE115" s="31"/>
      <c r="FRF115" s="31"/>
      <c r="FRG115" s="31"/>
      <c r="FRH115" s="31"/>
      <c r="FRI115" s="31"/>
      <c r="FRJ115" s="31"/>
      <c r="FRK115" s="31"/>
      <c r="FRL115" s="31"/>
      <c r="FRM115" s="31"/>
      <c r="FRN115" s="31"/>
      <c r="FRO115" s="31"/>
      <c r="FRP115" s="31"/>
      <c r="FRQ115" s="31"/>
      <c r="FRR115" s="31"/>
      <c r="FRS115" s="31"/>
      <c r="FRT115" s="31"/>
      <c r="FRU115" s="31"/>
      <c r="FRV115" s="31"/>
      <c r="FRW115" s="31"/>
      <c r="FRX115" s="31"/>
      <c r="FRY115" s="31"/>
      <c r="FRZ115" s="31"/>
      <c r="FSA115" s="31"/>
      <c r="FSB115" s="31"/>
      <c r="FSC115" s="31"/>
      <c r="FSD115" s="31"/>
      <c r="FSE115" s="31"/>
      <c r="FSF115" s="31"/>
      <c r="FSG115" s="31"/>
      <c r="FSH115" s="31"/>
      <c r="FSI115" s="31"/>
      <c r="FSJ115" s="31"/>
      <c r="FSK115" s="31"/>
      <c r="FSL115" s="31"/>
      <c r="FSM115" s="31"/>
      <c r="FSN115" s="31"/>
      <c r="FSO115" s="31"/>
      <c r="FSP115" s="31"/>
      <c r="FSQ115" s="31"/>
      <c r="FSR115" s="31"/>
      <c r="FSS115" s="31"/>
      <c r="FST115" s="31"/>
      <c r="FSU115" s="31"/>
      <c r="FSV115" s="31"/>
      <c r="FSW115" s="31"/>
      <c r="FSX115" s="31"/>
      <c r="FSY115" s="31"/>
      <c r="FSZ115" s="31"/>
      <c r="FTA115" s="31"/>
      <c r="FTB115" s="31"/>
      <c r="FTC115" s="31"/>
      <c r="FTD115" s="31"/>
      <c r="FTE115" s="31"/>
      <c r="FTF115" s="31"/>
      <c r="FTG115" s="31"/>
      <c r="FTH115" s="31"/>
      <c r="FTI115" s="31"/>
      <c r="FTJ115" s="31"/>
      <c r="FTK115" s="31"/>
      <c r="FTL115" s="31"/>
      <c r="FTM115" s="31"/>
      <c r="FTN115" s="31"/>
      <c r="FTO115" s="31"/>
      <c r="FTP115" s="31"/>
      <c r="FTQ115" s="31"/>
      <c r="FTR115" s="31"/>
      <c r="FTS115" s="31"/>
      <c r="FTT115" s="31"/>
      <c r="FTU115" s="31"/>
      <c r="FTV115" s="31"/>
      <c r="FTW115" s="31"/>
      <c r="FTX115" s="31"/>
      <c r="FTY115" s="31"/>
      <c r="FTZ115" s="31"/>
      <c r="FUA115" s="31"/>
      <c r="FUB115" s="31"/>
      <c r="FUC115" s="31"/>
      <c r="FUD115" s="31"/>
      <c r="FUE115" s="31"/>
      <c r="FUF115" s="31"/>
      <c r="FUG115" s="31"/>
      <c r="FUH115" s="31"/>
      <c r="FUI115" s="31"/>
      <c r="FUJ115" s="31"/>
      <c r="FUK115" s="31"/>
      <c r="FUL115" s="31"/>
      <c r="FUM115" s="31"/>
      <c r="FUN115" s="31"/>
      <c r="FUO115" s="31"/>
      <c r="FUP115" s="31"/>
      <c r="FUQ115" s="31"/>
      <c r="FUR115" s="31"/>
      <c r="FUS115" s="31"/>
      <c r="FUT115" s="31"/>
      <c r="FUU115" s="31"/>
      <c r="FUV115" s="31"/>
      <c r="FUW115" s="31"/>
      <c r="FUX115" s="31"/>
      <c r="FUY115" s="31"/>
      <c r="FUZ115" s="31"/>
      <c r="FVA115" s="31"/>
      <c r="FVB115" s="31"/>
      <c r="FVC115" s="31"/>
      <c r="FVD115" s="31"/>
      <c r="FVE115" s="31"/>
      <c r="FVF115" s="31"/>
      <c r="FVG115" s="31"/>
      <c r="FVH115" s="31"/>
      <c r="FVI115" s="31"/>
      <c r="FVJ115" s="31"/>
      <c r="FVK115" s="31"/>
      <c r="FVL115" s="31"/>
      <c r="FVM115" s="31"/>
      <c r="FVN115" s="31"/>
      <c r="FVO115" s="31"/>
      <c r="FVP115" s="31"/>
      <c r="FVQ115" s="31"/>
      <c r="FVR115" s="31"/>
      <c r="FVS115" s="31"/>
      <c r="FVT115" s="31"/>
      <c r="FVU115" s="31"/>
      <c r="FVV115" s="31"/>
      <c r="FVW115" s="31"/>
      <c r="FVX115" s="31"/>
      <c r="FVY115" s="31"/>
      <c r="FVZ115" s="31"/>
      <c r="FWA115" s="31"/>
      <c r="FWB115" s="31"/>
      <c r="FWC115" s="31"/>
      <c r="FWD115" s="31"/>
      <c r="FWE115" s="31"/>
      <c r="FWF115" s="31"/>
      <c r="FWG115" s="31"/>
      <c r="FWH115" s="31"/>
      <c r="FWI115" s="31"/>
      <c r="FWJ115" s="31"/>
      <c r="FWK115" s="31"/>
      <c r="FWL115" s="31"/>
      <c r="FWM115" s="31"/>
      <c r="FWN115" s="31"/>
      <c r="FWO115" s="31"/>
      <c r="FWP115" s="31"/>
      <c r="FWQ115" s="31"/>
      <c r="FWR115" s="31"/>
      <c r="FWS115" s="31"/>
      <c r="FWT115" s="31"/>
      <c r="FWU115" s="31"/>
      <c r="FWV115" s="31"/>
      <c r="FWW115" s="31"/>
      <c r="FWX115" s="31"/>
      <c r="FWY115" s="31"/>
      <c r="FWZ115" s="31"/>
      <c r="FXA115" s="31"/>
      <c r="FXB115" s="31"/>
      <c r="FXC115" s="31"/>
      <c r="FXD115" s="31"/>
      <c r="FXE115" s="31"/>
      <c r="FXF115" s="31"/>
      <c r="FXG115" s="31"/>
      <c r="FXH115" s="31"/>
      <c r="FXI115" s="31"/>
      <c r="FXJ115" s="31"/>
      <c r="FXK115" s="31"/>
      <c r="FXL115" s="31"/>
      <c r="FXM115" s="31"/>
      <c r="FXN115" s="31"/>
      <c r="FXO115" s="31"/>
      <c r="FXP115" s="31"/>
      <c r="FXQ115" s="31"/>
      <c r="FXR115" s="31"/>
      <c r="FXS115" s="31"/>
      <c r="FXT115" s="31"/>
      <c r="FXU115" s="31"/>
      <c r="FXV115" s="31"/>
      <c r="FXW115" s="31"/>
      <c r="FXX115" s="31"/>
      <c r="FXY115" s="31"/>
      <c r="FXZ115" s="31"/>
      <c r="FYA115" s="31"/>
      <c r="FYB115" s="31"/>
      <c r="FYC115" s="31"/>
      <c r="FYD115" s="31"/>
      <c r="FYE115" s="31"/>
      <c r="FYF115" s="31"/>
      <c r="FYG115" s="31"/>
      <c r="FYH115" s="31"/>
      <c r="FYI115" s="31"/>
      <c r="FYJ115" s="31"/>
      <c r="FYK115" s="31"/>
      <c r="FYL115" s="31"/>
      <c r="FYM115" s="31"/>
      <c r="FYN115" s="31"/>
      <c r="FYO115" s="31"/>
      <c r="FYP115" s="31"/>
      <c r="FYQ115" s="31"/>
      <c r="FYR115" s="31"/>
      <c r="FYS115" s="31"/>
      <c r="FYT115" s="31"/>
      <c r="FYU115" s="31"/>
      <c r="FYV115" s="31"/>
      <c r="FYW115" s="31"/>
      <c r="FYX115" s="31"/>
      <c r="FYY115" s="31"/>
      <c r="FYZ115" s="31"/>
      <c r="FZA115" s="31"/>
      <c r="FZB115" s="31"/>
      <c r="FZC115" s="31"/>
      <c r="FZD115" s="31"/>
      <c r="FZE115" s="31"/>
      <c r="FZF115" s="31"/>
      <c r="FZG115" s="31"/>
      <c r="FZH115" s="31"/>
      <c r="FZI115" s="31"/>
      <c r="FZJ115" s="31"/>
      <c r="FZK115" s="31"/>
      <c r="FZL115" s="31"/>
      <c r="FZM115" s="31"/>
      <c r="FZN115" s="31"/>
      <c r="FZO115" s="31"/>
      <c r="FZP115" s="31"/>
      <c r="FZQ115" s="31"/>
      <c r="FZR115" s="31"/>
      <c r="FZS115" s="31"/>
      <c r="FZT115" s="31"/>
      <c r="FZU115" s="31"/>
      <c r="FZV115" s="31"/>
      <c r="FZW115" s="31"/>
      <c r="FZX115" s="31"/>
      <c r="FZY115" s="31"/>
      <c r="FZZ115" s="31"/>
      <c r="GAA115" s="31"/>
      <c r="GAB115" s="31"/>
      <c r="GAC115" s="31"/>
      <c r="GAD115" s="31"/>
      <c r="GAE115" s="31"/>
      <c r="GAF115" s="31"/>
      <c r="GAG115" s="31"/>
      <c r="GAH115" s="31"/>
      <c r="GAI115" s="31"/>
      <c r="GAJ115" s="31"/>
      <c r="GAK115" s="31"/>
      <c r="GAL115" s="31"/>
      <c r="GAM115" s="31"/>
      <c r="GAN115" s="31"/>
      <c r="GAO115" s="31"/>
      <c r="GAP115" s="31"/>
      <c r="GAQ115" s="31"/>
      <c r="GAR115" s="31"/>
      <c r="GAS115" s="31"/>
      <c r="GAT115" s="31"/>
      <c r="GAU115" s="31"/>
      <c r="GAV115" s="31"/>
      <c r="GAW115" s="31"/>
      <c r="GAX115" s="31"/>
      <c r="GAY115" s="31"/>
      <c r="GAZ115" s="31"/>
      <c r="GBA115" s="31"/>
      <c r="GBB115" s="31"/>
      <c r="GBC115" s="31"/>
      <c r="GBD115" s="31"/>
      <c r="GBE115" s="31"/>
      <c r="GBF115" s="31"/>
      <c r="GBG115" s="31"/>
      <c r="GBH115" s="31"/>
      <c r="GBI115" s="31"/>
      <c r="GBJ115" s="31"/>
      <c r="GBK115" s="31"/>
      <c r="GBL115" s="31"/>
      <c r="GBM115" s="31"/>
      <c r="GBN115" s="31"/>
      <c r="GBO115" s="31"/>
      <c r="GBP115" s="31"/>
      <c r="GBQ115" s="31"/>
      <c r="GBR115" s="31"/>
      <c r="GBS115" s="31"/>
      <c r="GBT115" s="31"/>
      <c r="GBU115" s="31"/>
      <c r="GBV115" s="31"/>
      <c r="GBW115" s="31"/>
      <c r="GBX115" s="31"/>
      <c r="GBY115" s="31"/>
      <c r="GBZ115" s="31"/>
      <c r="GCA115" s="31"/>
      <c r="GCB115" s="31"/>
      <c r="GCC115" s="31"/>
      <c r="GCD115" s="31"/>
      <c r="GCE115" s="31"/>
      <c r="GCF115" s="31"/>
      <c r="GCG115" s="31"/>
      <c r="GCH115" s="31"/>
      <c r="GCI115" s="31"/>
      <c r="GCJ115" s="31"/>
      <c r="GCK115" s="31"/>
      <c r="GCL115" s="31"/>
      <c r="GCM115" s="31"/>
      <c r="GCN115" s="31"/>
      <c r="GCO115" s="31"/>
      <c r="GCP115" s="31"/>
      <c r="GCQ115" s="31"/>
      <c r="GCR115" s="31"/>
      <c r="GCS115" s="31"/>
      <c r="GCT115" s="31"/>
      <c r="GCU115" s="31"/>
      <c r="GCV115" s="31"/>
      <c r="GCW115" s="31"/>
      <c r="GCX115" s="31"/>
      <c r="GCY115" s="31"/>
      <c r="GCZ115" s="31"/>
      <c r="GDA115" s="31"/>
      <c r="GDB115" s="31"/>
      <c r="GDC115" s="31"/>
      <c r="GDD115" s="31"/>
      <c r="GDE115" s="31"/>
      <c r="GDF115" s="31"/>
      <c r="GDG115" s="31"/>
      <c r="GDH115" s="31"/>
      <c r="GDI115" s="31"/>
      <c r="GDJ115" s="31"/>
      <c r="GDK115" s="31"/>
      <c r="GDL115" s="31"/>
      <c r="GDM115" s="31"/>
      <c r="GDN115" s="31"/>
      <c r="GDO115" s="31"/>
      <c r="GDP115" s="31"/>
      <c r="GDQ115" s="31"/>
      <c r="GDR115" s="31"/>
      <c r="GDS115" s="31"/>
      <c r="GDT115" s="31"/>
      <c r="GDU115" s="31"/>
      <c r="GDV115" s="31"/>
      <c r="GDW115" s="31"/>
      <c r="GDX115" s="31"/>
      <c r="GDY115" s="31"/>
      <c r="GDZ115" s="31"/>
      <c r="GEA115" s="31"/>
      <c r="GEB115" s="31"/>
      <c r="GEC115" s="31"/>
      <c r="GED115" s="31"/>
      <c r="GEE115" s="31"/>
      <c r="GEF115" s="31"/>
      <c r="GEG115" s="31"/>
      <c r="GEH115" s="31"/>
      <c r="GEI115" s="31"/>
      <c r="GEJ115" s="31"/>
      <c r="GEK115" s="31"/>
      <c r="GEL115" s="31"/>
      <c r="GEM115" s="31"/>
      <c r="GEN115" s="31"/>
      <c r="GEO115" s="31"/>
      <c r="GEP115" s="31"/>
      <c r="GEQ115" s="31"/>
      <c r="GER115" s="31"/>
      <c r="GES115" s="31"/>
      <c r="GET115" s="31"/>
      <c r="GEU115" s="31"/>
      <c r="GEV115" s="31"/>
      <c r="GEW115" s="31"/>
      <c r="GEX115" s="31"/>
      <c r="GEY115" s="31"/>
      <c r="GEZ115" s="31"/>
      <c r="GFA115" s="31"/>
      <c r="GFB115" s="31"/>
      <c r="GFC115" s="31"/>
      <c r="GFD115" s="31"/>
      <c r="GFE115" s="31"/>
      <c r="GFF115" s="31"/>
      <c r="GFG115" s="31"/>
      <c r="GFH115" s="31"/>
      <c r="GFI115" s="31"/>
      <c r="GFJ115" s="31"/>
      <c r="GFK115" s="31"/>
      <c r="GFL115" s="31"/>
      <c r="GFM115" s="31"/>
      <c r="GFN115" s="31"/>
      <c r="GFO115" s="31"/>
      <c r="GFP115" s="31"/>
      <c r="GFQ115" s="31"/>
      <c r="GFR115" s="31"/>
      <c r="GFS115" s="31"/>
      <c r="GFT115" s="31"/>
      <c r="GFU115" s="31"/>
      <c r="GFV115" s="31"/>
      <c r="GFW115" s="31"/>
      <c r="GFX115" s="31"/>
      <c r="GFY115" s="31"/>
      <c r="GFZ115" s="31"/>
      <c r="GGA115" s="31"/>
      <c r="GGB115" s="31"/>
      <c r="GGC115" s="31"/>
      <c r="GGD115" s="31"/>
      <c r="GGE115" s="31"/>
      <c r="GGF115" s="31"/>
      <c r="GGG115" s="31"/>
      <c r="GGH115" s="31"/>
      <c r="GGI115" s="31"/>
      <c r="GGJ115" s="31"/>
      <c r="GGK115" s="31"/>
      <c r="GGL115" s="31"/>
      <c r="GGM115" s="31"/>
      <c r="GGN115" s="31"/>
      <c r="GGO115" s="31"/>
      <c r="GGP115" s="31"/>
      <c r="GGQ115" s="31"/>
      <c r="GGR115" s="31"/>
      <c r="GGS115" s="31"/>
      <c r="GGT115" s="31"/>
      <c r="GGU115" s="31"/>
      <c r="GGV115" s="31"/>
      <c r="GGW115" s="31"/>
      <c r="GGX115" s="31"/>
      <c r="GGY115" s="31"/>
      <c r="GGZ115" s="31"/>
      <c r="GHA115" s="31"/>
      <c r="GHB115" s="31"/>
      <c r="GHC115" s="31"/>
      <c r="GHD115" s="31"/>
      <c r="GHE115" s="31"/>
      <c r="GHF115" s="31"/>
      <c r="GHG115" s="31"/>
      <c r="GHH115" s="31"/>
      <c r="GHI115" s="31"/>
      <c r="GHJ115" s="31"/>
      <c r="GHK115" s="31"/>
      <c r="GHL115" s="31"/>
      <c r="GHM115" s="31"/>
      <c r="GHN115" s="31"/>
      <c r="GHO115" s="31"/>
      <c r="GHP115" s="31"/>
      <c r="GHQ115" s="31"/>
      <c r="GHR115" s="31"/>
      <c r="GHS115" s="31"/>
      <c r="GHT115" s="31"/>
      <c r="GHU115" s="31"/>
      <c r="GHV115" s="31"/>
      <c r="GHW115" s="31"/>
      <c r="GHX115" s="31"/>
      <c r="GHY115" s="31"/>
      <c r="GHZ115" s="31"/>
      <c r="GIA115" s="31"/>
      <c r="GIB115" s="31"/>
      <c r="GIC115" s="31"/>
      <c r="GID115" s="31"/>
      <c r="GIE115" s="31"/>
      <c r="GIF115" s="31"/>
      <c r="GIG115" s="31"/>
      <c r="GIH115" s="31"/>
      <c r="GII115" s="31"/>
      <c r="GIJ115" s="31"/>
      <c r="GIK115" s="31"/>
      <c r="GIL115" s="31"/>
      <c r="GIM115" s="31"/>
      <c r="GIN115" s="31"/>
      <c r="GIO115" s="31"/>
      <c r="GIP115" s="31"/>
      <c r="GIQ115" s="31"/>
      <c r="GIR115" s="31"/>
      <c r="GIS115" s="31"/>
      <c r="GIT115" s="31"/>
      <c r="GIU115" s="31"/>
      <c r="GIV115" s="31"/>
      <c r="GIW115" s="31"/>
      <c r="GIX115" s="31"/>
      <c r="GIY115" s="31"/>
      <c r="GIZ115" s="31"/>
      <c r="GJA115" s="31"/>
      <c r="GJB115" s="31"/>
      <c r="GJC115" s="31"/>
      <c r="GJD115" s="31"/>
      <c r="GJE115" s="31"/>
      <c r="GJF115" s="31"/>
      <c r="GJG115" s="31"/>
      <c r="GJH115" s="31"/>
      <c r="GJI115" s="31"/>
      <c r="GJJ115" s="31"/>
      <c r="GJK115" s="31"/>
      <c r="GJL115" s="31"/>
      <c r="GJM115" s="31"/>
      <c r="GJN115" s="31"/>
      <c r="GJO115" s="31"/>
      <c r="GJP115" s="31"/>
      <c r="GJQ115" s="31"/>
      <c r="GJR115" s="31"/>
      <c r="GJS115" s="31"/>
      <c r="GJT115" s="31"/>
      <c r="GJU115" s="31"/>
      <c r="GJV115" s="31"/>
      <c r="GJW115" s="31"/>
      <c r="GJX115" s="31"/>
      <c r="GJY115" s="31"/>
      <c r="GJZ115" s="31"/>
      <c r="GKA115" s="31"/>
      <c r="GKB115" s="31"/>
      <c r="GKC115" s="31"/>
      <c r="GKD115" s="31"/>
      <c r="GKE115" s="31"/>
      <c r="GKF115" s="31"/>
      <c r="GKG115" s="31"/>
      <c r="GKH115" s="31"/>
      <c r="GKI115" s="31"/>
      <c r="GKJ115" s="31"/>
      <c r="GKK115" s="31"/>
      <c r="GKL115" s="31"/>
      <c r="GKM115" s="31"/>
      <c r="GKN115" s="31"/>
      <c r="GKO115" s="31"/>
      <c r="GKP115" s="31"/>
      <c r="GKQ115" s="31"/>
      <c r="GKR115" s="31"/>
      <c r="GKS115" s="31"/>
      <c r="GKT115" s="31"/>
      <c r="GKU115" s="31"/>
      <c r="GKV115" s="31"/>
      <c r="GKW115" s="31"/>
      <c r="GKX115" s="31"/>
      <c r="GKY115" s="31"/>
      <c r="GKZ115" s="31"/>
      <c r="GLA115" s="31"/>
      <c r="GLB115" s="31"/>
      <c r="GLC115" s="31"/>
      <c r="GLD115" s="31"/>
      <c r="GLE115" s="31"/>
      <c r="GLF115" s="31"/>
      <c r="GLG115" s="31"/>
      <c r="GLH115" s="31"/>
      <c r="GLI115" s="31"/>
      <c r="GLJ115" s="31"/>
      <c r="GLK115" s="31"/>
      <c r="GLL115" s="31"/>
      <c r="GLM115" s="31"/>
      <c r="GLN115" s="31"/>
      <c r="GLO115" s="31"/>
      <c r="GLP115" s="31"/>
      <c r="GLQ115" s="31"/>
      <c r="GLR115" s="31"/>
      <c r="GLS115" s="31"/>
      <c r="GLT115" s="31"/>
      <c r="GLU115" s="31"/>
      <c r="GLV115" s="31"/>
      <c r="GLW115" s="31"/>
      <c r="GLX115" s="31"/>
      <c r="GLY115" s="31"/>
      <c r="GLZ115" s="31"/>
      <c r="GMA115" s="31"/>
      <c r="GMB115" s="31"/>
      <c r="GMC115" s="31"/>
      <c r="GMD115" s="31"/>
      <c r="GME115" s="31"/>
      <c r="GMF115" s="31"/>
      <c r="GMG115" s="31"/>
      <c r="GMH115" s="31"/>
      <c r="GMI115" s="31"/>
      <c r="GMJ115" s="31"/>
      <c r="GMK115" s="31"/>
      <c r="GML115" s="31"/>
      <c r="GMM115" s="31"/>
      <c r="GMN115" s="31"/>
      <c r="GMO115" s="31"/>
      <c r="GMP115" s="31"/>
      <c r="GMQ115" s="31"/>
      <c r="GMR115" s="31"/>
      <c r="GMS115" s="31"/>
      <c r="GMT115" s="31"/>
      <c r="GMU115" s="31"/>
      <c r="GMV115" s="31"/>
      <c r="GMW115" s="31"/>
      <c r="GMX115" s="31"/>
      <c r="GMY115" s="31"/>
      <c r="GMZ115" s="31"/>
      <c r="GNA115" s="31"/>
      <c r="GNB115" s="31"/>
      <c r="GNC115" s="31"/>
      <c r="GND115" s="31"/>
      <c r="GNE115" s="31"/>
      <c r="GNF115" s="31"/>
      <c r="GNG115" s="31"/>
      <c r="GNH115" s="31"/>
      <c r="GNI115" s="31"/>
      <c r="GNJ115" s="31"/>
      <c r="GNK115" s="31"/>
      <c r="GNL115" s="31"/>
      <c r="GNM115" s="31"/>
      <c r="GNN115" s="31"/>
      <c r="GNO115" s="31"/>
      <c r="GNP115" s="31"/>
      <c r="GNQ115" s="31"/>
      <c r="GNR115" s="31"/>
      <c r="GNS115" s="31"/>
      <c r="GNT115" s="31"/>
      <c r="GNU115" s="31"/>
      <c r="GNV115" s="31"/>
      <c r="GNW115" s="31"/>
      <c r="GNX115" s="31"/>
      <c r="GNY115" s="31"/>
      <c r="GNZ115" s="31"/>
      <c r="GOA115" s="31"/>
      <c r="GOB115" s="31"/>
      <c r="GOC115" s="31"/>
      <c r="GOD115" s="31"/>
      <c r="GOE115" s="31"/>
      <c r="GOF115" s="31"/>
      <c r="GOG115" s="31"/>
      <c r="GOH115" s="31"/>
      <c r="GOI115" s="31"/>
      <c r="GOJ115" s="31"/>
      <c r="GOK115" s="31"/>
      <c r="GOL115" s="31"/>
      <c r="GOM115" s="31"/>
      <c r="GON115" s="31"/>
      <c r="GOO115" s="31"/>
      <c r="GOP115" s="31"/>
      <c r="GOQ115" s="31"/>
      <c r="GOR115" s="31"/>
      <c r="GOS115" s="31"/>
      <c r="GOT115" s="31"/>
      <c r="GOU115" s="31"/>
      <c r="GOV115" s="31"/>
      <c r="GOW115" s="31"/>
      <c r="GOX115" s="31"/>
      <c r="GOY115" s="31"/>
      <c r="GOZ115" s="31"/>
      <c r="GPA115" s="31"/>
      <c r="GPB115" s="31"/>
      <c r="GPC115" s="31"/>
      <c r="GPD115" s="31"/>
      <c r="GPE115" s="31"/>
      <c r="GPF115" s="31"/>
      <c r="GPG115" s="31"/>
      <c r="GPH115" s="31"/>
      <c r="GPI115" s="31"/>
      <c r="GPJ115" s="31"/>
      <c r="GPK115" s="31"/>
      <c r="GPL115" s="31"/>
      <c r="GPM115" s="31"/>
      <c r="GPN115" s="31"/>
      <c r="GPO115" s="31"/>
      <c r="GPP115" s="31"/>
      <c r="GPQ115" s="31"/>
      <c r="GPR115" s="31"/>
      <c r="GPS115" s="31"/>
      <c r="GPT115" s="31"/>
      <c r="GPU115" s="31"/>
      <c r="GPV115" s="31"/>
      <c r="GPW115" s="31"/>
      <c r="GPX115" s="31"/>
      <c r="GPY115" s="31"/>
      <c r="GPZ115" s="31"/>
      <c r="GQA115" s="31"/>
      <c r="GQB115" s="31"/>
      <c r="GQC115" s="31"/>
      <c r="GQD115" s="31"/>
      <c r="GQE115" s="31"/>
      <c r="GQF115" s="31"/>
      <c r="GQG115" s="31"/>
      <c r="GQH115" s="31"/>
      <c r="GQI115" s="31"/>
      <c r="GQJ115" s="31"/>
      <c r="GQK115" s="31"/>
      <c r="GQL115" s="31"/>
      <c r="GQM115" s="31"/>
      <c r="GQN115" s="31"/>
      <c r="GQO115" s="31"/>
      <c r="GQP115" s="31"/>
      <c r="GQQ115" s="31"/>
      <c r="GQR115" s="31"/>
      <c r="GQS115" s="31"/>
      <c r="GQT115" s="31"/>
      <c r="GQU115" s="31"/>
      <c r="GQV115" s="31"/>
      <c r="GQW115" s="31"/>
      <c r="GQX115" s="31"/>
      <c r="GQY115" s="31"/>
      <c r="GQZ115" s="31"/>
      <c r="GRA115" s="31"/>
      <c r="GRB115" s="31"/>
      <c r="GRC115" s="31"/>
      <c r="GRD115" s="31"/>
      <c r="GRE115" s="31"/>
      <c r="GRF115" s="31"/>
      <c r="GRG115" s="31"/>
      <c r="GRH115" s="31"/>
      <c r="GRI115" s="31"/>
      <c r="GRJ115" s="31"/>
      <c r="GRK115" s="31"/>
      <c r="GRL115" s="31"/>
      <c r="GRM115" s="31"/>
      <c r="GRN115" s="31"/>
      <c r="GRO115" s="31"/>
      <c r="GRP115" s="31"/>
      <c r="GRQ115" s="31"/>
      <c r="GRR115" s="31"/>
      <c r="GRS115" s="31"/>
      <c r="GRT115" s="31"/>
      <c r="GRU115" s="31"/>
      <c r="GRV115" s="31"/>
      <c r="GRW115" s="31"/>
      <c r="GRX115" s="31"/>
      <c r="GRY115" s="31"/>
      <c r="GRZ115" s="31"/>
      <c r="GSA115" s="31"/>
      <c r="GSB115" s="31"/>
      <c r="GSC115" s="31"/>
      <c r="GSD115" s="31"/>
      <c r="GSE115" s="31"/>
      <c r="GSF115" s="31"/>
      <c r="GSG115" s="31"/>
      <c r="GSH115" s="31"/>
      <c r="GSI115" s="31"/>
      <c r="GSJ115" s="31"/>
      <c r="GSK115" s="31"/>
      <c r="GSL115" s="31"/>
      <c r="GSM115" s="31"/>
      <c r="GSN115" s="31"/>
      <c r="GSO115" s="31"/>
      <c r="GSP115" s="31"/>
      <c r="GSQ115" s="31"/>
      <c r="GSR115" s="31"/>
      <c r="GSS115" s="31"/>
      <c r="GST115" s="31"/>
      <c r="GSU115" s="31"/>
      <c r="GSV115" s="31"/>
      <c r="GSW115" s="31"/>
      <c r="GSX115" s="31"/>
      <c r="GSY115" s="31"/>
      <c r="GSZ115" s="31"/>
      <c r="GTA115" s="31"/>
      <c r="GTB115" s="31"/>
      <c r="GTC115" s="31"/>
      <c r="GTD115" s="31"/>
      <c r="GTE115" s="31"/>
      <c r="GTF115" s="31"/>
      <c r="GTG115" s="31"/>
      <c r="GTH115" s="31"/>
      <c r="GTI115" s="31"/>
      <c r="GTJ115" s="31"/>
      <c r="GTK115" s="31"/>
      <c r="GTL115" s="31"/>
      <c r="GTM115" s="31"/>
      <c r="GTN115" s="31"/>
      <c r="GTO115" s="31"/>
      <c r="GTP115" s="31"/>
      <c r="GTQ115" s="31"/>
      <c r="GTR115" s="31"/>
      <c r="GTS115" s="31"/>
      <c r="GTT115" s="31"/>
      <c r="GTU115" s="31"/>
      <c r="GTV115" s="31"/>
      <c r="GTW115" s="31"/>
      <c r="GTX115" s="31"/>
      <c r="GTY115" s="31"/>
      <c r="GTZ115" s="31"/>
      <c r="GUA115" s="31"/>
      <c r="GUB115" s="31"/>
      <c r="GUC115" s="31"/>
      <c r="GUD115" s="31"/>
      <c r="GUE115" s="31"/>
      <c r="GUF115" s="31"/>
      <c r="GUG115" s="31"/>
      <c r="GUH115" s="31"/>
      <c r="GUI115" s="31"/>
      <c r="GUJ115" s="31"/>
      <c r="GUK115" s="31"/>
      <c r="GUL115" s="31"/>
      <c r="GUM115" s="31"/>
      <c r="GUN115" s="31"/>
      <c r="GUO115" s="31"/>
      <c r="GUP115" s="31"/>
      <c r="GUQ115" s="31"/>
      <c r="GUR115" s="31"/>
      <c r="GUS115" s="31"/>
      <c r="GUT115" s="31"/>
      <c r="GUU115" s="31"/>
      <c r="GUV115" s="31"/>
      <c r="GUW115" s="31"/>
      <c r="GUX115" s="31"/>
      <c r="GUY115" s="31"/>
      <c r="GUZ115" s="31"/>
      <c r="GVA115" s="31"/>
      <c r="GVB115" s="31"/>
      <c r="GVC115" s="31"/>
      <c r="GVD115" s="31"/>
      <c r="GVE115" s="31"/>
      <c r="GVF115" s="31"/>
      <c r="GVG115" s="31"/>
      <c r="GVH115" s="31"/>
      <c r="GVI115" s="31"/>
      <c r="GVJ115" s="31"/>
      <c r="GVK115" s="31"/>
      <c r="GVL115" s="31"/>
      <c r="GVM115" s="31"/>
      <c r="GVN115" s="31"/>
      <c r="GVO115" s="31"/>
      <c r="GVP115" s="31"/>
      <c r="GVQ115" s="31"/>
      <c r="GVR115" s="31"/>
      <c r="GVS115" s="31"/>
      <c r="GVT115" s="31"/>
      <c r="GVU115" s="31"/>
      <c r="GVV115" s="31"/>
      <c r="GVW115" s="31"/>
      <c r="GVX115" s="31"/>
      <c r="GVY115" s="31"/>
      <c r="GVZ115" s="31"/>
      <c r="GWA115" s="31"/>
      <c r="GWB115" s="31"/>
      <c r="GWC115" s="31"/>
      <c r="GWD115" s="31"/>
      <c r="GWE115" s="31"/>
      <c r="GWF115" s="31"/>
      <c r="GWG115" s="31"/>
      <c r="GWH115" s="31"/>
      <c r="GWI115" s="31"/>
      <c r="GWJ115" s="31"/>
      <c r="GWK115" s="31"/>
      <c r="GWL115" s="31"/>
      <c r="GWM115" s="31"/>
      <c r="GWN115" s="31"/>
      <c r="GWO115" s="31"/>
      <c r="GWP115" s="31"/>
      <c r="GWQ115" s="31"/>
      <c r="GWR115" s="31"/>
      <c r="GWS115" s="31"/>
      <c r="GWT115" s="31"/>
      <c r="GWU115" s="31"/>
      <c r="GWV115" s="31"/>
      <c r="GWW115" s="31"/>
      <c r="GWX115" s="31"/>
      <c r="GWY115" s="31"/>
      <c r="GWZ115" s="31"/>
      <c r="GXA115" s="31"/>
      <c r="GXB115" s="31"/>
      <c r="GXC115" s="31"/>
      <c r="GXD115" s="31"/>
      <c r="GXE115" s="31"/>
      <c r="GXF115" s="31"/>
      <c r="GXG115" s="31"/>
      <c r="GXH115" s="31"/>
      <c r="GXI115" s="31"/>
      <c r="GXJ115" s="31"/>
      <c r="GXK115" s="31"/>
      <c r="GXL115" s="31"/>
      <c r="GXM115" s="31"/>
      <c r="GXN115" s="31"/>
      <c r="GXO115" s="31"/>
      <c r="GXP115" s="31"/>
      <c r="GXQ115" s="31"/>
      <c r="GXR115" s="31"/>
      <c r="GXS115" s="31"/>
      <c r="GXT115" s="31"/>
      <c r="GXU115" s="31"/>
      <c r="GXV115" s="31"/>
      <c r="GXW115" s="31"/>
      <c r="GXX115" s="31"/>
      <c r="GXY115" s="31"/>
      <c r="GXZ115" s="31"/>
      <c r="GYA115" s="31"/>
      <c r="GYB115" s="31"/>
      <c r="GYC115" s="31"/>
      <c r="GYD115" s="31"/>
      <c r="GYE115" s="31"/>
      <c r="GYF115" s="31"/>
      <c r="GYG115" s="31"/>
      <c r="GYH115" s="31"/>
      <c r="GYI115" s="31"/>
      <c r="GYJ115" s="31"/>
      <c r="GYK115" s="31"/>
      <c r="GYL115" s="31"/>
      <c r="GYM115" s="31"/>
      <c r="GYN115" s="31"/>
      <c r="GYO115" s="31"/>
      <c r="GYP115" s="31"/>
      <c r="GYQ115" s="31"/>
      <c r="GYR115" s="31"/>
      <c r="GYS115" s="31"/>
      <c r="GYT115" s="31"/>
      <c r="GYU115" s="31"/>
      <c r="GYV115" s="31"/>
      <c r="GYW115" s="31"/>
      <c r="GYX115" s="31"/>
      <c r="GYY115" s="31"/>
      <c r="GYZ115" s="31"/>
      <c r="GZA115" s="31"/>
      <c r="GZB115" s="31"/>
      <c r="GZC115" s="31"/>
      <c r="GZD115" s="31"/>
      <c r="GZE115" s="31"/>
      <c r="GZF115" s="31"/>
      <c r="GZG115" s="31"/>
      <c r="GZH115" s="31"/>
      <c r="GZI115" s="31"/>
      <c r="GZJ115" s="31"/>
      <c r="GZK115" s="31"/>
      <c r="GZL115" s="31"/>
      <c r="GZM115" s="31"/>
      <c r="GZN115" s="31"/>
      <c r="GZO115" s="31"/>
      <c r="GZP115" s="31"/>
      <c r="GZQ115" s="31"/>
      <c r="GZR115" s="31"/>
      <c r="GZS115" s="31"/>
      <c r="GZT115" s="31"/>
      <c r="GZU115" s="31"/>
      <c r="GZV115" s="31"/>
      <c r="GZW115" s="31"/>
      <c r="GZX115" s="31"/>
      <c r="GZY115" s="31"/>
      <c r="GZZ115" s="31"/>
      <c r="HAA115" s="31"/>
      <c r="HAB115" s="31"/>
      <c r="HAC115" s="31"/>
      <c r="HAD115" s="31"/>
      <c r="HAE115" s="31"/>
      <c r="HAF115" s="31"/>
      <c r="HAG115" s="31"/>
      <c r="HAH115" s="31"/>
      <c r="HAI115" s="31"/>
      <c r="HAJ115" s="31"/>
      <c r="HAK115" s="31"/>
      <c r="HAL115" s="31"/>
      <c r="HAM115" s="31"/>
      <c r="HAN115" s="31"/>
      <c r="HAO115" s="31"/>
      <c r="HAP115" s="31"/>
      <c r="HAQ115" s="31"/>
      <c r="HAR115" s="31"/>
      <c r="HAS115" s="31"/>
      <c r="HAT115" s="31"/>
      <c r="HAU115" s="31"/>
      <c r="HAV115" s="31"/>
      <c r="HAW115" s="31"/>
      <c r="HAX115" s="31"/>
      <c r="HAY115" s="31"/>
      <c r="HAZ115" s="31"/>
      <c r="HBA115" s="31"/>
      <c r="HBB115" s="31"/>
      <c r="HBC115" s="31"/>
      <c r="HBD115" s="31"/>
      <c r="HBE115" s="31"/>
      <c r="HBF115" s="31"/>
      <c r="HBG115" s="31"/>
      <c r="HBH115" s="31"/>
      <c r="HBI115" s="31"/>
      <c r="HBJ115" s="31"/>
      <c r="HBK115" s="31"/>
      <c r="HBL115" s="31"/>
      <c r="HBM115" s="31"/>
      <c r="HBN115" s="31"/>
      <c r="HBO115" s="31"/>
      <c r="HBP115" s="31"/>
      <c r="HBQ115" s="31"/>
      <c r="HBR115" s="31"/>
      <c r="HBS115" s="31"/>
      <c r="HBT115" s="31"/>
      <c r="HBU115" s="31"/>
      <c r="HBV115" s="31"/>
      <c r="HBW115" s="31"/>
      <c r="HBX115" s="31"/>
      <c r="HBY115" s="31"/>
      <c r="HBZ115" s="31"/>
      <c r="HCA115" s="31"/>
      <c r="HCB115" s="31"/>
      <c r="HCC115" s="31"/>
      <c r="HCD115" s="31"/>
      <c r="HCE115" s="31"/>
      <c r="HCF115" s="31"/>
      <c r="HCG115" s="31"/>
      <c r="HCH115" s="31"/>
      <c r="HCI115" s="31"/>
      <c r="HCJ115" s="31"/>
      <c r="HCK115" s="31"/>
      <c r="HCL115" s="31"/>
      <c r="HCM115" s="31"/>
      <c r="HCN115" s="31"/>
      <c r="HCO115" s="31"/>
      <c r="HCP115" s="31"/>
      <c r="HCQ115" s="31"/>
      <c r="HCR115" s="31"/>
      <c r="HCS115" s="31"/>
      <c r="HCT115" s="31"/>
      <c r="HCU115" s="31"/>
      <c r="HCV115" s="31"/>
      <c r="HCW115" s="31"/>
      <c r="HCX115" s="31"/>
      <c r="HCY115" s="31"/>
      <c r="HCZ115" s="31"/>
      <c r="HDA115" s="31"/>
      <c r="HDB115" s="31"/>
      <c r="HDC115" s="31"/>
      <c r="HDD115" s="31"/>
      <c r="HDE115" s="31"/>
      <c r="HDF115" s="31"/>
      <c r="HDG115" s="31"/>
      <c r="HDH115" s="31"/>
      <c r="HDI115" s="31"/>
      <c r="HDJ115" s="31"/>
      <c r="HDK115" s="31"/>
      <c r="HDL115" s="31"/>
      <c r="HDM115" s="31"/>
      <c r="HDN115" s="31"/>
      <c r="HDO115" s="31"/>
      <c r="HDP115" s="31"/>
      <c r="HDQ115" s="31"/>
      <c r="HDR115" s="31"/>
      <c r="HDS115" s="31"/>
      <c r="HDT115" s="31"/>
      <c r="HDU115" s="31"/>
      <c r="HDV115" s="31"/>
      <c r="HDW115" s="31"/>
      <c r="HDX115" s="31"/>
      <c r="HDY115" s="31"/>
      <c r="HDZ115" s="31"/>
      <c r="HEA115" s="31"/>
      <c r="HEB115" s="31"/>
      <c r="HEC115" s="31"/>
      <c r="HED115" s="31"/>
      <c r="HEE115" s="31"/>
      <c r="HEF115" s="31"/>
      <c r="HEG115" s="31"/>
      <c r="HEH115" s="31"/>
      <c r="HEI115" s="31"/>
      <c r="HEJ115" s="31"/>
      <c r="HEK115" s="31"/>
      <c r="HEL115" s="31"/>
      <c r="HEM115" s="31"/>
      <c r="HEN115" s="31"/>
      <c r="HEO115" s="31"/>
      <c r="HEP115" s="31"/>
      <c r="HEQ115" s="31"/>
      <c r="HER115" s="31"/>
      <c r="HES115" s="31"/>
      <c r="HET115" s="31"/>
      <c r="HEU115" s="31"/>
      <c r="HEV115" s="31"/>
      <c r="HEW115" s="31"/>
      <c r="HEX115" s="31"/>
      <c r="HEY115" s="31"/>
      <c r="HEZ115" s="31"/>
      <c r="HFA115" s="31"/>
      <c r="HFB115" s="31"/>
      <c r="HFC115" s="31"/>
      <c r="HFD115" s="31"/>
      <c r="HFE115" s="31"/>
      <c r="HFF115" s="31"/>
      <c r="HFG115" s="31"/>
      <c r="HFH115" s="31"/>
      <c r="HFI115" s="31"/>
      <c r="HFJ115" s="31"/>
      <c r="HFK115" s="31"/>
      <c r="HFL115" s="31"/>
      <c r="HFM115" s="31"/>
      <c r="HFN115" s="31"/>
      <c r="HFO115" s="31"/>
      <c r="HFP115" s="31"/>
      <c r="HFQ115" s="31"/>
      <c r="HFR115" s="31"/>
      <c r="HFS115" s="31"/>
      <c r="HFT115" s="31"/>
      <c r="HFU115" s="31"/>
      <c r="HFV115" s="31"/>
      <c r="HFW115" s="31"/>
      <c r="HFX115" s="31"/>
      <c r="HFY115" s="31"/>
      <c r="HFZ115" s="31"/>
      <c r="HGA115" s="31"/>
      <c r="HGB115" s="31"/>
      <c r="HGC115" s="31"/>
      <c r="HGD115" s="31"/>
      <c r="HGE115" s="31"/>
      <c r="HGF115" s="31"/>
      <c r="HGG115" s="31"/>
      <c r="HGH115" s="31"/>
      <c r="HGI115" s="31"/>
      <c r="HGJ115" s="31"/>
      <c r="HGK115" s="31"/>
      <c r="HGL115" s="31"/>
      <c r="HGM115" s="31"/>
      <c r="HGN115" s="31"/>
      <c r="HGO115" s="31"/>
      <c r="HGP115" s="31"/>
      <c r="HGQ115" s="31"/>
      <c r="HGR115" s="31"/>
      <c r="HGS115" s="31"/>
      <c r="HGT115" s="31"/>
      <c r="HGU115" s="31"/>
      <c r="HGV115" s="31"/>
      <c r="HGW115" s="31"/>
      <c r="HGX115" s="31"/>
      <c r="HGY115" s="31"/>
      <c r="HGZ115" s="31"/>
      <c r="HHA115" s="31"/>
      <c r="HHB115" s="31"/>
      <c r="HHC115" s="31"/>
      <c r="HHD115" s="31"/>
      <c r="HHE115" s="31"/>
      <c r="HHF115" s="31"/>
      <c r="HHG115" s="31"/>
      <c r="HHH115" s="31"/>
      <c r="HHI115" s="31"/>
      <c r="HHJ115" s="31"/>
      <c r="HHK115" s="31"/>
      <c r="HHL115" s="31"/>
      <c r="HHM115" s="31"/>
      <c r="HHN115" s="31"/>
      <c r="HHO115" s="31"/>
      <c r="HHP115" s="31"/>
      <c r="HHQ115" s="31"/>
      <c r="HHR115" s="31"/>
      <c r="HHS115" s="31"/>
      <c r="HHT115" s="31"/>
      <c r="HHU115" s="31"/>
      <c r="HHV115" s="31"/>
      <c r="HHW115" s="31"/>
      <c r="HHX115" s="31"/>
      <c r="HHY115" s="31"/>
      <c r="HHZ115" s="31"/>
      <c r="HIA115" s="31"/>
      <c r="HIB115" s="31"/>
      <c r="HIC115" s="31"/>
      <c r="HID115" s="31"/>
      <c r="HIE115" s="31"/>
      <c r="HIF115" s="31"/>
      <c r="HIG115" s="31"/>
      <c r="HIH115" s="31"/>
      <c r="HII115" s="31"/>
      <c r="HIJ115" s="31"/>
      <c r="HIK115" s="31"/>
      <c r="HIL115" s="31"/>
      <c r="HIM115" s="31"/>
      <c r="HIN115" s="31"/>
      <c r="HIO115" s="31"/>
      <c r="HIP115" s="31"/>
      <c r="HIQ115" s="31"/>
      <c r="HIR115" s="31"/>
      <c r="HIS115" s="31"/>
      <c r="HIT115" s="31"/>
      <c r="HIU115" s="31"/>
      <c r="HIV115" s="31"/>
      <c r="HIW115" s="31"/>
      <c r="HIX115" s="31"/>
      <c r="HIY115" s="31"/>
      <c r="HIZ115" s="31"/>
      <c r="HJA115" s="31"/>
      <c r="HJB115" s="31"/>
      <c r="HJC115" s="31"/>
      <c r="HJD115" s="31"/>
      <c r="HJE115" s="31"/>
      <c r="HJF115" s="31"/>
      <c r="HJG115" s="31"/>
      <c r="HJH115" s="31"/>
      <c r="HJI115" s="31"/>
      <c r="HJJ115" s="31"/>
      <c r="HJK115" s="31"/>
      <c r="HJL115" s="31"/>
      <c r="HJM115" s="31"/>
      <c r="HJN115" s="31"/>
      <c r="HJO115" s="31"/>
      <c r="HJP115" s="31"/>
      <c r="HJQ115" s="31"/>
      <c r="HJR115" s="31"/>
      <c r="HJS115" s="31"/>
      <c r="HJT115" s="31"/>
      <c r="HJU115" s="31"/>
      <c r="HJV115" s="31"/>
      <c r="HJW115" s="31"/>
      <c r="HJX115" s="31"/>
      <c r="HJY115" s="31"/>
      <c r="HJZ115" s="31"/>
      <c r="HKA115" s="31"/>
      <c r="HKB115" s="31"/>
      <c r="HKC115" s="31"/>
      <c r="HKD115" s="31"/>
      <c r="HKE115" s="31"/>
      <c r="HKF115" s="31"/>
      <c r="HKG115" s="31"/>
      <c r="HKH115" s="31"/>
      <c r="HKI115" s="31"/>
      <c r="HKJ115" s="31"/>
      <c r="HKK115" s="31"/>
      <c r="HKL115" s="31"/>
      <c r="HKM115" s="31"/>
      <c r="HKN115" s="31"/>
      <c r="HKO115" s="31"/>
      <c r="HKP115" s="31"/>
      <c r="HKQ115" s="31"/>
      <c r="HKR115" s="31"/>
      <c r="HKS115" s="31"/>
      <c r="HKT115" s="31"/>
      <c r="HKU115" s="31"/>
      <c r="HKV115" s="31"/>
      <c r="HKW115" s="31"/>
      <c r="HKX115" s="31"/>
      <c r="HKY115" s="31"/>
      <c r="HKZ115" s="31"/>
      <c r="HLA115" s="31"/>
      <c r="HLB115" s="31"/>
      <c r="HLC115" s="31"/>
      <c r="HLD115" s="31"/>
      <c r="HLE115" s="31"/>
      <c r="HLF115" s="31"/>
      <c r="HLG115" s="31"/>
      <c r="HLH115" s="31"/>
      <c r="HLI115" s="31"/>
      <c r="HLJ115" s="31"/>
      <c r="HLK115" s="31"/>
      <c r="HLL115" s="31"/>
      <c r="HLM115" s="31"/>
      <c r="HLN115" s="31"/>
      <c r="HLO115" s="31"/>
      <c r="HLP115" s="31"/>
      <c r="HLQ115" s="31"/>
      <c r="HLR115" s="31"/>
      <c r="HLS115" s="31"/>
      <c r="HLT115" s="31"/>
      <c r="HLU115" s="31"/>
      <c r="HLV115" s="31"/>
      <c r="HLW115" s="31"/>
      <c r="HLX115" s="31"/>
      <c r="HLY115" s="31"/>
      <c r="HLZ115" s="31"/>
      <c r="HMA115" s="31"/>
      <c r="HMB115" s="31"/>
      <c r="HMC115" s="31"/>
      <c r="HMD115" s="31"/>
      <c r="HME115" s="31"/>
      <c r="HMF115" s="31"/>
      <c r="HMG115" s="31"/>
      <c r="HMH115" s="31"/>
      <c r="HMI115" s="31"/>
      <c r="HMJ115" s="31"/>
      <c r="HMK115" s="31"/>
      <c r="HML115" s="31"/>
      <c r="HMM115" s="31"/>
      <c r="HMN115" s="31"/>
      <c r="HMO115" s="31"/>
      <c r="HMP115" s="31"/>
      <c r="HMQ115" s="31"/>
      <c r="HMR115" s="31"/>
      <c r="HMS115" s="31"/>
      <c r="HMT115" s="31"/>
      <c r="HMU115" s="31"/>
      <c r="HMV115" s="31"/>
      <c r="HMW115" s="31"/>
      <c r="HMX115" s="31"/>
      <c r="HMY115" s="31"/>
      <c r="HMZ115" s="31"/>
      <c r="HNA115" s="31"/>
      <c r="HNB115" s="31"/>
      <c r="HNC115" s="31"/>
      <c r="HND115" s="31"/>
      <c r="HNE115" s="31"/>
      <c r="HNF115" s="31"/>
      <c r="HNG115" s="31"/>
      <c r="HNH115" s="31"/>
      <c r="HNI115" s="31"/>
      <c r="HNJ115" s="31"/>
      <c r="HNK115" s="31"/>
      <c r="HNL115" s="31"/>
      <c r="HNM115" s="31"/>
      <c r="HNN115" s="31"/>
      <c r="HNO115" s="31"/>
      <c r="HNP115" s="31"/>
      <c r="HNQ115" s="31"/>
      <c r="HNR115" s="31"/>
      <c r="HNS115" s="31"/>
      <c r="HNT115" s="31"/>
      <c r="HNU115" s="31"/>
      <c r="HNV115" s="31"/>
      <c r="HNW115" s="31"/>
      <c r="HNX115" s="31"/>
      <c r="HNY115" s="31"/>
      <c r="HNZ115" s="31"/>
      <c r="HOA115" s="31"/>
      <c r="HOB115" s="31"/>
      <c r="HOC115" s="31"/>
      <c r="HOD115" s="31"/>
      <c r="HOE115" s="31"/>
      <c r="HOF115" s="31"/>
      <c r="HOG115" s="31"/>
      <c r="HOH115" s="31"/>
      <c r="HOI115" s="31"/>
      <c r="HOJ115" s="31"/>
      <c r="HOK115" s="31"/>
      <c r="HOL115" s="31"/>
      <c r="HOM115" s="31"/>
      <c r="HON115" s="31"/>
      <c r="HOO115" s="31"/>
      <c r="HOP115" s="31"/>
      <c r="HOQ115" s="31"/>
      <c r="HOR115" s="31"/>
      <c r="HOS115" s="31"/>
      <c r="HOT115" s="31"/>
      <c r="HOU115" s="31"/>
      <c r="HOV115" s="31"/>
      <c r="HOW115" s="31"/>
      <c r="HOX115" s="31"/>
      <c r="HOY115" s="31"/>
      <c r="HOZ115" s="31"/>
      <c r="HPA115" s="31"/>
      <c r="HPB115" s="31"/>
      <c r="HPC115" s="31"/>
      <c r="HPD115" s="31"/>
      <c r="HPE115" s="31"/>
      <c r="HPF115" s="31"/>
      <c r="HPG115" s="31"/>
      <c r="HPH115" s="31"/>
      <c r="HPI115" s="31"/>
      <c r="HPJ115" s="31"/>
      <c r="HPK115" s="31"/>
      <c r="HPL115" s="31"/>
      <c r="HPM115" s="31"/>
      <c r="HPN115" s="31"/>
      <c r="HPO115" s="31"/>
      <c r="HPP115" s="31"/>
      <c r="HPQ115" s="31"/>
      <c r="HPR115" s="31"/>
      <c r="HPS115" s="31"/>
      <c r="HPT115" s="31"/>
      <c r="HPU115" s="31"/>
      <c r="HPV115" s="31"/>
      <c r="HPW115" s="31"/>
      <c r="HPX115" s="31"/>
      <c r="HPY115" s="31"/>
      <c r="HPZ115" s="31"/>
      <c r="HQA115" s="31"/>
      <c r="HQB115" s="31"/>
      <c r="HQC115" s="31"/>
      <c r="HQD115" s="31"/>
      <c r="HQE115" s="31"/>
      <c r="HQF115" s="31"/>
      <c r="HQG115" s="31"/>
      <c r="HQH115" s="31"/>
      <c r="HQI115" s="31"/>
      <c r="HQJ115" s="31"/>
      <c r="HQK115" s="31"/>
      <c r="HQL115" s="31"/>
      <c r="HQM115" s="31"/>
      <c r="HQN115" s="31"/>
      <c r="HQO115" s="31"/>
      <c r="HQP115" s="31"/>
      <c r="HQQ115" s="31"/>
      <c r="HQR115" s="31"/>
      <c r="HQS115" s="31"/>
      <c r="HQT115" s="31"/>
      <c r="HQU115" s="31"/>
      <c r="HQV115" s="31"/>
      <c r="HQW115" s="31"/>
      <c r="HQX115" s="31"/>
      <c r="HQY115" s="31"/>
      <c r="HQZ115" s="31"/>
      <c r="HRA115" s="31"/>
      <c r="HRB115" s="31"/>
      <c r="HRC115" s="31"/>
      <c r="HRD115" s="31"/>
      <c r="HRE115" s="31"/>
      <c r="HRF115" s="31"/>
      <c r="HRG115" s="31"/>
      <c r="HRH115" s="31"/>
      <c r="HRI115" s="31"/>
      <c r="HRJ115" s="31"/>
      <c r="HRK115" s="31"/>
      <c r="HRL115" s="31"/>
      <c r="HRM115" s="31"/>
      <c r="HRN115" s="31"/>
      <c r="HRO115" s="31"/>
      <c r="HRP115" s="31"/>
      <c r="HRQ115" s="31"/>
      <c r="HRR115" s="31"/>
      <c r="HRS115" s="31"/>
      <c r="HRT115" s="31"/>
      <c r="HRU115" s="31"/>
      <c r="HRV115" s="31"/>
      <c r="HRW115" s="31"/>
      <c r="HRX115" s="31"/>
      <c r="HRY115" s="31"/>
      <c r="HRZ115" s="31"/>
      <c r="HSA115" s="31"/>
      <c r="HSB115" s="31"/>
      <c r="HSC115" s="31"/>
      <c r="HSD115" s="31"/>
      <c r="HSE115" s="31"/>
      <c r="HSF115" s="31"/>
      <c r="HSG115" s="31"/>
      <c r="HSH115" s="31"/>
      <c r="HSI115" s="31"/>
      <c r="HSJ115" s="31"/>
      <c r="HSK115" s="31"/>
      <c r="HSL115" s="31"/>
      <c r="HSM115" s="31"/>
      <c r="HSN115" s="31"/>
      <c r="HSO115" s="31"/>
      <c r="HSP115" s="31"/>
      <c r="HSQ115" s="31"/>
      <c r="HSR115" s="31"/>
      <c r="HSS115" s="31"/>
      <c r="HST115" s="31"/>
      <c r="HSU115" s="31"/>
      <c r="HSV115" s="31"/>
      <c r="HSW115" s="31"/>
      <c r="HSX115" s="31"/>
      <c r="HSY115" s="31"/>
      <c r="HSZ115" s="31"/>
      <c r="HTA115" s="31"/>
      <c r="HTB115" s="31"/>
      <c r="HTC115" s="31"/>
      <c r="HTD115" s="31"/>
      <c r="HTE115" s="31"/>
      <c r="HTF115" s="31"/>
      <c r="HTG115" s="31"/>
      <c r="HTH115" s="31"/>
      <c r="HTI115" s="31"/>
      <c r="HTJ115" s="31"/>
      <c r="HTK115" s="31"/>
      <c r="HTL115" s="31"/>
      <c r="HTM115" s="31"/>
      <c r="HTN115" s="31"/>
      <c r="HTO115" s="31"/>
      <c r="HTP115" s="31"/>
      <c r="HTQ115" s="31"/>
      <c r="HTR115" s="31"/>
      <c r="HTS115" s="31"/>
      <c r="HTT115" s="31"/>
      <c r="HTU115" s="31"/>
      <c r="HTV115" s="31"/>
      <c r="HTW115" s="31"/>
      <c r="HTX115" s="31"/>
      <c r="HTY115" s="31"/>
      <c r="HTZ115" s="31"/>
      <c r="HUA115" s="31"/>
      <c r="HUB115" s="31"/>
      <c r="HUC115" s="31"/>
      <c r="HUD115" s="31"/>
      <c r="HUE115" s="31"/>
      <c r="HUF115" s="31"/>
      <c r="HUG115" s="31"/>
      <c r="HUH115" s="31"/>
      <c r="HUI115" s="31"/>
      <c r="HUJ115" s="31"/>
      <c r="HUK115" s="31"/>
      <c r="HUL115" s="31"/>
      <c r="HUM115" s="31"/>
      <c r="HUN115" s="31"/>
      <c r="HUO115" s="31"/>
      <c r="HUP115" s="31"/>
      <c r="HUQ115" s="31"/>
      <c r="HUR115" s="31"/>
      <c r="HUS115" s="31"/>
      <c r="HUT115" s="31"/>
      <c r="HUU115" s="31"/>
      <c r="HUV115" s="31"/>
      <c r="HUW115" s="31"/>
      <c r="HUX115" s="31"/>
      <c r="HUY115" s="31"/>
      <c r="HUZ115" s="31"/>
      <c r="HVA115" s="31"/>
      <c r="HVB115" s="31"/>
      <c r="HVC115" s="31"/>
      <c r="HVD115" s="31"/>
      <c r="HVE115" s="31"/>
      <c r="HVF115" s="31"/>
      <c r="HVG115" s="31"/>
      <c r="HVH115" s="31"/>
      <c r="HVI115" s="31"/>
      <c r="HVJ115" s="31"/>
      <c r="HVK115" s="31"/>
      <c r="HVL115" s="31"/>
      <c r="HVM115" s="31"/>
      <c r="HVN115" s="31"/>
      <c r="HVO115" s="31"/>
      <c r="HVP115" s="31"/>
      <c r="HVQ115" s="31"/>
      <c r="HVR115" s="31"/>
      <c r="HVS115" s="31"/>
      <c r="HVT115" s="31"/>
      <c r="HVU115" s="31"/>
      <c r="HVV115" s="31"/>
      <c r="HVW115" s="31"/>
      <c r="HVX115" s="31"/>
      <c r="HVY115" s="31"/>
      <c r="HVZ115" s="31"/>
      <c r="HWA115" s="31"/>
      <c r="HWB115" s="31"/>
      <c r="HWC115" s="31"/>
      <c r="HWD115" s="31"/>
      <c r="HWE115" s="31"/>
      <c r="HWF115" s="31"/>
      <c r="HWG115" s="31"/>
      <c r="HWH115" s="31"/>
      <c r="HWI115" s="31"/>
      <c r="HWJ115" s="31"/>
      <c r="HWK115" s="31"/>
      <c r="HWL115" s="31"/>
      <c r="HWM115" s="31"/>
      <c r="HWN115" s="31"/>
      <c r="HWO115" s="31"/>
      <c r="HWP115" s="31"/>
      <c r="HWQ115" s="31"/>
      <c r="HWR115" s="31"/>
      <c r="HWS115" s="31"/>
      <c r="HWT115" s="31"/>
      <c r="HWU115" s="31"/>
      <c r="HWV115" s="31"/>
      <c r="HWW115" s="31"/>
      <c r="HWX115" s="31"/>
      <c r="HWY115" s="31"/>
      <c r="HWZ115" s="31"/>
      <c r="HXA115" s="31"/>
      <c r="HXB115" s="31"/>
      <c r="HXC115" s="31"/>
      <c r="HXD115" s="31"/>
      <c r="HXE115" s="31"/>
      <c r="HXF115" s="31"/>
      <c r="HXG115" s="31"/>
      <c r="HXH115" s="31"/>
      <c r="HXI115" s="31"/>
      <c r="HXJ115" s="31"/>
      <c r="HXK115" s="31"/>
      <c r="HXL115" s="31"/>
      <c r="HXM115" s="31"/>
      <c r="HXN115" s="31"/>
      <c r="HXO115" s="31"/>
      <c r="HXP115" s="31"/>
      <c r="HXQ115" s="31"/>
      <c r="HXR115" s="31"/>
      <c r="HXS115" s="31"/>
      <c r="HXT115" s="31"/>
      <c r="HXU115" s="31"/>
      <c r="HXV115" s="31"/>
      <c r="HXW115" s="31"/>
      <c r="HXX115" s="31"/>
      <c r="HXY115" s="31"/>
      <c r="HXZ115" s="31"/>
      <c r="HYA115" s="31"/>
      <c r="HYB115" s="31"/>
      <c r="HYC115" s="31"/>
      <c r="HYD115" s="31"/>
      <c r="HYE115" s="31"/>
      <c r="HYF115" s="31"/>
      <c r="HYG115" s="31"/>
      <c r="HYH115" s="31"/>
      <c r="HYI115" s="31"/>
      <c r="HYJ115" s="31"/>
      <c r="HYK115" s="31"/>
      <c r="HYL115" s="31"/>
      <c r="HYM115" s="31"/>
      <c r="HYN115" s="31"/>
      <c r="HYO115" s="31"/>
      <c r="HYP115" s="31"/>
      <c r="HYQ115" s="31"/>
      <c r="HYR115" s="31"/>
      <c r="HYS115" s="31"/>
      <c r="HYT115" s="31"/>
      <c r="HYU115" s="31"/>
      <c r="HYV115" s="31"/>
      <c r="HYW115" s="31"/>
      <c r="HYX115" s="31"/>
      <c r="HYY115" s="31"/>
      <c r="HYZ115" s="31"/>
      <c r="HZA115" s="31"/>
      <c r="HZB115" s="31"/>
      <c r="HZC115" s="31"/>
      <c r="HZD115" s="31"/>
      <c r="HZE115" s="31"/>
      <c r="HZF115" s="31"/>
      <c r="HZG115" s="31"/>
      <c r="HZH115" s="31"/>
      <c r="HZI115" s="31"/>
      <c r="HZJ115" s="31"/>
      <c r="HZK115" s="31"/>
      <c r="HZL115" s="31"/>
      <c r="HZM115" s="31"/>
      <c r="HZN115" s="31"/>
      <c r="HZO115" s="31"/>
      <c r="HZP115" s="31"/>
      <c r="HZQ115" s="31"/>
      <c r="HZR115" s="31"/>
      <c r="HZS115" s="31"/>
      <c r="HZT115" s="31"/>
      <c r="HZU115" s="31"/>
      <c r="HZV115" s="31"/>
      <c r="HZW115" s="31"/>
      <c r="HZX115" s="31"/>
      <c r="HZY115" s="31"/>
      <c r="HZZ115" s="31"/>
      <c r="IAA115" s="31"/>
      <c r="IAB115" s="31"/>
      <c r="IAC115" s="31"/>
      <c r="IAD115" s="31"/>
      <c r="IAE115" s="31"/>
      <c r="IAF115" s="31"/>
      <c r="IAG115" s="31"/>
      <c r="IAH115" s="31"/>
      <c r="IAI115" s="31"/>
      <c r="IAJ115" s="31"/>
      <c r="IAK115" s="31"/>
      <c r="IAL115" s="31"/>
      <c r="IAM115" s="31"/>
      <c r="IAN115" s="31"/>
      <c r="IAO115" s="31"/>
      <c r="IAP115" s="31"/>
      <c r="IAQ115" s="31"/>
      <c r="IAR115" s="31"/>
      <c r="IAS115" s="31"/>
      <c r="IAT115" s="31"/>
      <c r="IAU115" s="31"/>
      <c r="IAV115" s="31"/>
      <c r="IAW115" s="31"/>
      <c r="IAX115" s="31"/>
      <c r="IAY115" s="31"/>
      <c r="IAZ115" s="31"/>
      <c r="IBA115" s="31"/>
      <c r="IBB115" s="31"/>
      <c r="IBC115" s="31"/>
      <c r="IBD115" s="31"/>
      <c r="IBE115" s="31"/>
      <c r="IBF115" s="31"/>
      <c r="IBG115" s="31"/>
      <c r="IBH115" s="31"/>
      <c r="IBI115" s="31"/>
      <c r="IBJ115" s="31"/>
      <c r="IBK115" s="31"/>
      <c r="IBL115" s="31"/>
      <c r="IBM115" s="31"/>
      <c r="IBN115" s="31"/>
      <c r="IBO115" s="31"/>
      <c r="IBP115" s="31"/>
      <c r="IBQ115" s="31"/>
      <c r="IBR115" s="31"/>
      <c r="IBS115" s="31"/>
      <c r="IBT115" s="31"/>
      <c r="IBU115" s="31"/>
      <c r="IBV115" s="31"/>
      <c r="IBW115" s="31"/>
      <c r="IBX115" s="31"/>
      <c r="IBY115" s="31"/>
      <c r="IBZ115" s="31"/>
      <c r="ICA115" s="31"/>
      <c r="ICB115" s="31"/>
      <c r="ICC115" s="31"/>
      <c r="ICD115" s="31"/>
      <c r="ICE115" s="31"/>
      <c r="ICF115" s="31"/>
      <c r="ICG115" s="31"/>
      <c r="ICH115" s="31"/>
      <c r="ICI115" s="31"/>
      <c r="ICJ115" s="31"/>
      <c r="ICK115" s="31"/>
      <c r="ICL115" s="31"/>
      <c r="ICM115" s="31"/>
      <c r="ICN115" s="31"/>
      <c r="ICO115" s="31"/>
      <c r="ICP115" s="31"/>
      <c r="ICQ115" s="31"/>
      <c r="ICR115" s="31"/>
      <c r="ICS115" s="31"/>
      <c r="ICT115" s="31"/>
      <c r="ICU115" s="31"/>
      <c r="ICV115" s="31"/>
      <c r="ICW115" s="31"/>
      <c r="ICX115" s="31"/>
      <c r="ICY115" s="31"/>
      <c r="ICZ115" s="31"/>
      <c r="IDA115" s="31"/>
      <c r="IDB115" s="31"/>
      <c r="IDC115" s="31"/>
      <c r="IDD115" s="31"/>
      <c r="IDE115" s="31"/>
      <c r="IDF115" s="31"/>
      <c r="IDG115" s="31"/>
      <c r="IDH115" s="31"/>
      <c r="IDI115" s="31"/>
      <c r="IDJ115" s="31"/>
      <c r="IDK115" s="31"/>
      <c r="IDL115" s="31"/>
      <c r="IDM115" s="31"/>
      <c r="IDN115" s="31"/>
      <c r="IDO115" s="31"/>
      <c r="IDP115" s="31"/>
      <c r="IDQ115" s="31"/>
      <c r="IDR115" s="31"/>
      <c r="IDS115" s="31"/>
      <c r="IDT115" s="31"/>
      <c r="IDU115" s="31"/>
      <c r="IDV115" s="31"/>
      <c r="IDW115" s="31"/>
      <c r="IDX115" s="31"/>
      <c r="IDY115" s="31"/>
      <c r="IDZ115" s="31"/>
      <c r="IEA115" s="31"/>
      <c r="IEB115" s="31"/>
      <c r="IEC115" s="31"/>
      <c r="IED115" s="31"/>
      <c r="IEE115" s="31"/>
      <c r="IEF115" s="31"/>
      <c r="IEG115" s="31"/>
      <c r="IEH115" s="31"/>
      <c r="IEI115" s="31"/>
      <c r="IEJ115" s="31"/>
      <c r="IEK115" s="31"/>
      <c r="IEL115" s="31"/>
      <c r="IEM115" s="31"/>
      <c r="IEN115" s="31"/>
      <c r="IEO115" s="31"/>
      <c r="IEP115" s="31"/>
      <c r="IEQ115" s="31"/>
      <c r="IER115" s="31"/>
      <c r="IES115" s="31"/>
      <c r="IET115" s="31"/>
      <c r="IEU115" s="31"/>
      <c r="IEV115" s="31"/>
      <c r="IEW115" s="31"/>
      <c r="IEX115" s="31"/>
      <c r="IEY115" s="31"/>
      <c r="IEZ115" s="31"/>
      <c r="IFA115" s="31"/>
      <c r="IFB115" s="31"/>
      <c r="IFC115" s="31"/>
      <c r="IFD115" s="31"/>
      <c r="IFE115" s="31"/>
      <c r="IFF115" s="31"/>
      <c r="IFG115" s="31"/>
      <c r="IFH115" s="31"/>
      <c r="IFI115" s="31"/>
      <c r="IFJ115" s="31"/>
      <c r="IFK115" s="31"/>
      <c r="IFL115" s="31"/>
      <c r="IFM115" s="31"/>
      <c r="IFN115" s="31"/>
      <c r="IFO115" s="31"/>
      <c r="IFP115" s="31"/>
      <c r="IFQ115" s="31"/>
      <c r="IFR115" s="31"/>
      <c r="IFS115" s="31"/>
      <c r="IFT115" s="31"/>
      <c r="IFU115" s="31"/>
      <c r="IFV115" s="31"/>
      <c r="IFW115" s="31"/>
      <c r="IFX115" s="31"/>
      <c r="IFY115" s="31"/>
      <c r="IFZ115" s="31"/>
      <c r="IGA115" s="31"/>
      <c r="IGB115" s="31"/>
      <c r="IGC115" s="31"/>
      <c r="IGD115" s="31"/>
      <c r="IGE115" s="31"/>
      <c r="IGF115" s="31"/>
      <c r="IGG115" s="31"/>
      <c r="IGH115" s="31"/>
      <c r="IGI115" s="31"/>
      <c r="IGJ115" s="31"/>
      <c r="IGK115" s="31"/>
      <c r="IGL115" s="31"/>
      <c r="IGM115" s="31"/>
      <c r="IGN115" s="31"/>
      <c r="IGO115" s="31"/>
      <c r="IGP115" s="31"/>
      <c r="IGQ115" s="31"/>
      <c r="IGR115" s="31"/>
      <c r="IGS115" s="31"/>
      <c r="IGT115" s="31"/>
      <c r="IGU115" s="31"/>
      <c r="IGV115" s="31"/>
      <c r="IGW115" s="31"/>
      <c r="IGX115" s="31"/>
      <c r="IGY115" s="31"/>
      <c r="IGZ115" s="31"/>
      <c r="IHA115" s="31"/>
      <c r="IHB115" s="31"/>
      <c r="IHC115" s="31"/>
      <c r="IHD115" s="31"/>
      <c r="IHE115" s="31"/>
      <c r="IHF115" s="31"/>
      <c r="IHG115" s="31"/>
      <c r="IHH115" s="31"/>
      <c r="IHI115" s="31"/>
      <c r="IHJ115" s="31"/>
      <c r="IHK115" s="31"/>
      <c r="IHL115" s="31"/>
      <c r="IHM115" s="31"/>
      <c r="IHN115" s="31"/>
      <c r="IHO115" s="31"/>
      <c r="IHP115" s="31"/>
      <c r="IHQ115" s="31"/>
      <c r="IHR115" s="31"/>
      <c r="IHS115" s="31"/>
      <c r="IHT115" s="31"/>
      <c r="IHU115" s="31"/>
      <c r="IHV115" s="31"/>
      <c r="IHW115" s="31"/>
      <c r="IHX115" s="31"/>
      <c r="IHY115" s="31"/>
      <c r="IHZ115" s="31"/>
      <c r="IIA115" s="31"/>
      <c r="IIB115" s="31"/>
      <c r="IIC115" s="31"/>
      <c r="IID115" s="31"/>
      <c r="IIE115" s="31"/>
      <c r="IIF115" s="31"/>
      <c r="IIG115" s="31"/>
      <c r="IIH115" s="31"/>
      <c r="III115" s="31"/>
      <c r="IIJ115" s="31"/>
      <c r="IIK115" s="31"/>
      <c r="IIL115" s="31"/>
      <c r="IIM115" s="31"/>
      <c r="IIN115" s="31"/>
      <c r="IIO115" s="31"/>
      <c r="IIP115" s="31"/>
      <c r="IIQ115" s="31"/>
      <c r="IIR115" s="31"/>
      <c r="IIS115" s="31"/>
      <c r="IIT115" s="31"/>
      <c r="IIU115" s="31"/>
      <c r="IIV115" s="31"/>
      <c r="IIW115" s="31"/>
      <c r="IIX115" s="31"/>
      <c r="IIY115" s="31"/>
      <c r="IIZ115" s="31"/>
      <c r="IJA115" s="31"/>
      <c r="IJB115" s="31"/>
      <c r="IJC115" s="31"/>
      <c r="IJD115" s="31"/>
      <c r="IJE115" s="31"/>
      <c r="IJF115" s="31"/>
      <c r="IJG115" s="31"/>
      <c r="IJH115" s="31"/>
      <c r="IJI115" s="31"/>
      <c r="IJJ115" s="31"/>
      <c r="IJK115" s="31"/>
      <c r="IJL115" s="31"/>
      <c r="IJM115" s="31"/>
      <c r="IJN115" s="31"/>
      <c r="IJO115" s="31"/>
      <c r="IJP115" s="31"/>
      <c r="IJQ115" s="31"/>
      <c r="IJR115" s="31"/>
      <c r="IJS115" s="31"/>
      <c r="IJT115" s="31"/>
      <c r="IJU115" s="31"/>
      <c r="IJV115" s="31"/>
      <c r="IJW115" s="31"/>
      <c r="IJX115" s="31"/>
      <c r="IJY115" s="31"/>
      <c r="IJZ115" s="31"/>
      <c r="IKA115" s="31"/>
      <c r="IKB115" s="31"/>
      <c r="IKC115" s="31"/>
      <c r="IKD115" s="31"/>
      <c r="IKE115" s="31"/>
      <c r="IKF115" s="31"/>
      <c r="IKG115" s="31"/>
      <c r="IKH115" s="31"/>
      <c r="IKI115" s="31"/>
      <c r="IKJ115" s="31"/>
      <c r="IKK115" s="31"/>
      <c r="IKL115" s="31"/>
      <c r="IKM115" s="31"/>
      <c r="IKN115" s="31"/>
      <c r="IKO115" s="31"/>
      <c r="IKP115" s="31"/>
      <c r="IKQ115" s="31"/>
      <c r="IKR115" s="31"/>
      <c r="IKS115" s="31"/>
      <c r="IKT115" s="31"/>
      <c r="IKU115" s="31"/>
      <c r="IKV115" s="31"/>
      <c r="IKW115" s="31"/>
      <c r="IKX115" s="31"/>
      <c r="IKY115" s="31"/>
      <c r="IKZ115" s="31"/>
      <c r="ILA115" s="31"/>
      <c r="ILB115" s="31"/>
      <c r="ILC115" s="31"/>
      <c r="ILD115" s="31"/>
      <c r="ILE115" s="31"/>
      <c r="ILF115" s="31"/>
      <c r="ILG115" s="31"/>
      <c r="ILH115" s="31"/>
      <c r="ILI115" s="31"/>
      <c r="ILJ115" s="31"/>
      <c r="ILK115" s="31"/>
      <c r="ILL115" s="31"/>
      <c r="ILM115" s="31"/>
      <c r="ILN115" s="31"/>
      <c r="ILO115" s="31"/>
      <c r="ILP115" s="31"/>
      <c r="ILQ115" s="31"/>
      <c r="ILR115" s="31"/>
      <c r="ILS115" s="31"/>
      <c r="ILT115" s="31"/>
      <c r="ILU115" s="31"/>
      <c r="ILV115" s="31"/>
      <c r="ILW115" s="31"/>
      <c r="ILX115" s="31"/>
      <c r="ILY115" s="31"/>
      <c r="ILZ115" s="31"/>
      <c r="IMA115" s="31"/>
      <c r="IMB115" s="31"/>
      <c r="IMC115" s="31"/>
      <c r="IMD115" s="31"/>
      <c r="IME115" s="31"/>
      <c r="IMF115" s="31"/>
      <c r="IMG115" s="31"/>
      <c r="IMH115" s="31"/>
      <c r="IMI115" s="31"/>
      <c r="IMJ115" s="31"/>
      <c r="IMK115" s="31"/>
      <c r="IML115" s="31"/>
      <c r="IMM115" s="31"/>
      <c r="IMN115" s="31"/>
      <c r="IMO115" s="31"/>
      <c r="IMP115" s="31"/>
      <c r="IMQ115" s="31"/>
      <c r="IMR115" s="31"/>
      <c r="IMS115" s="31"/>
      <c r="IMT115" s="31"/>
      <c r="IMU115" s="31"/>
      <c r="IMV115" s="31"/>
      <c r="IMW115" s="31"/>
      <c r="IMX115" s="31"/>
      <c r="IMY115" s="31"/>
      <c r="IMZ115" s="31"/>
      <c r="INA115" s="31"/>
      <c r="INB115" s="31"/>
      <c r="INC115" s="31"/>
      <c r="IND115" s="31"/>
      <c r="INE115" s="31"/>
      <c r="INF115" s="31"/>
      <c r="ING115" s="31"/>
      <c r="INH115" s="31"/>
      <c r="INI115" s="31"/>
      <c r="INJ115" s="31"/>
      <c r="INK115" s="31"/>
      <c r="INL115" s="31"/>
      <c r="INM115" s="31"/>
      <c r="INN115" s="31"/>
      <c r="INO115" s="31"/>
      <c r="INP115" s="31"/>
      <c r="INQ115" s="31"/>
      <c r="INR115" s="31"/>
      <c r="INS115" s="31"/>
      <c r="INT115" s="31"/>
      <c r="INU115" s="31"/>
      <c r="INV115" s="31"/>
      <c r="INW115" s="31"/>
      <c r="INX115" s="31"/>
      <c r="INY115" s="31"/>
      <c r="INZ115" s="31"/>
      <c r="IOA115" s="31"/>
      <c r="IOB115" s="31"/>
      <c r="IOC115" s="31"/>
      <c r="IOD115" s="31"/>
      <c r="IOE115" s="31"/>
      <c r="IOF115" s="31"/>
      <c r="IOG115" s="31"/>
      <c r="IOH115" s="31"/>
      <c r="IOI115" s="31"/>
      <c r="IOJ115" s="31"/>
      <c r="IOK115" s="31"/>
      <c r="IOL115" s="31"/>
      <c r="IOM115" s="31"/>
      <c r="ION115" s="31"/>
      <c r="IOO115" s="31"/>
      <c r="IOP115" s="31"/>
      <c r="IOQ115" s="31"/>
      <c r="IOR115" s="31"/>
      <c r="IOS115" s="31"/>
      <c r="IOT115" s="31"/>
      <c r="IOU115" s="31"/>
      <c r="IOV115" s="31"/>
      <c r="IOW115" s="31"/>
      <c r="IOX115" s="31"/>
      <c r="IOY115" s="31"/>
      <c r="IOZ115" s="31"/>
      <c r="IPA115" s="31"/>
      <c r="IPB115" s="31"/>
      <c r="IPC115" s="31"/>
      <c r="IPD115" s="31"/>
      <c r="IPE115" s="31"/>
      <c r="IPF115" s="31"/>
      <c r="IPG115" s="31"/>
      <c r="IPH115" s="31"/>
      <c r="IPI115" s="31"/>
      <c r="IPJ115" s="31"/>
      <c r="IPK115" s="31"/>
      <c r="IPL115" s="31"/>
      <c r="IPM115" s="31"/>
      <c r="IPN115" s="31"/>
      <c r="IPO115" s="31"/>
      <c r="IPP115" s="31"/>
      <c r="IPQ115" s="31"/>
      <c r="IPR115" s="31"/>
      <c r="IPS115" s="31"/>
      <c r="IPT115" s="31"/>
      <c r="IPU115" s="31"/>
      <c r="IPV115" s="31"/>
      <c r="IPW115" s="31"/>
      <c r="IPX115" s="31"/>
      <c r="IPY115" s="31"/>
      <c r="IPZ115" s="31"/>
      <c r="IQA115" s="31"/>
      <c r="IQB115" s="31"/>
      <c r="IQC115" s="31"/>
      <c r="IQD115" s="31"/>
      <c r="IQE115" s="31"/>
      <c r="IQF115" s="31"/>
      <c r="IQG115" s="31"/>
      <c r="IQH115" s="31"/>
      <c r="IQI115" s="31"/>
      <c r="IQJ115" s="31"/>
      <c r="IQK115" s="31"/>
      <c r="IQL115" s="31"/>
      <c r="IQM115" s="31"/>
      <c r="IQN115" s="31"/>
      <c r="IQO115" s="31"/>
      <c r="IQP115" s="31"/>
      <c r="IQQ115" s="31"/>
      <c r="IQR115" s="31"/>
      <c r="IQS115" s="31"/>
      <c r="IQT115" s="31"/>
      <c r="IQU115" s="31"/>
      <c r="IQV115" s="31"/>
      <c r="IQW115" s="31"/>
      <c r="IQX115" s="31"/>
      <c r="IQY115" s="31"/>
      <c r="IQZ115" s="31"/>
      <c r="IRA115" s="31"/>
      <c r="IRB115" s="31"/>
      <c r="IRC115" s="31"/>
      <c r="IRD115" s="31"/>
      <c r="IRE115" s="31"/>
      <c r="IRF115" s="31"/>
      <c r="IRG115" s="31"/>
      <c r="IRH115" s="31"/>
      <c r="IRI115" s="31"/>
      <c r="IRJ115" s="31"/>
      <c r="IRK115" s="31"/>
      <c r="IRL115" s="31"/>
      <c r="IRM115" s="31"/>
      <c r="IRN115" s="31"/>
      <c r="IRO115" s="31"/>
      <c r="IRP115" s="31"/>
      <c r="IRQ115" s="31"/>
      <c r="IRR115" s="31"/>
      <c r="IRS115" s="31"/>
      <c r="IRT115" s="31"/>
      <c r="IRU115" s="31"/>
      <c r="IRV115" s="31"/>
      <c r="IRW115" s="31"/>
      <c r="IRX115" s="31"/>
      <c r="IRY115" s="31"/>
      <c r="IRZ115" s="31"/>
      <c r="ISA115" s="31"/>
      <c r="ISB115" s="31"/>
      <c r="ISC115" s="31"/>
      <c r="ISD115" s="31"/>
      <c r="ISE115" s="31"/>
      <c r="ISF115" s="31"/>
      <c r="ISG115" s="31"/>
      <c r="ISH115" s="31"/>
      <c r="ISI115" s="31"/>
      <c r="ISJ115" s="31"/>
      <c r="ISK115" s="31"/>
      <c r="ISL115" s="31"/>
      <c r="ISM115" s="31"/>
      <c r="ISN115" s="31"/>
      <c r="ISO115" s="31"/>
      <c r="ISP115" s="31"/>
      <c r="ISQ115" s="31"/>
      <c r="ISR115" s="31"/>
      <c r="ISS115" s="31"/>
      <c r="IST115" s="31"/>
      <c r="ISU115" s="31"/>
      <c r="ISV115" s="31"/>
      <c r="ISW115" s="31"/>
      <c r="ISX115" s="31"/>
      <c r="ISY115" s="31"/>
      <c r="ISZ115" s="31"/>
      <c r="ITA115" s="31"/>
      <c r="ITB115" s="31"/>
      <c r="ITC115" s="31"/>
      <c r="ITD115" s="31"/>
      <c r="ITE115" s="31"/>
      <c r="ITF115" s="31"/>
      <c r="ITG115" s="31"/>
      <c r="ITH115" s="31"/>
      <c r="ITI115" s="31"/>
      <c r="ITJ115" s="31"/>
      <c r="ITK115" s="31"/>
      <c r="ITL115" s="31"/>
      <c r="ITM115" s="31"/>
      <c r="ITN115" s="31"/>
      <c r="ITO115" s="31"/>
      <c r="ITP115" s="31"/>
      <c r="ITQ115" s="31"/>
      <c r="ITR115" s="31"/>
      <c r="ITS115" s="31"/>
      <c r="ITT115" s="31"/>
      <c r="ITU115" s="31"/>
      <c r="ITV115" s="31"/>
      <c r="ITW115" s="31"/>
      <c r="ITX115" s="31"/>
      <c r="ITY115" s="31"/>
      <c r="ITZ115" s="31"/>
      <c r="IUA115" s="31"/>
      <c r="IUB115" s="31"/>
      <c r="IUC115" s="31"/>
      <c r="IUD115" s="31"/>
      <c r="IUE115" s="31"/>
      <c r="IUF115" s="31"/>
      <c r="IUG115" s="31"/>
      <c r="IUH115" s="31"/>
      <c r="IUI115" s="31"/>
      <c r="IUJ115" s="31"/>
      <c r="IUK115" s="31"/>
      <c r="IUL115" s="31"/>
      <c r="IUM115" s="31"/>
      <c r="IUN115" s="31"/>
      <c r="IUO115" s="31"/>
      <c r="IUP115" s="31"/>
      <c r="IUQ115" s="31"/>
      <c r="IUR115" s="31"/>
      <c r="IUS115" s="31"/>
      <c r="IUT115" s="31"/>
      <c r="IUU115" s="31"/>
      <c r="IUV115" s="31"/>
      <c r="IUW115" s="31"/>
      <c r="IUX115" s="31"/>
      <c r="IUY115" s="31"/>
      <c r="IUZ115" s="31"/>
      <c r="IVA115" s="31"/>
      <c r="IVB115" s="31"/>
      <c r="IVC115" s="31"/>
      <c r="IVD115" s="31"/>
      <c r="IVE115" s="31"/>
      <c r="IVF115" s="31"/>
      <c r="IVG115" s="31"/>
      <c r="IVH115" s="31"/>
      <c r="IVI115" s="31"/>
      <c r="IVJ115" s="31"/>
      <c r="IVK115" s="31"/>
      <c r="IVL115" s="31"/>
      <c r="IVM115" s="31"/>
      <c r="IVN115" s="31"/>
      <c r="IVO115" s="31"/>
      <c r="IVP115" s="31"/>
      <c r="IVQ115" s="31"/>
      <c r="IVR115" s="31"/>
      <c r="IVS115" s="31"/>
      <c r="IVT115" s="31"/>
      <c r="IVU115" s="31"/>
      <c r="IVV115" s="31"/>
      <c r="IVW115" s="31"/>
      <c r="IVX115" s="31"/>
      <c r="IVY115" s="31"/>
      <c r="IVZ115" s="31"/>
      <c r="IWA115" s="31"/>
      <c r="IWB115" s="31"/>
      <c r="IWC115" s="31"/>
      <c r="IWD115" s="31"/>
      <c r="IWE115" s="31"/>
      <c r="IWF115" s="31"/>
      <c r="IWG115" s="31"/>
      <c r="IWH115" s="31"/>
      <c r="IWI115" s="31"/>
      <c r="IWJ115" s="31"/>
      <c r="IWK115" s="31"/>
      <c r="IWL115" s="31"/>
      <c r="IWM115" s="31"/>
      <c r="IWN115" s="31"/>
      <c r="IWO115" s="31"/>
      <c r="IWP115" s="31"/>
      <c r="IWQ115" s="31"/>
      <c r="IWR115" s="31"/>
      <c r="IWS115" s="31"/>
      <c r="IWT115" s="31"/>
      <c r="IWU115" s="31"/>
      <c r="IWV115" s="31"/>
      <c r="IWW115" s="31"/>
      <c r="IWX115" s="31"/>
      <c r="IWY115" s="31"/>
      <c r="IWZ115" s="31"/>
      <c r="IXA115" s="31"/>
      <c r="IXB115" s="31"/>
      <c r="IXC115" s="31"/>
      <c r="IXD115" s="31"/>
      <c r="IXE115" s="31"/>
      <c r="IXF115" s="31"/>
      <c r="IXG115" s="31"/>
      <c r="IXH115" s="31"/>
      <c r="IXI115" s="31"/>
      <c r="IXJ115" s="31"/>
      <c r="IXK115" s="31"/>
      <c r="IXL115" s="31"/>
      <c r="IXM115" s="31"/>
      <c r="IXN115" s="31"/>
      <c r="IXO115" s="31"/>
      <c r="IXP115" s="31"/>
      <c r="IXQ115" s="31"/>
      <c r="IXR115" s="31"/>
      <c r="IXS115" s="31"/>
      <c r="IXT115" s="31"/>
      <c r="IXU115" s="31"/>
      <c r="IXV115" s="31"/>
      <c r="IXW115" s="31"/>
      <c r="IXX115" s="31"/>
      <c r="IXY115" s="31"/>
      <c r="IXZ115" s="31"/>
      <c r="IYA115" s="31"/>
      <c r="IYB115" s="31"/>
      <c r="IYC115" s="31"/>
      <c r="IYD115" s="31"/>
      <c r="IYE115" s="31"/>
      <c r="IYF115" s="31"/>
      <c r="IYG115" s="31"/>
      <c r="IYH115" s="31"/>
      <c r="IYI115" s="31"/>
      <c r="IYJ115" s="31"/>
      <c r="IYK115" s="31"/>
      <c r="IYL115" s="31"/>
      <c r="IYM115" s="31"/>
      <c r="IYN115" s="31"/>
      <c r="IYO115" s="31"/>
      <c r="IYP115" s="31"/>
      <c r="IYQ115" s="31"/>
      <c r="IYR115" s="31"/>
      <c r="IYS115" s="31"/>
      <c r="IYT115" s="31"/>
      <c r="IYU115" s="31"/>
      <c r="IYV115" s="31"/>
      <c r="IYW115" s="31"/>
      <c r="IYX115" s="31"/>
      <c r="IYY115" s="31"/>
      <c r="IYZ115" s="31"/>
      <c r="IZA115" s="31"/>
      <c r="IZB115" s="31"/>
      <c r="IZC115" s="31"/>
      <c r="IZD115" s="31"/>
      <c r="IZE115" s="31"/>
      <c r="IZF115" s="31"/>
      <c r="IZG115" s="31"/>
      <c r="IZH115" s="31"/>
      <c r="IZI115" s="31"/>
      <c r="IZJ115" s="31"/>
      <c r="IZK115" s="31"/>
      <c r="IZL115" s="31"/>
      <c r="IZM115" s="31"/>
      <c r="IZN115" s="31"/>
      <c r="IZO115" s="31"/>
      <c r="IZP115" s="31"/>
      <c r="IZQ115" s="31"/>
      <c r="IZR115" s="31"/>
      <c r="IZS115" s="31"/>
      <c r="IZT115" s="31"/>
      <c r="IZU115" s="31"/>
      <c r="IZV115" s="31"/>
      <c r="IZW115" s="31"/>
      <c r="IZX115" s="31"/>
      <c r="IZY115" s="31"/>
      <c r="IZZ115" s="31"/>
      <c r="JAA115" s="31"/>
      <c r="JAB115" s="31"/>
      <c r="JAC115" s="31"/>
      <c r="JAD115" s="31"/>
      <c r="JAE115" s="31"/>
      <c r="JAF115" s="31"/>
      <c r="JAG115" s="31"/>
      <c r="JAH115" s="31"/>
      <c r="JAI115" s="31"/>
      <c r="JAJ115" s="31"/>
      <c r="JAK115" s="31"/>
      <c r="JAL115" s="31"/>
      <c r="JAM115" s="31"/>
      <c r="JAN115" s="31"/>
      <c r="JAO115" s="31"/>
      <c r="JAP115" s="31"/>
      <c r="JAQ115" s="31"/>
      <c r="JAR115" s="31"/>
      <c r="JAS115" s="31"/>
      <c r="JAT115" s="31"/>
      <c r="JAU115" s="31"/>
      <c r="JAV115" s="31"/>
      <c r="JAW115" s="31"/>
      <c r="JAX115" s="31"/>
      <c r="JAY115" s="31"/>
      <c r="JAZ115" s="31"/>
      <c r="JBA115" s="31"/>
      <c r="JBB115" s="31"/>
      <c r="JBC115" s="31"/>
      <c r="JBD115" s="31"/>
      <c r="JBE115" s="31"/>
      <c r="JBF115" s="31"/>
      <c r="JBG115" s="31"/>
      <c r="JBH115" s="31"/>
      <c r="JBI115" s="31"/>
      <c r="JBJ115" s="31"/>
      <c r="JBK115" s="31"/>
      <c r="JBL115" s="31"/>
      <c r="JBM115" s="31"/>
      <c r="JBN115" s="31"/>
      <c r="JBO115" s="31"/>
      <c r="JBP115" s="31"/>
      <c r="JBQ115" s="31"/>
      <c r="JBR115" s="31"/>
      <c r="JBS115" s="31"/>
      <c r="JBT115" s="31"/>
      <c r="JBU115" s="31"/>
      <c r="JBV115" s="31"/>
      <c r="JBW115" s="31"/>
      <c r="JBX115" s="31"/>
      <c r="JBY115" s="31"/>
      <c r="JBZ115" s="31"/>
      <c r="JCA115" s="31"/>
      <c r="JCB115" s="31"/>
      <c r="JCC115" s="31"/>
      <c r="JCD115" s="31"/>
      <c r="JCE115" s="31"/>
      <c r="JCF115" s="31"/>
      <c r="JCG115" s="31"/>
      <c r="JCH115" s="31"/>
      <c r="JCI115" s="31"/>
      <c r="JCJ115" s="31"/>
      <c r="JCK115" s="31"/>
      <c r="JCL115" s="31"/>
      <c r="JCM115" s="31"/>
      <c r="JCN115" s="31"/>
      <c r="JCO115" s="31"/>
      <c r="JCP115" s="31"/>
      <c r="JCQ115" s="31"/>
      <c r="JCR115" s="31"/>
      <c r="JCS115" s="31"/>
      <c r="JCT115" s="31"/>
      <c r="JCU115" s="31"/>
      <c r="JCV115" s="31"/>
      <c r="JCW115" s="31"/>
      <c r="JCX115" s="31"/>
      <c r="JCY115" s="31"/>
      <c r="JCZ115" s="31"/>
      <c r="JDA115" s="31"/>
      <c r="JDB115" s="31"/>
      <c r="JDC115" s="31"/>
      <c r="JDD115" s="31"/>
      <c r="JDE115" s="31"/>
      <c r="JDF115" s="31"/>
      <c r="JDG115" s="31"/>
      <c r="JDH115" s="31"/>
      <c r="JDI115" s="31"/>
      <c r="JDJ115" s="31"/>
      <c r="JDK115" s="31"/>
      <c r="JDL115" s="31"/>
      <c r="JDM115" s="31"/>
      <c r="JDN115" s="31"/>
      <c r="JDO115" s="31"/>
      <c r="JDP115" s="31"/>
      <c r="JDQ115" s="31"/>
      <c r="JDR115" s="31"/>
      <c r="JDS115" s="31"/>
      <c r="JDT115" s="31"/>
      <c r="JDU115" s="31"/>
      <c r="JDV115" s="31"/>
      <c r="JDW115" s="31"/>
      <c r="JDX115" s="31"/>
      <c r="JDY115" s="31"/>
      <c r="JDZ115" s="31"/>
      <c r="JEA115" s="31"/>
      <c r="JEB115" s="31"/>
      <c r="JEC115" s="31"/>
      <c r="JED115" s="31"/>
      <c r="JEE115" s="31"/>
      <c r="JEF115" s="31"/>
      <c r="JEG115" s="31"/>
      <c r="JEH115" s="31"/>
      <c r="JEI115" s="31"/>
      <c r="JEJ115" s="31"/>
      <c r="JEK115" s="31"/>
      <c r="JEL115" s="31"/>
      <c r="JEM115" s="31"/>
      <c r="JEN115" s="31"/>
      <c r="JEO115" s="31"/>
      <c r="JEP115" s="31"/>
      <c r="JEQ115" s="31"/>
      <c r="JER115" s="31"/>
      <c r="JES115" s="31"/>
      <c r="JET115" s="31"/>
      <c r="JEU115" s="31"/>
      <c r="JEV115" s="31"/>
      <c r="JEW115" s="31"/>
      <c r="JEX115" s="31"/>
      <c r="JEY115" s="31"/>
      <c r="JEZ115" s="31"/>
      <c r="JFA115" s="31"/>
      <c r="JFB115" s="31"/>
      <c r="JFC115" s="31"/>
      <c r="JFD115" s="31"/>
      <c r="JFE115" s="31"/>
      <c r="JFF115" s="31"/>
      <c r="JFG115" s="31"/>
      <c r="JFH115" s="31"/>
      <c r="JFI115" s="31"/>
      <c r="JFJ115" s="31"/>
      <c r="JFK115" s="31"/>
      <c r="JFL115" s="31"/>
      <c r="JFM115" s="31"/>
      <c r="JFN115" s="31"/>
      <c r="JFO115" s="31"/>
      <c r="JFP115" s="31"/>
      <c r="JFQ115" s="31"/>
      <c r="JFR115" s="31"/>
      <c r="JFS115" s="31"/>
      <c r="JFT115" s="31"/>
      <c r="JFU115" s="31"/>
      <c r="JFV115" s="31"/>
      <c r="JFW115" s="31"/>
      <c r="JFX115" s="31"/>
      <c r="JFY115" s="31"/>
      <c r="JFZ115" s="31"/>
      <c r="JGA115" s="31"/>
      <c r="JGB115" s="31"/>
      <c r="JGC115" s="31"/>
      <c r="JGD115" s="31"/>
      <c r="JGE115" s="31"/>
      <c r="JGF115" s="31"/>
      <c r="JGG115" s="31"/>
      <c r="JGH115" s="31"/>
      <c r="JGI115" s="31"/>
      <c r="JGJ115" s="31"/>
      <c r="JGK115" s="31"/>
      <c r="JGL115" s="31"/>
      <c r="JGM115" s="31"/>
      <c r="JGN115" s="31"/>
      <c r="JGO115" s="31"/>
      <c r="JGP115" s="31"/>
      <c r="JGQ115" s="31"/>
      <c r="JGR115" s="31"/>
      <c r="JGS115" s="31"/>
      <c r="JGT115" s="31"/>
      <c r="JGU115" s="31"/>
      <c r="JGV115" s="31"/>
      <c r="JGW115" s="31"/>
      <c r="JGX115" s="31"/>
      <c r="JGY115" s="31"/>
      <c r="JGZ115" s="31"/>
      <c r="JHA115" s="31"/>
      <c r="JHB115" s="31"/>
      <c r="JHC115" s="31"/>
      <c r="JHD115" s="31"/>
      <c r="JHE115" s="31"/>
      <c r="JHF115" s="31"/>
      <c r="JHG115" s="31"/>
      <c r="JHH115" s="31"/>
      <c r="JHI115" s="31"/>
      <c r="JHJ115" s="31"/>
      <c r="JHK115" s="31"/>
      <c r="JHL115" s="31"/>
      <c r="JHM115" s="31"/>
      <c r="JHN115" s="31"/>
      <c r="JHO115" s="31"/>
      <c r="JHP115" s="31"/>
      <c r="JHQ115" s="31"/>
      <c r="JHR115" s="31"/>
      <c r="JHS115" s="31"/>
      <c r="JHT115" s="31"/>
      <c r="JHU115" s="31"/>
      <c r="JHV115" s="31"/>
      <c r="JHW115" s="31"/>
      <c r="JHX115" s="31"/>
      <c r="JHY115" s="31"/>
      <c r="JHZ115" s="31"/>
      <c r="JIA115" s="31"/>
      <c r="JIB115" s="31"/>
      <c r="JIC115" s="31"/>
      <c r="JID115" s="31"/>
      <c r="JIE115" s="31"/>
      <c r="JIF115" s="31"/>
      <c r="JIG115" s="31"/>
      <c r="JIH115" s="31"/>
      <c r="JII115" s="31"/>
      <c r="JIJ115" s="31"/>
      <c r="JIK115" s="31"/>
      <c r="JIL115" s="31"/>
      <c r="JIM115" s="31"/>
      <c r="JIN115" s="31"/>
      <c r="JIO115" s="31"/>
      <c r="JIP115" s="31"/>
      <c r="JIQ115" s="31"/>
      <c r="JIR115" s="31"/>
      <c r="JIS115" s="31"/>
      <c r="JIT115" s="31"/>
      <c r="JIU115" s="31"/>
      <c r="JIV115" s="31"/>
      <c r="JIW115" s="31"/>
      <c r="JIX115" s="31"/>
      <c r="JIY115" s="31"/>
      <c r="JIZ115" s="31"/>
      <c r="JJA115" s="31"/>
      <c r="JJB115" s="31"/>
      <c r="JJC115" s="31"/>
      <c r="JJD115" s="31"/>
      <c r="JJE115" s="31"/>
      <c r="JJF115" s="31"/>
      <c r="JJG115" s="31"/>
      <c r="JJH115" s="31"/>
      <c r="JJI115" s="31"/>
      <c r="JJJ115" s="31"/>
      <c r="JJK115" s="31"/>
      <c r="JJL115" s="31"/>
      <c r="JJM115" s="31"/>
      <c r="JJN115" s="31"/>
      <c r="JJO115" s="31"/>
      <c r="JJP115" s="31"/>
      <c r="JJQ115" s="31"/>
      <c r="JJR115" s="31"/>
      <c r="JJS115" s="31"/>
      <c r="JJT115" s="31"/>
      <c r="JJU115" s="31"/>
      <c r="JJV115" s="31"/>
      <c r="JJW115" s="31"/>
      <c r="JJX115" s="31"/>
      <c r="JJY115" s="31"/>
      <c r="JJZ115" s="31"/>
      <c r="JKA115" s="31"/>
      <c r="JKB115" s="31"/>
      <c r="JKC115" s="31"/>
      <c r="JKD115" s="31"/>
      <c r="JKE115" s="31"/>
      <c r="JKF115" s="31"/>
      <c r="JKG115" s="31"/>
      <c r="JKH115" s="31"/>
      <c r="JKI115" s="31"/>
      <c r="JKJ115" s="31"/>
      <c r="JKK115" s="31"/>
      <c r="JKL115" s="31"/>
      <c r="JKM115" s="31"/>
      <c r="JKN115" s="31"/>
      <c r="JKO115" s="31"/>
      <c r="JKP115" s="31"/>
      <c r="JKQ115" s="31"/>
      <c r="JKR115" s="31"/>
      <c r="JKS115" s="31"/>
      <c r="JKT115" s="31"/>
      <c r="JKU115" s="31"/>
      <c r="JKV115" s="31"/>
      <c r="JKW115" s="31"/>
      <c r="JKX115" s="31"/>
      <c r="JKY115" s="31"/>
      <c r="JKZ115" s="31"/>
      <c r="JLA115" s="31"/>
      <c r="JLB115" s="31"/>
      <c r="JLC115" s="31"/>
      <c r="JLD115" s="31"/>
      <c r="JLE115" s="31"/>
      <c r="JLF115" s="31"/>
      <c r="JLG115" s="31"/>
      <c r="JLH115" s="31"/>
      <c r="JLI115" s="31"/>
      <c r="JLJ115" s="31"/>
      <c r="JLK115" s="31"/>
      <c r="JLL115" s="31"/>
      <c r="JLM115" s="31"/>
      <c r="JLN115" s="31"/>
      <c r="JLO115" s="31"/>
      <c r="JLP115" s="31"/>
      <c r="JLQ115" s="31"/>
      <c r="JLR115" s="31"/>
      <c r="JLS115" s="31"/>
      <c r="JLT115" s="31"/>
      <c r="JLU115" s="31"/>
      <c r="JLV115" s="31"/>
      <c r="JLW115" s="31"/>
      <c r="JLX115" s="31"/>
      <c r="JLY115" s="31"/>
      <c r="JLZ115" s="31"/>
      <c r="JMA115" s="31"/>
      <c r="JMB115" s="31"/>
      <c r="JMC115" s="31"/>
      <c r="JMD115" s="31"/>
      <c r="JME115" s="31"/>
      <c r="JMF115" s="31"/>
      <c r="JMG115" s="31"/>
      <c r="JMH115" s="31"/>
      <c r="JMI115" s="31"/>
      <c r="JMJ115" s="31"/>
      <c r="JMK115" s="31"/>
      <c r="JML115" s="31"/>
      <c r="JMM115" s="31"/>
      <c r="JMN115" s="31"/>
      <c r="JMO115" s="31"/>
      <c r="JMP115" s="31"/>
      <c r="JMQ115" s="31"/>
      <c r="JMR115" s="31"/>
      <c r="JMS115" s="31"/>
      <c r="JMT115" s="31"/>
      <c r="JMU115" s="31"/>
      <c r="JMV115" s="31"/>
      <c r="JMW115" s="31"/>
      <c r="JMX115" s="31"/>
      <c r="JMY115" s="31"/>
      <c r="JMZ115" s="31"/>
      <c r="JNA115" s="31"/>
      <c r="JNB115" s="31"/>
      <c r="JNC115" s="31"/>
      <c r="JND115" s="31"/>
      <c r="JNE115" s="31"/>
      <c r="JNF115" s="31"/>
      <c r="JNG115" s="31"/>
      <c r="JNH115" s="31"/>
      <c r="JNI115" s="31"/>
      <c r="JNJ115" s="31"/>
      <c r="JNK115" s="31"/>
      <c r="JNL115" s="31"/>
      <c r="JNM115" s="31"/>
      <c r="JNN115" s="31"/>
      <c r="JNO115" s="31"/>
      <c r="JNP115" s="31"/>
      <c r="JNQ115" s="31"/>
      <c r="JNR115" s="31"/>
      <c r="JNS115" s="31"/>
      <c r="JNT115" s="31"/>
      <c r="JNU115" s="31"/>
      <c r="JNV115" s="31"/>
      <c r="JNW115" s="31"/>
      <c r="JNX115" s="31"/>
      <c r="JNY115" s="31"/>
      <c r="JNZ115" s="31"/>
      <c r="JOA115" s="31"/>
      <c r="JOB115" s="31"/>
      <c r="JOC115" s="31"/>
      <c r="JOD115" s="31"/>
      <c r="JOE115" s="31"/>
      <c r="JOF115" s="31"/>
      <c r="JOG115" s="31"/>
      <c r="JOH115" s="31"/>
      <c r="JOI115" s="31"/>
      <c r="JOJ115" s="31"/>
      <c r="JOK115" s="31"/>
      <c r="JOL115" s="31"/>
      <c r="JOM115" s="31"/>
      <c r="JON115" s="31"/>
      <c r="JOO115" s="31"/>
      <c r="JOP115" s="31"/>
      <c r="JOQ115" s="31"/>
      <c r="JOR115" s="31"/>
      <c r="JOS115" s="31"/>
      <c r="JOT115" s="31"/>
      <c r="JOU115" s="31"/>
      <c r="JOV115" s="31"/>
      <c r="JOW115" s="31"/>
      <c r="JOX115" s="31"/>
      <c r="JOY115" s="31"/>
      <c r="JOZ115" s="31"/>
      <c r="JPA115" s="31"/>
      <c r="JPB115" s="31"/>
      <c r="JPC115" s="31"/>
      <c r="JPD115" s="31"/>
      <c r="JPE115" s="31"/>
      <c r="JPF115" s="31"/>
      <c r="JPG115" s="31"/>
      <c r="JPH115" s="31"/>
      <c r="JPI115" s="31"/>
      <c r="JPJ115" s="31"/>
      <c r="JPK115" s="31"/>
      <c r="JPL115" s="31"/>
      <c r="JPM115" s="31"/>
      <c r="JPN115" s="31"/>
      <c r="JPO115" s="31"/>
      <c r="JPP115" s="31"/>
      <c r="JPQ115" s="31"/>
      <c r="JPR115" s="31"/>
      <c r="JPS115" s="31"/>
      <c r="JPT115" s="31"/>
      <c r="JPU115" s="31"/>
      <c r="JPV115" s="31"/>
      <c r="JPW115" s="31"/>
      <c r="JPX115" s="31"/>
      <c r="JPY115" s="31"/>
      <c r="JPZ115" s="31"/>
      <c r="JQA115" s="31"/>
      <c r="JQB115" s="31"/>
      <c r="JQC115" s="31"/>
      <c r="JQD115" s="31"/>
      <c r="JQE115" s="31"/>
      <c r="JQF115" s="31"/>
      <c r="JQG115" s="31"/>
      <c r="JQH115" s="31"/>
      <c r="JQI115" s="31"/>
      <c r="JQJ115" s="31"/>
      <c r="JQK115" s="31"/>
      <c r="JQL115" s="31"/>
      <c r="JQM115" s="31"/>
      <c r="JQN115" s="31"/>
      <c r="JQO115" s="31"/>
      <c r="JQP115" s="31"/>
      <c r="JQQ115" s="31"/>
      <c r="JQR115" s="31"/>
      <c r="JQS115" s="31"/>
      <c r="JQT115" s="31"/>
      <c r="JQU115" s="31"/>
      <c r="JQV115" s="31"/>
      <c r="JQW115" s="31"/>
      <c r="JQX115" s="31"/>
      <c r="JQY115" s="31"/>
      <c r="JQZ115" s="31"/>
      <c r="JRA115" s="31"/>
      <c r="JRB115" s="31"/>
      <c r="JRC115" s="31"/>
      <c r="JRD115" s="31"/>
      <c r="JRE115" s="31"/>
      <c r="JRF115" s="31"/>
      <c r="JRG115" s="31"/>
      <c r="JRH115" s="31"/>
      <c r="JRI115" s="31"/>
      <c r="JRJ115" s="31"/>
      <c r="JRK115" s="31"/>
      <c r="JRL115" s="31"/>
      <c r="JRM115" s="31"/>
      <c r="JRN115" s="31"/>
      <c r="JRO115" s="31"/>
      <c r="JRP115" s="31"/>
      <c r="JRQ115" s="31"/>
      <c r="JRR115" s="31"/>
      <c r="JRS115" s="31"/>
      <c r="JRT115" s="31"/>
      <c r="JRU115" s="31"/>
      <c r="JRV115" s="31"/>
      <c r="JRW115" s="31"/>
      <c r="JRX115" s="31"/>
      <c r="JRY115" s="31"/>
      <c r="JRZ115" s="31"/>
      <c r="JSA115" s="31"/>
      <c r="JSB115" s="31"/>
      <c r="JSC115" s="31"/>
      <c r="JSD115" s="31"/>
      <c r="JSE115" s="31"/>
      <c r="JSF115" s="31"/>
      <c r="JSG115" s="31"/>
      <c r="JSH115" s="31"/>
      <c r="JSI115" s="31"/>
      <c r="JSJ115" s="31"/>
      <c r="JSK115" s="31"/>
      <c r="JSL115" s="31"/>
      <c r="JSM115" s="31"/>
      <c r="JSN115" s="31"/>
      <c r="JSO115" s="31"/>
      <c r="JSP115" s="31"/>
      <c r="JSQ115" s="31"/>
      <c r="JSR115" s="31"/>
      <c r="JSS115" s="31"/>
      <c r="JST115" s="31"/>
      <c r="JSU115" s="31"/>
      <c r="JSV115" s="31"/>
      <c r="JSW115" s="31"/>
      <c r="JSX115" s="31"/>
      <c r="JSY115" s="31"/>
      <c r="JSZ115" s="31"/>
      <c r="JTA115" s="31"/>
      <c r="JTB115" s="31"/>
      <c r="JTC115" s="31"/>
      <c r="JTD115" s="31"/>
      <c r="JTE115" s="31"/>
      <c r="JTF115" s="31"/>
      <c r="JTG115" s="31"/>
      <c r="JTH115" s="31"/>
      <c r="JTI115" s="31"/>
      <c r="JTJ115" s="31"/>
      <c r="JTK115" s="31"/>
      <c r="JTL115" s="31"/>
      <c r="JTM115" s="31"/>
      <c r="JTN115" s="31"/>
      <c r="JTO115" s="31"/>
      <c r="JTP115" s="31"/>
      <c r="JTQ115" s="31"/>
      <c r="JTR115" s="31"/>
      <c r="JTS115" s="31"/>
      <c r="JTT115" s="31"/>
      <c r="JTU115" s="31"/>
      <c r="JTV115" s="31"/>
      <c r="JTW115" s="31"/>
      <c r="JTX115" s="31"/>
      <c r="JTY115" s="31"/>
      <c r="JTZ115" s="31"/>
      <c r="JUA115" s="31"/>
      <c r="JUB115" s="31"/>
      <c r="JUC115" s="31"/>
      <c r="JUD115" s="31"/>
      <c r="JUE115" s="31"/>
      <c r="JUF115" s="31"/>
      <c r="JUG115" s="31"/>
      <c r="JUH115" s="31"/>
      <c r="JUI115" s="31"/>
      <c r="JUJ115" s="31"/>
      <c r="JUK115" s="31"/>
      <c r="JUL115" s="31"/>
      <c r="JUM115" s="31"/>
      <c r="JUN115" s="31"/>
      <c r="JUO115" s="31"/>
      <c r="JUP115" s="31"/>
      <c r="JUQ115" s="31"/>
      <c r="JUR115" s="31"/>
      <c r="JUS115" s="31"/>
      <c r="JUT115" s="31"/>
      <c r="JUU115" s="31"/>
      <c r="JUV115" s="31"/>
      <c r="JUW115" s="31"/>
      <c r="JUX115" s="31"/>
      <c r="JUY115" s="31"/>
      <c r="JUZ115" s="31"/>
      <c r="JVA115" s="31"/>
      <c r="JVB115" s="31"/>
      <c r="JVC115" s="31"/>
      <c r="JVD115" s="31"/>
      <c r="JVE115" s="31"/>
      <c r="JVF115" s="31"/>
      <c r="JVG115" s="31"/>
      <c r="JVH115" s="31"/>
      <c r="JVI115" s="31"/>
      <c r="JVJ115" s="31"/>
      <c r="JVK115" s="31"/>
      <c r="JVL115" s="31"/>
      <c r="JVM115" s="31"/>
      <c r="JVN115" s="31"/>
      <c r="JVO115" s="31"/>
      <c r="JVP115" s="31"/>
      <c r="JVQ115" s="31"/>
      <c r="JVR115" s="31"/>
      <c r="JVS115" s="31"/>
      <c r="JVT115" s="31"/>
      <c r="JVU115" s="31"/>
      <c r="JVV115" s="31"/>
      <c r="JVW115" s="31"/>
      <c r="JVX115" s="31"/>
      <c r="JVY115" s="31"/>
      <c r="JVZ115" s="31"/>
      <c r="JWA115" s="31"/>
      <c r="JWB115" s="31"/>
      <c r="JWC115" s="31"/>
      <c r="JWD115" s="31"/>
      <c r="JWE115" s="31"/>
      <c r="JWF115" s="31"/>
      <c r="JWG115" s="31"/>
      <c r="JWH115" s="31"/>
      <c r="JWI115" s="31"/>
      <c r="JWJ115" s="31"/>
      <c r="JWK115" s="31"/>
      <c r="JWL115" s="31"/>
      <c r="JWM115" s="31"/>
      <c r="JWN115" s="31"/>
      <c r="JWO115" s="31"/>
      <c r="JWP115" s="31"/>
      <c r="JWQ115" s="31"/>
      <c r="JWR115" s="31"/>
      <c r="JWS115" s="31"/>
      <c r="JWT115" s="31"/>
      <c r="JWU115" s="31"/>
      <c r="JWV115" s="31"/>
      <c r="JWW115" s="31"/>
      <c r="JWX115" s="31"/>
      <c r="JWY115" s="31"/>
      <c r="JWZ115" s="31"/>
      <c r="JXA115" s="31"/>
      <c r="JXB115" s="31"/>
      <c r="JXC115" s="31"/>
      <c r="JXD115" s="31"/>
      <c r="JXE115" s="31"/>
      <c r="JXF115" s="31"/>
      <c r="JXG115" s="31"/>
      <c r="JXH115" s="31"/>
      <c r="JXI115" s="31"/>
      <c r="JXJ115" s="31"/>
      <c r="JXK115" s="31"/>
      <c r="JXL115" s="31"/>
      <c r="JXM115" s="31"/>
      <c r="JXN115" s="31"/>
      <c r="JXO115" s="31"/>
      <c r="JXP115" s="31"/>
      <c r="JXQ115" s="31"/>
      <c r="JXR115" s="31"/>
      <c r="JXS115" s="31"/>
      <c r="JXT115" s="31"/>
      <c r="JXU115" s="31"/>
      <c r="JXV115" s="31"/>
      <c r="JXW115" s="31"/>
      <c r="JXX115" s="31"/>
      <c r="JXY115" s="31"/>
      <c r="JXZ115" s="31"/>
      <c r="JYA115" s="31"/>
      <c r="JYB115" s="31"/>
      <c r="JYC115" s="31"/>
      <c r="JYD115" s="31"/>
      <c r="JYE115" s="31"/>
      <c r="JYF115" s="31"/>
      <c r="JYG115" s="31"/>
      <c r="JYH115" s="31"/>
      <c r="JYI115" s="31"/>
      <c r="JYJ115" s="31"/>
      <c r="JYK115" s="31"/>
      <c r="JYL115" s="31"/>
      <c r="JYM115" s="31"/>
      <c r="JYN115" s="31"/>
      <c r="JYO115" s="31"/>
      <c r="JYP115" s="31"/>
      <c r="JYQ115" s="31"/>
      <c r="JYR115" s="31"/>
      <c r="JYS115" s="31"/>
      <c r="JYT115" s="31"/>
      <c r="JYU115" s="31"/>
      <c r="JYV115" s="31"/>
      <c r="JYW115" s="31"/>
      <c r="JYX115" s="31"/>
      <c r="JYY115" s="31"/>
      <c r="JYZ115" s="31"/>
      <c r="JZA115" s="31"/>
      <c r="JZB115" s="31"/>
      <c r="JZC115" s="31"/>
      <c r="JZD115" s="31"/>
      <c r="JZE115" s="31"/>
      <c r="JZF115" s="31"/>
      <c r="JZG115" s="31"/>
      <c r="JZH115" s="31"/>
      <c r="JZI115" s="31"/>
      <c r="JZJ115" s="31"/>
      <c r="JZK115" s="31"/>
      <c r="JZL115" s="31"/>
      <c r="JZM115" s="31"/>
      <c r="JZN115" s="31"/>
      <c r="JZO115" s="31"/>
      <c r="JZP115" s="31"/>
      <c r="JZQ115" s="31"/>
      <c r="JZR115" s="31"/>
      <c r="JZS115" s="31"/>
      <c r="JZT115" s="31"/>
      <c r="JZU115" s="31"/>
      <c r="JZV115" s="31"/>
      <c r="JZW115" s="31"/>
      <c r="JZX115" s="31"/>
      <c r="JZY115" s="31"/>
      <c r="JZZ115" s="31"/>
      <c r="KAA115" s="31"/>
      <c r="KAB115" s="31"/>
      <c r="KAC115" s="31"/>
      <c r="KAD115" s="31"/>
      <c r="KAE115" s="31"/>
      <c r="KAF115" s="31"/>
      <c r="KAG115" s="31"/>
      <c r="KAH115" s="31"/>
      <c r="KAI115" s="31"/>
      <c r="KAJ115" s="31"/>
      <c r="KAK115" s="31"/>
      <c r="KAL115" s="31"/>
      <c r="KAM115" s="31"/>
      <c r="KAN115" s="31"/>
      <c r="KAO115" s="31"/>
      <c r="KAP115" s="31"/>
      <c r="KAQ115" s="31"/>
      <c r="KAR115" s="31"/>
      <c r="KAS115" s="31"/>
      <c r="KAT115" s="31"/>
      <c r="KAU115" s="31"/>
      <c r="KAV115" s="31"/>
      <c r="KAW115" s="31"/>
      <c r="KAX115" s="31"/>
      <c r="KAY115" s="31"/>
      <c r="KAZ115" s="31"/>
      <c r="KBA115" s="31"/>
      <c r="KBB115" s="31"/>
      <c r="KBC115" s="31"/>
      <c r="KBD115" s="31"/>
      <c r="KBE115" s="31"/>
      <c r="KBF115" s="31"/>
      <c r="KBG115" s="31"/>
      <c r="KBH115" s="31"/>
      <c r="KBI115" s="31"/>
      <c r="KBJ115" s="31"/>
      <c r="KBK115" s="31"/>
      <c r="KBL115" s="31"/>
      <c r="KBM115" s="31"/>
      <c r="KBN115" s="31"/>
      <c r="KBO115" s="31"/>
      <c r="KBP115" s="31"/>
      <c r="KBQ115" s="31"/>
      <c r="KBR115" s="31"/>
      <c r="KBS115" s="31"/>
      <c r="KBT115" s="31"/>
      <c r="KBU115" s="31"/>
      <c r="KBV115" s="31"/>
      <c r="KBW115" s="31"/>
      <c r="KBX115" s="31"/>
      <c r="KBY115" s="31"/>
      <c r="KBZ115" s="31"/>
      <c r="KCA115" s="31"/>
      <c r="KCB115" s="31"/>
      <c r="KCC115" s="31"/>
      <c r="KCD115" s="31"/>
      <c r="KCE115" s="31"/>
      <c r="KCF115" s="31"/>
      <c r="KCG115" s="31"/>
      <c r="KCH115" s="31"/>
      <c r="KCI115" s="31"/>
      <c r="KCJ115" s="31"/>
      <c r="KCK115" s="31"/>
      <c r="KCL115" s="31"/>
      <c r="KCM115" s="31"/>
      <c r="KCN115" s="31"/>
      <c r="KCO115" s="31"/>
      <c r="KCP115" s="31"/>
      <c r="KCQ115" s="31"/>
      <c r="KCR115" s="31"/>
      <c r="KCS115" s="31"/>
      <c r="KCT115" s="31"/>
      <c r="KCU115" s="31"/>
      <c r="KCV115" s="31"/>
      <c r="KCW115" s="31"/>
      <c r="KCX115" s="31"/>
      <c r="KCY115" s="31"/>
      <c r="KCZ115" s="31"/>
      <c r="KDA115" s="31"/>
      <c r="KDB115" s="31"/>
      <c r="KDC115" s="31"/>
      <c r="KDD115" s="31"/>
      <c r="KDE115" s="31"/>
      <c r="KDF115" s="31"/>
      <c r="KDG115" s="31"/>
      <c r="KDH115" s="31"/>
      <c r="KDI115" s="31"/>
      <c r="KDJ115" s="31"/>
      <c r="KDK115" s="31"/>
      <c r="KDL115" s="31"/>
      <c r="KDM115" s="31"/>
      <c r="KDN115" s="31"/>
      <c r="KDO115" s="31"/>
      <c r="KDP115" s="31"/>
      <c r="KDQ115" s="31"/>
      <c r="KDR115" s="31"/>
      <c r="KDS115" s="31"/>
      <c r="KDT115" s="31"/>
      <c r="KDU115" s="31"/>
      <c r="KDV115" s="31"/>
      <c r="KDW115" s="31"/>
      <c r="KDX115" s="31"/>
      <c r="KDY115" s="31"/>
      <c r="KDZ115" s="31"/>
      <c r="KEA115" s="31"/>
      <c r="KEB115" s="31"/>
      <c r="KEC115" s="31"/>
      <c r="KED115" s="31"/>
      <c r="KEE115" s="31"/>
      <c r="KEF115" s="31"/>
      <c r="KEG115" s="31"/>
      <c r="KEH115" s="31"/>
      <c r="KEI115" s="31"/>
      <c r="KEJ115" s="31"/>
      <c r="KEK115" s="31"/>
      <c r="KEL115" s="31"/>
      <c r="KEM115" s="31"/>
      <c r="KEN115" s="31"/>
      <c r="KEO115" s="31"/>
      <c r="KEP115" s="31"/>
      <c r="KEQ115" s="31"/>
      <c r="KER115" s="31"/>
      <c r="KES115" s="31"/>
      <c r="KET115" s="31"/>
      <c r="KEU115" s="31"/>
      <c r="KEV115" s="31"/>
      <c r="KEW115" s="31"/>
      <c r="KEX115" s="31"/>
      <c r="KEY115" s="31"/>
      <c r="KEZ115" s="31"/>
      <c r="KFA115" s="31"/>
      <c r="KFB115" s="31"/>
      <c r="KFC115" s="31"/>
      <c r="KFD115" s="31"/>
      <c r="KFE115" s="31"/>
      <c r="KFF115" s="31"/>
      <c r="KFG115" s="31"/>
      <c r="KFH115" s="31"/>
      <c r="KFI115" s="31"/>
      <c r="KFJ115" s="31"/>
      <c r="KFK115" s="31"/>
      <c r="KFL115" s="31"/>
      <c r="KFM115" s="31"/>
      <c r="KFN115" s="31"/>
      <c r="KFO115" s="31"/>
      <c r="KFP115" s="31"/>
      <c r="KFQ115" s="31"/>
      <c r="KFR115" s="31"/>
      <c r="KFS115" s="31"/>
      <c r="KFT115" s="31"/>
      <c r="KFU115" s="31"/>
      <c r="KFV115" s="31"/>
      <c r="KFW115" s="31"/>
      <c r="KFX115" s="31"/>
      <c r="KFY115" s="31"/>
      <c r="KFZ115" s="31"/>
      <c r="KGA115" s="31"/>
      <c r="KGB115" s="31"/>
      <c r="KGC115" s="31"/>
      <c r="KGD115" s="31"/>
      <c r="KGE115" s="31"/>
      <c r="KGF115" s="31"/>
      <c r="KGG115" s="31"/>
      <c r="KGH115" s="31"/>
      <c r="KGI115" s="31"/>
      <c r="KGJ115" s="31"/>
      <c r="KGK115" s="31"/>
      <c r="KGL115" s="31"/>
      <c r="KGM115" s="31"/>
      <c r="KGN115" s="31"/>
      <c r="KGO115" s="31"/>
      <c r="KGP115" s="31"/>
      <c r="KGQ115" s="31"/>
      <c r="KGR115" s="31"/>
      <c r="KGS115" s="31"/>
      <c r="KGT115" s="31"/>
      <c r="KGU115" s="31"/>
      <c r="KGV115" s="31"/>
      <c r="KGW115" s="31"/>
      <c r="KGX115" s="31"/>
      <c r="KGY115" s="31"/>
      <c r="KGZ115" s="31"/>
      <c r="KHA115" s="31"/>
      <c r="KHB115" s="31"/>
      <c r="KHC115" s="31"/>
      <c r="KHD115" s="31"/>
      <c r="KHE115" s="31"/>
      <c r="KHF115" s="31"/>
      <c r="KHG115" s="31"/>
      <c r="KHH115" s="31"/>
      <c r="KHI115" s="31"/>
      <c r="KHJ115" s="31"/>
      <c r="KHK115" s="31"/>
      <c r="KHL115" s="31"/>
      <c r="KHM115" s="31"/>
      <c r="KHN115" s="31"/>
      <c r="KHO115" s="31"/>
      <c r="KHP115" s="31"/>
      <c r="KHQ115" s="31"/>
      <c r="KHR115" s="31"/>
      <c r="KHS115" s="31"/>
      <c r="KHT115" s="31"/>
      <c r="KHU115" s="31"/>
      <c r="KHV115" s="31"/>
      <c r="KHW115" s="31"/>
      <c r="KHX115" s="31"/>
      <c r="KHY115" s="31"/>
      <c r="KHZ115" s="31"/>
      <c r="KIA115" s="31"/>
      <c r="KIB115" s="31"/>
      <c r="KIC115" s="31"/>
      <c r="KID115" s="31"/>
      <c r="KIE115" s="31"/>
      <c r="KIF115" s="31"/>
      <c r="KIG115" s="31"/>
      <c r="KIH115" s="31"/>
      <c r="KII115" s="31"/>
      <c r="KIJ115" s="31"/>
      <c r="KIK115" s="31"/>
      <c r="KIL115" s="31"/>
      <c r="KIM115" s="31"/>
      <c r="KIN115" s="31"/>
      <c r="KIO115" s="31"/>
      <c r="KIP115" s="31"/>
      <c r="KIQ115" s="31"/>
      <c r="KIR115" s="31"/>
      <c r="KIS115" s="31"/>
      <c r="KIT115" s="31"/>
      <c r="KIU115" s="31"/>
      <c r="KIV115" s="31"/>
      <c r="KIW115" s="31"/>
      <c r="KIX115" s="31"/>
      <c r="KIY115" s="31"/>
      <c r="KIZ115" s="31"/>
      <c r="KJA115" s="31"/>
      <c r="KJB115" s="31"/>
      <c r="KJC115" s="31"/>
      <c r="KJD115" s="31"/>
      <c r="KJE115" s="31"/>
      <c r="KJF115" s="31"/>
      <c r="KJG115" s="31"/>
      <c r="KJH115" s="31"/>
      <c r="KJI115" s="31"/>
      <c r="KJJ115" s="31"/>
      <c r="KJK115" s="31"/>
      <c r="KJL115" s="31"/>
      <c r="KJM115" s="31"/>
      <c r="KJN115" s="31"/>
      <c r="KJO115" s="31"/>
      <c r="KJP115" s="31"/>
      <c r="KJQ115" s="31"/>
      <c r="KJR115" s="31"/>
      <c r="KJS115" s="31"/>
      <c r="KJT115" s="31"/>
      <c r="KJU115" s="31"/>
      <c r="KJV115" s="31"/>
      <c r="KJW115" s="31"/>
      <c r="KJX115" s="31"/>
      <c r="KJY115" s="31"/>
      <c r="KJZ115" s="31"/>
      <c r="KKA115" s="31"/>
      <c r="KKB115" s="31"/>
      <c r="KKC115" s="31"/>
      <c r="KKD115" s="31"/>
      <c r="KKE115" s="31"/>
      <c r="KKF115" s="31"/>
      <c r="KKG115" s="31"/>
      <c r="KKH115" s="31"/>
      <c r="KKI115" s="31"/>
      <c r="KKJ115" s="31"/>
      <c r="KKK115" s="31"/>
      <c r="KKL115" s="31"/>
      <c r="KKM115" s="31"/>
      <c r="KKN115" s="31"/>
      <c r="KKO115" s="31"/>
      <c r="KKP115" s="31"/>
      <c r="KKQ115" s="31"/>
      <c r="KKR115" s="31"/>
      <c r="KKS115" s="31"/>
      <c r="KKT115" s="31"/>
      <c r="KKU115" s="31"/>
      <c r="KKV115" s="31"/>
      <c r="KKW115" s="31"/>
      <c r="KKX115" s="31"/>
      <c r="KKY115" s="31"/>
      <c r="KKZ115" s="31"/>
      <c r="KLA115" s="31"/>
      <c r="KLB115" s="31"/>
      <c r="KLC115" s="31"/>
      <c r="KLD115" s="31"/>
      <c r="KLE115" s="31"/>
      <c r="KLF115" s="31"/>
      <c r="KLG115" s="31"/>
      <c r="KLH115" s="31"/>
      <c r="KLI115" s="31"/>
      <c r="KLJ115" s="31"/>
      <c r="KLK115" s="31"/>
      <c r="KLL115" s="31"/>
      <c r="KLM115" s="31"/>
      <c r="KLN115" s="31"/>
      <c r="KLO115" s="31"/>
      <c r="KLP115" s="31"/>
      <c r="KLQ115" s="31"/>
      <c r="KLR115" s="31"/>
      <c r="KLS115" s="31"/>
      <c r="KLT115" s="31"/>
      <c r="KLU115" s="31"/>
      <c r="KLV115" s="31"/>
      <c r="KLW115" s="31"/>
      <c r="KLX115" s="31"/>
      <c r="KLY115" s="31"/>
      <c r="KLZ115" s="31"/>
      <c r="KMA115" s="31"/>
      <c r="KMB115" s="31"/>
      <c r="KMC115" s="31"/>
      <c r="KMD115" s="31"/>
      <c r="KME115" s="31"/>
      <c r="KMF115" s="31"/>
      <c r="KMG115" s="31"/>
      <c r="KMH115" s="31"/>
      <c r="KMI115" s="31"/>
      <c r="KMJ115" s="31"/>
      <c r="KMK115" s="31"/>
      <c r="KML115" s="31"/>
      <c r="KMM115" s="31"/>
      <c r="KMN115" s="31"/>
      <c r="KMO115" s="31"/>
      <c r="KMP115" s="31"/>
      <c r="KMQ115" s="31"/>
      <c r="KMR115" s="31"/>
      <c r="KMS115" s="31"/>
      <c r="KMT115" s="31"/>
      <c r="KMU115" s="31"/>
      <c r="KMV115" s="31"/>
      <c r="KMW115" s="31"/>
      <c r="KMX115" s="31"/>
      <c r="KMY115" s="31"/>
      <c r="KMZ115" s="31"/>
      <c r="KNA115" s="31"/>
      <c r="KNB115" s="31"/>
      <c r="KNC115" s="31"/>
      <c r="KND115" s="31"/>
      <c r="KNE115" s="31"/>
      <c r="KNF115" s="31"/>
      <c r="KNG115" s="31"/>
      <c r="KNH115" s="31"/>
      <c r="KNI115" s="31"/>
      <c r="KNJ115" s="31"/>
      <c r="KNK115" s="31"/>
      <c r="KNL115" s="31"/>
      <c r="KNM115" s="31"/>
      <c r="KNN115" s="31"/>
      <c r="KNO115" s="31"/>
      <c r="KNP115" s="31"/>
      <c r="KNQ115" s="31"/>
      <c r="KNR115" s="31"/>
      <c r="KNS115" s="31"/>
      <c r="KNT115" s="31"/>
      <c r="KNU115" s="31"/>
      <c r="KNV115" s="31"/>
      <c r="KNW115" s="31"/>
      <c r="KNX115" s="31"/>
      <c r="KNY115" s="31"/>
      <c r="KNZ115" s="31"/>
      <c r="KOA115" s="31"/>
      <c r="KOB115" s="31"/>
      <c r="KOC115" s="31"/>
      <c r="KOD115" s="31"/>
      <c r="KOE115" s="31"/>
      <c r="KOF115" s="31"/>
      <c r="KOG115" s="31"/>
      <c r="KOH115" s="31"/>
      <c r="KOI115" s="31"/>
      <c r="KOJ115" s="31"/>
      <c r="KOK115" s="31"/>
      <c r="KOL115" s="31"/>
      <c r="KOM115" s="31"/>
      <c r="KON115" s="31"/>
      <c r="KOO115" s="31"/>
      <c r="KOP115" s="31"/>
      <c r="KOQ115" s="31"/>
      <c r="KOR115" s="31"/>
      <c r="KOS115" s="31"/>
      <c r="KOT115" s="31"/>
      <c r="KOU115" s="31"/>
      <c r="KOV115" s="31"/>
      <c r="KOW115" s="31"/>
      <c r="KOX115" s="31"/>
      <c r="KOY115" s="31"/>
      <c r="KOZ115" s="31"/>
      <c r="KPA115" s="31"/>
      <c r="KPB115" s="31"/>
      <c r="KPC115" s="31"/>
      <c r="KPD115" s="31"/>
      <c r="KPE115" s="31"/>
      <c r="KPF115" s="31"/>
      <c r="KPG115" s="31"/>
      <c r="KPH115" s="31"/>
      <c r="KPI115" s="31"/>
      <c r="KPJ115" s="31"/>
      <c r="KPK115" s="31"/>
      <c r="KPL115" s="31"/>
      <c r="KPM115" s="31"/>
      <c r="KPN115" s="31"/>
      <c r="KPO115" s="31"/>
      <c r="KPP115" s="31"/>
      <c r="KPQ115" s="31"/>
      <c r="KPR115" s="31"/>
      <c r="KPS115" s="31"/>
      <c r="KPT115" s="31"/>
      <c r="KPU115" s="31"/>
      <c r="KPV115" s="31"/>
      <c r="KPW115" s="31"/>
      <c r="KPX115" s="31"/>
      <c r="KPY115" s="31"/>
      <c r="KPZ115" s="31"/>
      <c r="KQA115" s="31"/>
      <c r="KQB115" s="31"/>
      <c r="KQC115" s="31"/>
      <c r="KQD115" s="31"/>
      <c r="KQE115" s="31"/>
      <c r="KQF115" s="31"/>
      <c r="KQG115" s="31"/>
      <c r="KQH115" s="31"/>
      <c r="KQI115" s="31"/>
      <c r="KQJ115" s="31"/>
      <c r="KQK115" s="31"/>
      <c r="KQL115" s="31"/>
      <c r="KQM115" s="31"/>
      <c r="KQN115" s="31"/>
      <c r="KQO115" s="31"/>
      <c r="KQP115" s="31"/>
      <c r="KQQ115" s="31"/>
      <c r="KQR115" s="31"/>
      <c r="KQS115" s="31"/>
      <c r="KQT115" s="31"/>
      <c r="KQU115" s="31"/>
      <c r="KQV115" s="31"/>
      <c r="KQW115" s="31"/>
      <c r="KQX115" s="31"/>
      <c r="KQY115" s="31"/>
      <c r="KQZ115" s="31"/>
      <c r="KRA115" s="31"/>
      <c r="KRB115" s="31"/>
      <c r="KRC115" s="31"/>
      <c r="KRD115" s="31"/>
      <c r="KRE115" s="31"/>
      <c r="KRF115" s="31"/>
      <c r="KRG115" s="31"/>
      <c r="KRH115" s="31"/>
      <c r="KRI115" s="31"/>
      <c r="KRJ115" s="31"/>
      <c r="KRK115" s="31"/>
      <c r="KRL115" s="31"/>
      <c r="KRM115" s="31"/>
      <c r="KRN115" s="31"/>
      <c r="KRO115" s="31"/>
      <c r="KRP115" s="31"/>
      <c r="KRQ115" s="31"/>
      <c r="KRR115" s="31"/>
      <c r="KRS115" s="31"/>
      <c r="KRT115" s="31"/>
      <c r="KRU115" s="31"/>
      <c r="KRV115" s="31"/>
      <c r="KRW115" s="31"/>
      <c r="KRX115" s="31"/>
      <c r="KRY115" s="31"/>
      <c r="KRZ115" s="31"/>
      <c r="KSA115" s="31"/>
      <c r="KSB115" s="31"/>
      <c r="KSC115" s="31"/>
      <c r="KSD115" s="31"/>
      <c r="KSE115" s="31"/>
      <c r="KSF115" s="31"/>
      <c r="KSG115" s="31"/>
      <c r="KSH115" s="31"/>
      <c r="KSI115" s="31"/>
      <c r="KSJ115" s="31"/>
      <c r="KSK115" s="31"/>
      <c r="KSL115" s="31"/>
      <c r="KSM115" s="31"/>
      <c r="KSN115" s="31"/>
      <c r="KSO115" s="31"/>
      <c r="KSP115" s="31"/>
      <c r="KSQ115" s="31"/>
      <c r="KSR115" s="31"/>
      <c r="KSS115" s="31"/>
      <c r="KST115" s="31"/>
      <c r="KSU115" s="31"/>
      <c r="KSV115" s="31"/>
      <c r="KSW115" s="31"/>
      <c r="KSX115" s="31"/>
      <c r="KSY115" s="31"/>
      <c r="KSZ115" s="31"/>
      <c r="KTA115" s="31"/>
      <c r="KTB115" s="31"/>
      <c r="KTC115" s="31"/>
      <c r="KTD115" s="31"/>
      <c r="KTE115" s="31"/>
      <c r="KTF115" s="31"/>
      <c r="KTG115" s="31"/>
      <c r="KTH115" s="31"/>
      <c r="KTI115" s="31"/>
      <c r="KTJ115" s="31"/>
      <c r="KTK115" s="31"/>
      <c r="KTL115" s="31"/>
      <c r="KTM115" s="31"/>
      <c r="KTN115" s="31"/>
      <c r="KTO115" s="31"/>
      <c r="KTP115" s="31"/>
      <c r="KTQ115" s="31"/>
      <c r="KTR115" s="31"/>
      <c r="KTS115" s="31"/>
      <c r="KTT115" s="31"/>
      <c r="KTU115" s="31"/>
      <c r="KTV115" s="31"/>
      <c r="KTW115" s="31"/>
      <c r="KTX115" s="31"/>
      <c r="KTY115" s="31"/>
      <c r="KTZ115" s="31"/>
      <c r="KUA115" s="31"/>
      <c r="KUB115" s="31"/>
      <c r="KUC115" s="31"/>
      <c r="KUD115" s="31"/>
      <c r="KUE115" s="31"/>
      <c r="KUF115" s="31"/>
      <c r="KUG115" s="31"/>
      <c r="KUH115" s="31"/>
      <c r="KUI115" s="31"/>
      <c r="KUJ115" s="31"/>
      <c r="KUK115" s="31"/>
      <c r="KUL115" s="31"/>
      <c r="KUM115" s="31"/>
      <c r="KUN115" s="31"/>
      <c r="KUO115" s="31"/>
      <c r="KUP115" s="31"/>
      <c r="KUQ115" s="31"/>
      <c r="KUR115" s="31"/>
      <c r="KUS115" s="31"/>
      <c r="KUT115" s="31"/>
      <c r="KUU115" s="31"/>
      <c r="KUV115" s="31"/>
      <c r="KUW115" s="31"/>
      <c r="KUX115" s="31"/>
      <c r="KUY115" s="31"/>
      <c r="KUZ115" s="31"/>
      <c r="KVA115" s="31"/>
      <c r="KVB115" s="31"/>
      <c r="KVC115" s="31"/>
      <c r="KVD115" s="31"/>
      <c r="KVE115" s="31"/>
      <c r="KVF115" s="31"/>
      <c r="KVG115" s="31"/>
      <c r="KVH115" s="31"/>
      <c r="KVI115" s="31"/>
      <c r="KVJ115" s="31"/>
      <c r="KVK115" s="31"/>
      <c r="KVL115" s="31"/>
      <c r="KVM115" s="31"/>
      <c r="KVN115" s="31"/>
      <c r="KVO115" s="31"/>
      <c r="KVP115" s="31"/>
      <c r="KVQ115" s="31"/>
      <c r="KVR115" s="31"/>
      <c r="KVS115" s="31"/>
      <c r="KVT115" s="31"/>
      <c r="KVU115" s="31"/>
      <c r="KVV115" s="31"/>
      <c r="KVW115" s="31"/>
      <c r="KVX115" s="31"/>
      <c r="KVY115" s="31"/>
      <c r="KVZ115" s="31"/>
      <c r="KWA115" s="31"/>
      <c r="KWB115" s="31"/>
      <c r="KWC115" s="31"/>
      <c r="KWD115" s="31"/>
      <c r="KWE115" s="31"/>
      <c r="KWF115" s="31"/>
      <c r="KWG115" s="31"/>
      <c r="KWH115" s="31"/>
      <c r="KWI115" s="31"/>
      <c r="KWJ115" s="31"/>
      <c r="KWK115" s="31"/>
      <c r="KWL115" s="31"/>
      <c r="KWM115" s="31"/>
      <c r="KWN115" s="31"/>
      <c r="KWO115" s="31"/>
      <c r="KWP115" s="31"/>
      <c r="KWQ115" s="31"/>
      <c r="KWR115" s="31"/>
      <c r="KWS115" s="31"/>
      <c r="KWT115" s="31"/>
      <c r="KWU115" s="31"/>
      <c r="KWV115" s="31"/>
      <c r="KWW115" s="31"/>
      <c r="KWX115" s="31"/>
      <c r="KWY115" s="31"/>
      <c r="KWZ115" s="31"/>
      <c r="KXA115" s="31"/>
      <c r="KXB115" s="31"/>
      <c r="KXC115" s="31"/>
      <c r="KXD115" s="31"/>
      <c r="KXE115" s="31"/>
      <c r="KXF115" s="31"/>
      <c r="KXG115" s="31"/>
      <c r="KXH115" s="31"/>
      <c r="KXI115" s="31"/>
      <c r="KXJ115" s="31"/>
      <c r="KXK115" s="31"/>
      <c r="KXL115" s="31"/>
      <c r="KXM115" s="31"/>
      <c r="KXN115" s="31"/>
      <c r="KXO115" s="31"/>
      <c r="KXP115" s="31"/>
      <c r="KXQ115" s="31"/>
      <c r="KXR115" s="31"/>
      <c r="KXS115" s="31"/>
      <c r="KXT115" s="31"/>
      <c r="KXU115" s="31"/>
      <c r="KXV115" s="31"/>
      <c r="KXW115" s="31"/>
      <c r="KXX115" s="31"/>
      <c r="KXY115" s="31"/>
      <c r="KXZ115" s="31"/>
      <c r="KYA115" s="31"/>
      <c r="KYB115" s="31"/>
      <c r="KYC115" s="31"/>
      <c r="KYD115" s="31"/>
      <c r="KYE115" s="31"/>
      <c r="KYF115" s="31"/>
      <c r="KYG115" s="31"/>
      <c r="KYH115" s="31"/>
      <c r="KYI115" s="31"/>
      <c r="KYJ115" s="31"/>
      <c r="KYK115" s="31"/>
      <c r="KYL115" s="31"/>
      <c r="KYM115" s="31"/>
      <c r="KYN115" s="31"/>
      <c r="KYO115" s="31"/>
      <c r="KYP115" s="31"/>
      <c r="KYQ115" s="31"/>
      <c r="KYR115" s="31"/>
      <c r="KYS115" s="31"/>
      <c r="KYT115" s="31"/>
      <c r="KYU115" s="31"/>
      <c r="KYV115" s="31"/>
      <c r="KYW115" s="31"/>
      <c r="KYX115" s="31"/>
      <c r="KYY115" s="31"/>
      <c r="KYZ115" s="31"/>
      <c r="KZA115" s="31"/>
      <c r="KZB115" s="31"/>
      <c r="KZC115" s="31"/>
      <c r="KZD115" s="31"/>
      <c r="KZE115" s="31"/>
      <c r="KZF115" s="31"/>
      <c r="KZG115" s="31"/>
      <c r="KZH115" s="31"/>
      <c r="KZI115" s="31"/>
      <c r="KZJ115" s="31"/>
      <c r="KZK115" s="31"/>
      <c r="KZL115" s="31"/>
      <c r="KZM115" s="31"/>
      <c r="KZN115" s="31"/>
      <c r="KZO115" s="31"/>
      <c r="KZP115" s="31"/>
      <c r="KZQ115" s="31"/>
      <c r="KZR115" s="31"/>
      <c r="KZS115" s="31"/>
      <c r="KZT115" s="31"/>
      <c r="KZU115" s="31"/>
      <c r="KZV115" s="31"/>
      <c r="KZW115" s="31"/>
      <c r="KZX115" s="31"/>
      <c r="KZY115" s="31"/>
      <c r="KZZ115" s="31"/>
      <c r="LAA115" s="31"/>
      <c r="LAB115" s="31"/>
      <c r="LAC115" s="31"/>
      <c r="LAD115" s="31"/>
      <c r="LAE115" s="31"/>
      <c r="LAF115" s="31"/>
      <c r="LAG115" s="31"/>
      <c r="LAH115" s="31"/>
      <c r="LAI115" s="31"/>
      <c r="LAJ115" s="31"/>
      <c r="LAK115" s="31"/>
      <c r="LAL115" s="31"/>
      <c r="LAM115" s="31"/>
      <c r="LAN115" s="31"/>
      <c r="LAO115" s="31"/>
      <c r="LAP115" s="31"/>
      <c r="LAQ115" s="31"/>
      <c r="LAR115" s="31"/>
      <c r="LAS115" s="31"/>
      <c r="LAT115" s="31"/>
      <c r="LAU115" s="31"/>
      <c r="LAV115" s="31"/>
      <c r="LAW115" s="31"/>
      <c r="LAX115" s="31"/>
      <c r="LAY115" s="31"/>
      <c r="LAZ115" s="31"/>
      <c r="LBA115" s="31"/>
      <c r="LBB115" s="31"/>
      <c r="LBC115" s="31"/>
      <c r="LBD115" s="31"/>
      <c r="LBE115" s="31"/>
      <c r="LBF115" s="31"/>
      <c r="LBG115" s="31"/>
      <c r="LBH115" s="31"/>
      <c r="LBI115" s="31"/>
      <c r="LBJ115" s="31"/>
      <c r="LBK115" s="31"/>
      <c r="LBL115" s="31"/>
      <c r="LBM115" s="31"/>
      <c r="LBN115" s="31"/>
      <c r="LBO115" s="31"/>
      <c r="LBP115" s="31"/>
      <c r="LBQ115" s="31"/>
      <c r="LBR115" s="31"/>
      <c r="LBS115" s="31"/>
      <c r="LBT115" s="31"/>
      <c r="LBU115" s="31"/>
      <c r="LBV115" s="31"/>
      <c r="LBW115" s="31"/>
      <c r="LBX115" s="31"/>
      <c r="LBY115" s="31"/>
      <c r="LBZ115" s="31"/>
      <c r="LCA115" s="31"/>
      <c r="LCB115" s="31"/>
      <c r="LCC115" s="31"/>
      <c r="LCD115" s="31"/>
      <c r="LCE115" s="31"/>
      <c r="LCF115" s="31"/>
      <c r="LCG115" s="31"/>
      <c r="LCH115" s="31"/>
      <c r="LCI115" s="31"/>
      <c r="LCJ115" s="31"/>
      <c r="LCK115" s="31"/>
      <c r="LCL115" s="31"/>
      <c r="LCM115" s="31"/>
      <c r="LCN115" s="31"/>
      <c r="LCO115" s="31"/>
      <c r="LCP115" s="31"/>
      <c r="LCQ115" s="31"/>
      <c r="LCR115" s="31"/>
      <c r="LCS115" s="31"/>
      <c r="LCT115" s="31"/>
      <c r="LCU115" s="31"/>
      <c r="LCV115" s="31"/>
      <c r="LCW115" s="31"/>
      <c r="LCX115" s="31"/>
      <c r="LCY115" s="31"/>
      <c r="LCZ115" s="31"/>
      <c r="LDA115" s="31"/>
      <c r="LDB115" s="31"/>
      <c r="LDC115" s="31"/>
      <c r="LDD115" s="31"/>
      <c r="LDE115" s="31"/>
      <c r="LDF115" s="31"/>
      <c r="LDG115" s="31"/>
      <c r="LDH115" s="31"/>
      <c r="LDI115" s="31"/>
      <c r="LDJ115" s="31"/>
      <c r="LDK115" s="31"/>
      <c r="LDL115" s="31"/>
      <c r="LDM115" s="31"/>
      <c r="LDN115" s="31"/>
      <c r="LDO115" s="31"/>
      <c r="LDP115" s="31"/>
      <c r="LDQ115" s="31"/>
      <c r="LDR115" s="31"/>
      <c r="LDS115" s="31"/>
      <c r="LDT115" s="31"/>
      <c r="LDU115" s="31"/>
      <c r="LDV115" s="31"/>
      <c r="LDW115" s="31"/>
      <c r="LDX115" s="31"/>
      <c r="LDY115" s="31"/>
      <c r="LDZ115" s="31"/>
      <c r="LEA115" s="31"/>
      <c r="LEB115" s="31"/>
      <c r="LEC115" s="31"/>
      <c r="LED115" s="31"/>
      <c r="LEE115" s="31"/>
      <c r="LEF115" s="31"/>
      <c r="LEG115" s="31"/>
      <c r="LEH115" s="31"/>
      <c r="LEI115" s="31"/>
      <c r="LEJ115" s="31"/>
      <c r="LEK115" s="31"/>
      <c r="LEL115" s="31"/>
      <c r="LEM115" s="31"/>
      <c r="LEN115" s="31"/>
      <c r="LEO115" s="31"/>
      <c r="LEP115" s="31"/>
      <c r="LEQ115" s="31"/>
      <c r="LER115" s="31"/>
      <c r="LES115" s="31"/>
      <c r="LET115" s="31"/>
      <c r="LEU115" s="31"/>
      <c r="LEV115" s="31"/>
      <c r="LEW115" s="31"/>
      <c r="LEX115" s="31"/>
      <c r="LEY115" s="31"/>
      <c r="LEZ115" s="31"/>
      <c r="LFA115" s="31"/>
      <c r="LFB115" s="31"/>
      <c r="LFC115" s="31"/>
      <c r="LFD115" s="31"/>
      <c r="LFE115" s="31"/>
      <c r="LFF115" s="31"/>
      <c r="LFG115" s="31"/>
      <c r="LFH115" s="31"/>
      <c r="LFI115" s="31"/>
      <c r="LFJ115" s="31"/>
      <c r="LFK115" s="31"/>
      <c r="LFL115" s="31"/>
      <c r="LFM115" s="31"/>
      <c r="LFN115" s="31"/>
      <c r="LFO115" s="31"/>
      <c r="LFP115" s="31"/>
      <c r="LFQ115" s="31"/>
      <c r="LFR115" s="31"/>
      <c r="LFS115" s="31"/>
      <c r="LFT115" s="31"/>
      <c r="LFU115" s="31"/>
      <c r="LFV115" s="31"/>
      <c r="LFW115" s="31"/>
      <c r="LFX115" s="31"/>
      <c r="LFY115" s="31"/>
      <c r="LFZ115" s="31"/>
      <c r="LGA115" s="31"/>
      <c r="LGB115" s="31"/>
      <c r="LGC115" s="31"/>
      <c r="LGD115" s="31"/>
      <c r="LGE115" s="31"/>
      <c r="LGF115" s="31"/>
      <c r="LGG115" s="31"/>
      <c r="LGH115" s="31"/>
      <c r="LGI115" s="31"/>
      <c r="LGJ115" s="31"/>
      <c r="LGK115" s="31"/>
      <c r="LGL115" s="31"/>
      <c r="LGM115" s="31"/>
      <c r="LGN115" s="31"/>
      <c r="LGO115" s="31"/>
      <c r="LGP115" s="31"/>
      <c r="LGQ115" s="31"/>
      <c r="LGR115" s="31"/>
      <c r="LGS115" s="31"/>
      <c r="LGT115" s="31"/>
      <c r="LGU115" s="31"/>
      <c r="LGV115" s="31"/>
      <c r="LGW115" s="31"/>
      <c r="LGX115" s="31"/>
      <c r="LGY115" s="31"/>
      <c r="LGZ115" s="31"/>
      <c r="LHA115" s="31"/>
      <c r="LHB115" s="31"/>
      <c r="LHC115" s="31"/>
      <c r="LHD115" s="31"/>
      <c r="LHE115" s="31"/>
      <c r="LHF115" s="31"/>
      <c r="LHG115" s="31"/>
      <c r="LHH115" s="31"/>
      <c r="LHI115" s="31"/>
      <c r="LHJ115" s="31"/>
      <c r="LHK115" s="31"/>
      <c r="LHL115" s="31"/>
      <c r="LHM115" s="31"/>
      <c r="LHN115" s="31"/>
      <c r="LHO115" s="31"/>
      <c r="LHP115" s="31"/>
      <c r="LHQ115" s="31"/>
      <c r="LHR115" s="31"/>
      <c r="LHS115" s="31"/>
      <c r="LHT115" s="31"/>
      <c r="LHU115" s="31"/>
      <c r="LHV115" s="31"/>
      <c r="LHW115" s="31"/>
      <c r="LHX115" s="31"/>
      <c r="LHY115" s="31"/>
      <c r="LHZ115" s="31"/>
      <c r="LIA115" s="31"/>
      <c r="LIB115" s="31"/>
      <c r="LIC115" s="31"/>
      <c r="LID115" s="31"/>
      <c r="LIE115" s="31"/>
      <c r="LIF115" s="31"/>
      <c r="LIG115" s="31"/>
      <c r="LIH115" s="31"/>
      <c r="LII115" s="31"/>
      <c r="LIJ115" s="31"/>
      <c r="LIK115" s="31"/>
      <c r="LIL115" s="31"/>
      <c r="LIM115" s="31"/>
      <c r="LIN115" s="31"/>
      <c r="LIO115" s="31"/>
      <c r="LIP115" s="31"/>
      <c r="LIQ115" s="31"/>
      <c r="LIR115" s="31"/>
      <c r="LIS115" s="31"/>
      <c r="LIT115" s="31"/>
      <c r="LIU115" s="31"/>
      <c r="LIV115" s="31"/>
      <c r="LIW115" s="31"/>
      <c r="LIX115" s="31"/>
      <c r="LIY115" s="31"/>
      <c r="LIZ115" s="31"/>
      <c r="LJA115" s="31"/>
      <c r="LJB115" s="31"/>
      <c r="LJC115" s="31"/>
      <c r="LJD115" s="31"/>
      <c r="LJE115" s="31"/>
      <c r="LJF115" s="31"/>
      <c r="LJG115" s="31"/>
      <c r="LJH115" s="31"/>
      <c r="LJI115" s="31"/>
      <c r="LJJ115" s="31"/>
      <c r="LJK115" s="31"/>
      <c r="LJL115" s="31"/>
      <c r="LJM115" s="31"/>
      <c r="LJN115" s="31"/>
      <c r="LJO115" s="31"/>
      <c r="LJP115" s="31"/>
      <c r="LJQ115" s="31"/>
      <c r="LJR115" s="31"/>
      <c r="LJS115" s="31"/>
      <c r="LJT115" s="31"/>
      <c r="LJU115" s="31"/>
      <c r="LJV115" s="31"/>
      <c r="LJW115" s="31"/>
      <c r="LJX115" s="31"/>
      <c r="LJY115" s="31"/>
      <c r="LJZ115" s="31"/>
      <c r="LKA115" s="31"/>
      <c r="LKB115" s="31"/>
      <c r="LKC115" s="31"/>
      <c r="LKD115" s="31"/>
      <c r="LKE115" s="31"/>
      <c r="LKF115" s="31"/>
      <c r="LKG115" s="31"/>
      <c r="LKH115" s="31"/>
      <c r="LKI115" s="31"/>
      <c r="LKJ115" s="31"/>
      <c r="LKK115" s="31"/>
      <c r="LKL115" s="31"/>
      <c r="LKM115" s="31"/>
      <c r="LKN115" s="31"/>
      <c r="LKO115" s="31"/>
      <c r="LKP115" s="31"/>
      <c r="LKQ115" s="31"/>
      <c r="LKR115" s="31"/>
      <c r="LKS115" s="31"/>
      <c r="LKT115" s="31"/>
      <c r="LKU115" s="31"/>
      <c r="LKV115" s="31"/>
      <c r="LKW115" s="31"/>
      <c r="LKX115" s="31"/>
      <c r="LKY115" s="31"/>
      <c r="LKZ115" s="31"/>
      <c r="LLA115" s="31"/>
      <c r="LLB115" s="31"/>
      <c r="LLC115" s="31"/>
      <c r="LLD115" s="31"/>
      <c r="LLE115" s="31"/>
      <c r="LLF115" s="31"/>
      <c r="LLG115" s="31"/>
      <c r="LLH115" s="31"/>
      <c r="LLI115" s="31"/>
      <c r="LLJ115" s="31"/>
      <c r="LLK115" s="31"/>
      <c r="LLL115" s="31"/>
      <c r="LLM115" s="31"/>
      <c r="LLN115" s="31"/>
      <c r="LLO115" s="31"/>
      <c r="LLP115" s="31"/>
      <c r="LLQ115" s="31"/>
      <c r="LLR115" s="31"/>
      <c r="LLS115" s="31"/>
      <c r="LLT115" s="31"/>
      <c r="LLU115" s="31"/>
      <c r="LLV115" s="31"/>
      <c r="LLW115" s="31"/>
      <c r="LLX115" s="31"/>
      <c r="LLY115" s="31"/>
      <c r="LLZ115" s="31"/>
      <c r="LMA115" s="31"/>
      <c r="LMB115" s="31"/>
      <c r="LMC115" s="31"/>
      <c r="LMD115" s="31"/>
      <c r="LME115" s="31"/>
      <c r="LMF115" s="31"/>
      <c r="LMG115" s="31"/>
      <c r="LMH115" s="31"/>
      <c r="LMI115" s="31"/>
      <c r="LMJ115" s="31"/>
      <c r="LMK115" s="31"/>
      <c r="LML115" s="31"/>
      <c r="LMM115" s="31"/>
      <c r="LMN115" s="31"/>
      <c r="LMO115" s="31"/>
      <c r="LMP115" s="31"/>
      <c r="LMQ115" s="31"/>
      <c r="LMR115" s="31"/>
      <c r="LMS115" s="31"/>
      <c r="LMT115" s="31"/>
      <c r="LMU115" s="31"/>
      <c r="LMV115" s="31"/>
      <c r="LMW115" s="31"/>
      <c r="LMX115" s="31"/>
      <c r="LMY115" s="31"/>
      <c r="LMZ115" s="31"/>
      <c r="LNA115" s="31"/>
      <c r="LNB115" s="31"/>
      <c r="LNC115" s="31"/>
      <c r="LND115" s="31"/>
      <c r="LNE115" s="31"/>
      <c r="LNF115" s="31"/>
      <c r="LNG115" s="31"/>
      <c r="LNH115" s="31"/>
      <c r="LNI115" s="31"/>
      <c r="LNJ115" s="31"/>
      <c r="LNK115" s="31"/>
      <c r="LNL115" s="31"/>
      <c r="LNM115" s="31"/>
      <c r="LNN115" s="31"/>
      <c r="LNO115" s="31"/>
      <c r="LNP115" s="31"/>
      <c r="LNQ115" s="31"/>
      <c r="LNR115" s="31"/>
      <c r="LNS115" s="31"/>
      <c r="LNT115" s="31"/>
      <c r="LNU115" s="31"/>
      <c r="LNV115" s="31"/>
      <c r="LNW115" s="31"/>
      <c r="LNX115" s="31"/>
      <c r="LNY115" s="31"/>
      <c r="LNZ115" s="31"/>
      <c r="LOA115" s="31"/>
      <c r="LOB115" s="31"/>
      <c r="LOC115" s="31"/>
      <c r="LOD115" s="31"/>
      <c r="LOE115" s="31"/>
      <c r="LOF115" s="31"/>
      <c r="LOG115" s="31"/>
      <c r="LOH115" s="31"/>
      <c r="LOI115" s="31"/>
      <c r="LOJ115" s="31"/>
      <c r="LOK115" s="31"/>
      <c r="LOL115" s="31"/>
      <c r="LOM115" s="31"/>
      <c r="LON115" s="31"/>
      <c r="LOO115" s="31"/>
      <c r="LOP115" s="31"/>
      <c r="LOQ115" s="31"/>
      <c r="LOR115" s="31"/>
      <c r="LOS115" s="31"/>
      <c r="LOT115" s="31"/>
      <c r="LOU115" s="31"/>
      <c r="LOV115" s="31"/>
      <c r="LOW115" s="31"/>
      <c r="LOX115" s="31"/>
      <c r="LOY115" s="31"/>
      <c r="LOZ115" s="31"/>
      <c r="LPA115" s="31"/>
      <c r="LPB115" s="31"/>
      <c r="LPC115" s="31"/>
      <c r="LPD115" s="31"/>
      <c r="LPE115" s="31"/>
      <c r="LPF115" s="31"/>
      <c r="LPG115" s="31"/>
      <c r="LPH115" s="31"/>
      <c r="LPI115" s="31"/>
      <c r="LPJ115" s="31"/>
      <c r="LPK115" s="31"/>
      <c r="LPL115" s="31"/>
      <c r="LPM115" s="31"/>
      <c r="LPN115" s="31"/>
      <c r="LPO115" s="31"/>
      <c r="LPP115" s="31"/>
      <c r="LPQ115" s="31"/>
      <c r="LPR115" s="31"/>
      <c r="LPS115" s="31"/>
      <c r="LPT115" s="31"/>
      <c r="LPU115" s="31"/>
      <c r="LPV115" s="31"/>
      <c r="LPW115" s="31"/>
      <c r="LPX115" s="31"/>
      <c r="LPY115" s="31"/>
      <c r="LPZ115" s="31"/>
      <c r="LQA115" s="31"/>
      <c r="LQB115" s="31"/>
      <c r="LQC115" s="31"/>
      <c r="LQD115" s="31"/>
      <c r="LQE115" s="31"/>
      <c r="LQF115" s="31"/>
      <c r="LQG115" s="31"/>
      <c r="LQH115" s="31"/>
      <c r="LQI115" s="31"/>
      <c r="LQJ115" s="31"/>
      <c r="LQK115" s="31"/>
      <c r="LQL115" s="31"/>
      <c r="LQM115" s="31"/>
      <c r="LQN115" s="31"/>
      <c r="LQO115" s="31"/>
      <c r="LQP115" s="31"/>
      <c r="LQQ115" s="31"/>
      <c r="LQR115" s="31"/>
      <c r="LQS115" s="31"/>
      <c r="LQT115" s="31"/>
      <c r="LQU115" s="31"/>
      <c r="LQV115" s="31"/>
      <c r="LQW115" s="31"/>
      <c r="LQX115" s="31"/>
      <c r="LQY115" s="31"/>
      <c r="LQZ115" s="31"/>
      <c r="LRA115" s="31"/>
      <c r="LRB115" s="31"/>
      <c r="LRC115" s="31"/>
      <c r="LRD115" s="31"/>
      <c r="LRE115" s="31"/>
      <c r="LRF115" s="31"/>
      <c r="LRG115" s="31"/>
      <c r="LRH115" s="31"/>
      <c r="LRI115" s="31"/>
      <c r="LRJ115" s="31"/>
      <c r="LRK115" s="31"/>
      <c r="LRL115" s="31"/>
      <c r="LRM115" s="31"/>
      <c r="LRN115" s="31"/>
      <c r="LRO115" s="31"/>
      <c r="LRP115" s="31"/>
      <c r="LRQ115" s="31"/>
      <c r="LRR115" s="31"/>
      <c r="LRS115" s="31"/>
      <c r="LRT115" s="31"/>
      <c r="LRU115" s="31"/>
      <c r="LRV115" s="31"/>
      <c r="LRW115" s="31"/>
      <c r="LRX115" s="31"/>
      <c r="LRY115" s="31"/>
      <c r="LRZ115" s="31"/>
      <c r="LSA115" s="31"/>
      <c r="LSB115" s="31"/>
      <c r="LSC115" s="31"/>
      <c r="LSD115" s="31"/>
      <c r="LSE115" s="31"/>
      <c r="LSF115" s="31"/>
      <c r="LSG115" s="31"/>
      <c r="LSH115" s="31"/>
      <c r="LSI115" s="31"/>
      <c r="LSJ115" s="31"/>
      <c r="LSK115" s="31"/>
      <c r="LSL115" s="31"/>
      <c r="LSM115" s="31"/>
      <c r="LSN115" s="31"/>
      <c r="LSO115" s="31"/>
      <c r="LSP115" s="31"/>
      <c r="LSQ115" s="31"/>
      <c r="LSR115" s="31"/>
      <c r="LSS115" s="31"/>
      <c r="LST115" s="31"/>
      <c r="LSU115" s="31"/>
      <c r="LSV115" s="31"/>
      <c r="LSW115" s="31"/>
      <c r="LSX115" s="31"/>
      <c r="LSY115" s="31"/>
      <c r="LSZ115" s="31"/>
      <c r="LTA115" s="31"/>
      <c r="LTB115" s="31"/>
      <c r="LTC115" s="31"/>
      <c r="LTD115" s="31"/>
      <c r="LTE115" s="31"/>
      <c r="LTF115" s="31"/>
      <c r="LTG115" s="31"/>
      <c r="LTH115" s="31"/>
      <c r="LTI115" s="31"/>
      <c r="LTJ115" s="31"/>
      <c r="LTK115" s="31"/>
      <c r="LTL115" s="31"/>
      <c r="LTM115" s="31"/>
      <c r="LTN115" s="31"/>
      <c r="LTO115" s="31"/>
      <c r="LTP115" s="31"/>
      <c r="LTQ115" s="31"/>
      <c r="LTR115" s="31"/>
      <c r="LTS115" s="31"/>
      <c r="LTT115" s="31"/>
      <c r="LTU115" s="31"/>
      <c r="LTV115" s="31"/>
      <c r="LTW115" s="31"/>
      <c r="LTX115" s="31"/>
      <c r="LTY115" s="31"/>
      <c r="LTZ115" s="31"/>
      <c r="LUA115" s="31"/>
      <c r="LUB115" s="31"/>
      <c r="LUC115" s="31"/>
      <c r="LUD115" s="31"/>
      <c r="LUE115" s="31"/>
      <c r="LUF115" s="31"/>
      <c r="LUG115" s="31"/>
      <c r="LUH115" s="31"/>
      <c r="LUI115" s="31"/>
      <c r="LUJ115" s="31"/>
      <c r="LUK115" s="31"/>
      <c r="LUL115" s="31"/>
      <c r="LUM115" s="31"/>
      <c r="LUN115" s="31"/>
      <c r="LUO115" s="31"/>
      <c r="LUP115" s="31"/>
      <c r="LUQ115" s="31"/>
      <c r="LUR115" s="31"/>
      <c r="LUS115" s="31"/>
      <c r="LUT115" s="31"/>
      <c r="LUU115" s="31"/>
      <c r="LUV115" s="31"/>
      <c r="LUW115" s="31"/>
      <c r="LUX115" s="31"/>
      <c r="LUY115" s="31"/>
      <c r="LUZ115" s="31"/>
      <c r="LVA115" s="31"/>
      <c r="LVB115" s="31"/>
      <c r="LVC115" s="31"/>
      <c r="LVD115" s="31"/>
      <c r="LVE115" s="31"/>
      <c r="LVF115" s="31"/>
      <c r="LVG115" s="31"/>
      <c r="LVH115" s="31"/>
      <c r="LVI115" s="31"/>
      <c r="LVJ115" s="31"/>
      <c r="LVK115" s="31"/>
      <c r="LVL115" s="31"/>
      <c r="LVM115" s="31"/>
      <c r="LVN115" s="31"/>
      <c r="LVO115" s="31"/>
      <c r="LVP115" s="31"/>
      <c r="LVQ115" s="31"/>
      <c r="LVR115" s="31"/>
      <c r="LVS115" s="31"/>
      <c r="LVT115" s="31"/>
      <c r="LVU115" s="31"/>
      <c r="LVV115" s="31"/>
      <c r="LVW115" s="31"/>
      <c r="LVX115" s="31"/>
      <c r="LVY115" s="31"/>
      <c r="LVZ115" s="31"/>
      <c r="LWA115" s="31"/>
      <c r="LWB115" s="31"/>
      <c r="LWC115" s="31"/>
      <c r="LWD115" s="31"/>
      <c r="LWE115" s="31"/>
      <c r="LWF115" s="31"/>
      <c r="LWG115" s="31"/>
      <c r="LWH115" s="31"/>
      <c r="LWI115" s="31"/>
      <c r="LWJ115" s="31"/>
      <c r="LWK115" s="31"/>
      <c r="LWL115" s="31"/>
      <c r="LWM115" s="31"/>
      <c r="LWN115" s="31"/>
      <c r="LWO115" s="31"/>
      <c r="LWP115" s="31"/>
      <c r="LWQ115" s="31"/>
      <c r="LWR115" s="31"/>
      <c r="LWS115" s="31"/>
      <c r="LWT115" s="31"/>
      <c r="LWU115" s="31"/>
      <c r="LWV115" s="31"/>
      <c r="LWW115" s="31"/>
      <c r="LWX115" s="31"/>
      <c r="LWY115" s="31"/>
      <c r="LWZ115" s="31"/>
      <c r="LXA115" s="31"/>
      <c r="LXB115" s="31"/>
      <c r="LXC115" s="31"/>
      <c r="LXD115" s="31"/>
      <c r="LXE115" s="31"/>
      <c r="LXF115" s="31"/>
      <c r="LXG115" s="31"/>
      <c r="LXH115" s="31"/>
      <c r="LXI115" s="31"/>
      <c r="LXJ115" s="31"/>
      <c r="LXK115" s="31"/>
      <c r="LXL115" s="31"/>
      <c r="LXM115" s="31"/>
      <c r="LXN115" s="31"/>
      <c r="LXO115" s="31"/>
      <c r="LXP115" s="31"/>
      <c r="LXQ115" s="31"/>
      <c r="LXR115" s="31"/>
      <c r="LXS115" s="31"/>
      <c r="LXT115" s="31"/>
      <c r="LXU115" s="31"/>
      <c r="LXV115" s="31"/>
      <c r="LXW115" s="31"/>
      <c r="LXX115" s="31"/>
      <c r="LXY115" s="31"/>
      <c r="LXZ115" s="31"/>
      <c r="LYA115" s="31"/>
      <c r="LYB115" s="31"/>
      <c r="LYC115" s="31"/>
      <c r="LYD115" s="31"/>
      <c r="LYE115" s="31"/>
      <c r="LYF115" s="31"/>
      <c r="LYG115" s="31"/>
      <c r="LYH115" s="31"/>
      <c r="LYI115" s="31"/>
      <c r="LYJ115" s="31"/>
      <c r="LYK115" s="31"/>
      <c r="LYL115" s="31"/>
      <c r="LYM115" s="31"/>
      <c r="LYN115" s="31"/>
      <c r="LYO115" s="31"/>
      <c r="LYP115" s="31"/>
      <c r="LYQ115" s="31"/>
      <c r="LYR115" s="31"/>
      <c r="LYS115" s="31"/>
      <c r="LYT115" s="31"/>
      <c r="LYU115" s="31"/>
      <c r="LYV115" s="31"/>
      <c r="LYW115" s="31"/>
      <c r="LYX115" s="31"/>
      <c r="LYY115" s="31"/>
      <c r="LYZ115" s="31"/>
      <c r="LZA115" s="31"/>
      <c r="LZB115" s="31"/>
      <c r="LZC115" s="31"/>
      <c r="LZD115" s="31"/>
      <c r="LZE115" s="31"/>
      <c r="LZF115" s="31"/>
      <c r="LZG115" s="31"/>
      <c r="LZH115" s="31"/>
      <c r="LZI115" s="31"/>
      <c r="LZJ115" s="31"/>
      <c r="LZK115" s="31"/>
      <c r="LZL115" s="31"/>
      <c r="LZM115" s="31"/>
      <c r="LZN115" s="31"/>
      <c r="LZO115" s="31"/>
      <c r="LZP115" s="31"/>
      <c r="LZQ115" s="31"/>
      <c r="LZR115" s="31"/>
      <c r="LZS115" s="31"/>
      <c r="LZT115" s="31"/>
      <c r="LZU115" s="31"/>
      <c r="LZV115" s="31"/>
      <c r="LZW115" s="31"/>
      <c r="LZX115" s="31"/>
      <c r="LZY115" s="31"/>
      <c r="LZZ115" s="31"/>
      <c r="MAA115" s="31"/>
      <c r="MAB115" s="31"/>
      <c r="MAC115" s="31"/>
      <c r="MAD115" s="31"/>
      <c r="MAE115" s="31"/>
      <c r="MAF115" s="31"/>
      <c r="MAG115" s="31"/>
      <c r="MAH115" s="31"/>
      <c r="MAI115" s="31"/>
      <c r="MAJ115" s="31"/>
      <c r="MAK115" s="31"/>
      <c r="MAL115" s="31"/>
      <c r="MAM115" s="31"/>
      <c r="MAN115" s="31"/>
      <c r="MAO115" s="31"/>
      <c r="MAP115" s="31"/>
      <c r="MAQ115" s="31"/>
      <c r="MAR115" s="31"/>
      <c r="MAS115" s="31"/>
      <c r="MAT115" s="31"/>
      <c r="MAU115" s="31"/>
      <c r="MAV115" s="31"/>
      <c r="MAW115" s="31"/>
      <c r="MAX115" s="31"/>
      <c r="MAY115" s="31"/>
      <c r="MAZ115" s="31"/>
      <c r="MBA115" s="31"/>
      <c r="MBB115" s="31"/>
      <c r="MBC115" s="31"/>
      <c r="MBD115" s="31"/>
      <c r="MBE115" s="31"/>
      <c r="MBF115" s="31"/>
      <c r="MBG115" s="31"/>
      <c r="MBH115" s="31"/>
      <c r="MBI115" s="31"/>
      <c r="MBJ115" s="31"/>
      <c r="MBK115" s="31"/>
      <c r="MBL115" s="31"/>
      <c r="MBM115" s="31"/>
      <c r="MBN115" s="31"/>
      <c r="MBO115" s="31"/>
      <c r="MBP115" s="31"/>
      <c r="MBQ115" s="31"/>
      <c r="MBR115" s="31"/>
      <c r="MBS115" s="31"/>
      <c r="MBT115" s="31"/>
      <c r="MBU115" s="31"/>
      <c r="MBV115" s="31"/>
      <c r="MBW115" s="31"/>
      <c r="MBX115" s="31"/>
      <c r="MBY115" s="31"/>
      <c r="MBZ115" s="31"/>
      <c r="MCA115" s="31"/>
      <c r="MCB115" s="31"/>
      <c r="MCC115" s="31"/>
      <c r="MCD115" s="31"/>
      <c r="MCE115" s="31"/>
      <c r="MCF115" s="31"/>
      <c r="MCG115" s="31"/>
      <c r="MCH115" s="31"/>
      <c r="MCI115" s="31"/>
      <c r="MCJ115" s="31"/>
      <c r="MCK115" s="31"/>
      <c r="MCL115" s="31"/>
      <c r="MCM115" s="31"/>
      <c r="MCN115" s="31"/>
      <c r="MCO115" s="31"/>
      <c r="MCP115" s="31"/>
      <c r="MCQ115" s="31"/>
      <c r="MCR115" s="31"/>
      <c r="MCS115" s="31"/>
      <c r="MCT115" s="31"/>
      <c r="MCU115" s="31"/>
      <c r="MCV115" s="31"/>
      <c r="MCW115" s="31"/>
      <c r="MCX115" s="31"/>
      <c r="MCY115" s="31"/>
      <c r="MCZ115" s="31"/>
      <c r="MDA115" s="31"/>
      <c r="MDB115" s="31"/>
      <c r="MDC115" s="31"/>
      <c r="MDD115" s="31"/>
      <c r="MDE115" s="31"/>
      <c r="MDF115" s="31"/>
      <c r="MDG115" s="31"/>
      <c r="MDH115" s="31"/>
      <c r="MDI115" s="31"/>
      <c r="MDJ115" s="31"/>
      <c r="MDK115" s="31"/>
      <c r="MDL115" s="31"/>
      <c r="MDM115" s="31"/>
      <c r="MDN115" s="31"/>
      <c r="MDO115" s="31"/>
      <c r="MDP115" s="31"/>
      <c r="MDQ115" s="31"/>
      <c r="MDR115" s="31"/>
      <c r="MDS115" s="31"/>
      <c r="MDT115" s="31"/>
      <c r="MDU115" s="31"/>
      <c r="MDV115" s="31"/>
      <c r="MDW115" s="31"/>
      <c r="MDX115" s="31"/>
      <c r="MDY115" s="31"/>
      <c r="MDZ115" s="31"/>
      <c r="MEA115" s="31"/>
      <c r="MEB115" s="31"/>
      <c r="MEC115" s="31"/>
      <c r="MED115" s="31"/>
      <c r="MEE115" s="31"/>
      <c r="MEF115" s="31"/>
      <c r="MEG115" s="31"/>
      <c r="MEH115" s="31"/>
      <c r="MEI115" s="31"/>
      <c r="MEJ115" s="31"/>
      <c r="MEK115" s="31"/>
      <c r="MEL115" s="31"/>
      <c r="MEM115" s="31"/>
      <c r="MEN115" s="31"/>
      <c r="MEO115" s="31"/>
      <c r="MEP115" s="31"/>
      <c r="MEQ115" s="31"/>
      <c r="MER115" s="31"/>
      <c r="MES115" s="31"/>
      <c r="MET115" s="31"/>
      <c r="MEU115" s="31"/>
      <c r="MEV115" s="31"/>
      <c r="MEW115" s="31"/>
      <c r="MEX115" s="31"/>
      <c r="MEY115" s="31"/>
      <c r="MEZ115" s="31"/>
      <c r="MFA115" s="31"/>
      <c r="MFB115" s="31"/>
      <c r="MFC115" s="31"/>
      <c r="MFD115" s="31"/>
      <c r="MFE115" s="31"/>
      <c r="MFF115" s="31"/>
      <c r="MFG115" s="31"/>
      <c r="MFH115" s="31"/>
      <c r="MFI115" s="31"/>
      <c r="MFJ115" s="31"/>
      <c r="MFK115" s="31"/>
      <c r="MFL115" s="31"/>
      <c r="MFM115" s="31"/>
      <c r="MFN115" s="31"/>
      <c r="MFO115" s="31"/>
      <c r="MFP115" s="31"/>
      <c r="MFQ115" s="31"/>
      <c r="MFR115" s="31"/>
      <c r="MFS115" s="31"/>
      <c r="MFT115" s="31"/>
      <c r="MFU115" s="31"/>
      <c r="MFV115" s="31"/>
      <c r="MFW115" s="31"/>
      <c r="MFX115" s="31"/>
      <c r="MFY115" s="31"/>
      <c r="MFZ115" s="31"/>
      <c r="MGA115" s="31"/>
      <c r="MGB115" s="31"/>
      <c r="MGC115" s="31"/>
      <c r="MGD115" s="31"/>
      <c r="MGE115" s="31"/>
      <c r="MGF115" s="31"/>
      <c r="MGG115" s="31"/>
      <c r="MGH115" s="31"/>
      <c r="MGI115" s="31"/>
      <c r="MGJ115" s="31"/>
      <c r="MGK115" s="31"/>
      <c r="MGL115" s="31"/>
      <c r="MGM115" s="31"/>
      <c r="MGN115" s="31"/>
      <c r="MGO115" s="31"/>
      <c r="MGP115" s="31"/>
      <c r="MGQ115" s="31"/>
      <c r="MGR115" s="31"/>
      <c r="MGS115" s="31"/>
      <c r="MGT115" s="31"/>
      <c r="MGU115" s="31"/>
      <c r="MGV115" s="31"/>
      <c r="MGW115" s="31"/>
      <c r="MGX115" s="31"/>
      <c r="MGY115" s="31"/>
      <c r="MGZ115" s="31"/>
      <c r="MHA115" s="31"/>
      <c r="MHB115" s="31"/>
      <c r="MHC115" s="31"/>
      <c r="MHD115" s="31"/>
      <c r="MHE115" s="31"/>
      <c r="MHF115" s="31"/>
      <c r="MHG115" s="31"/>
      <c r="MHH115" s="31"/>
      <c r="MHI115" s="31"/>
      <c r="MHJ115" s="31"/>
      <c r="MHK115" s="31"/>
      <c r="MHL115" s="31"/>
      <c r="MHM115" s="31"/>
      <c r="MHN115" s="31"/>
      <c r="MHO115" s="31"/>
      <c r="MHP115" s="31"/>
      <c r="MHQ115" s="31"/>
      <c r="MHR115" s="31"/>
      <c r="MHS115" s="31"/>
      <c r="MHT115" s="31"/>
      <c r="MHU115" s="31"/>
      <c r="MHV115" s="31"/>
      <c r="MHW115" s="31"/>
      <c r="MHX115" s="31"/>
      <c r="MHY115" s="31"/>
      <c r="MHZ115" s="31"/>
      <c r="MIA115" s="31"/>
      <c r="MIB115" s="31"/>
      <c r="MIC115" s="31"/>
      <c r="MID115" s="31"/>
      <c r="MIE115" s="31"/>
      <c r="MIF115" s="31"/>
      <c r="MIG115" s="31"/>
      <c r="MIH115" s="31"/>
      <c r="MII115" s="31"/>
      <c r="MIJ115" s="31"/>
      <c r="MIK115" s="31"/>
      <c r="MIL115" s="31"/>
      <c r="MIM115" s="31"/>
      <c r="MIN115" s="31"/>
      <c r="MIO115" s="31"/>
      <c r="MIP115" s="31"/>
      <c r="MIQ115" s="31"/>
      <c r="MIR115" s="31"/>
      <c r="MIS115" s="31"/>
      <c r="MIT115" s="31"/>
      <c r="MIU115" s="31"/>
      <c r="MIV115" s="31"/>
      <c r="MIW115" s="31"/>
      <c r="MIX115" s="31"/>
      <c r="MIY115" s="31"/>
      <c r="MIZ115" s="31"/>
      <c r="MJA115" s="31"/>
      <c r="MJB115" s="31"/>
      <c r="MJC115" s="31"/>
      <c r="MJD115" s="31"/>
      <c r="MJE115" s="31"/>
      <c r="MJF115" s="31"/>
      <c r="MJG115" s="31"/>
      <c r="MJH115" s="31"/>
      <c r="MJI115" s="31"/>
      <c r="MJJ115" s="31"/>
      <c r="MJK115" s="31"/>
      <c r="MJL115" s="31"/>
      <c r="MJM115" s="31"/>
      <c r="MJN115" s="31"/>
      <c r="MJO115" s="31"/>
      <c r="MJP115" s="31"/>
      <c r="MJQ115" s="31"/>
      <c r="MJR115" s="31"/>
      <c r="MJS115" s="31"/>
      <c r="MJT115" s="31"/>
      <c r="MJU115" s="31"/>
      <c r="MJV115" s="31"/>
      <c r="MJW115" s="31"/>
      <c r="MJX115" s="31"/>
      <c r="MJY115" s="31"/>
      <c r="MJZ115" s="31"/>
      <c r="MKA115" s="31"/>
      <c r="MKB115" s="31"/>
      <c r="MKC115" s="31"/>
      <c r="MKD115" s="31"/>
      <c r="MKE115" s="31"/>
      <c r="MKF115" s="31"/>
      <c r="MKG115" s="31"/>
      <c r="MKH115" s="31"/>
      <c r="MKI115" s="31"/>
      <c r="MKJ115" s="31"/>
      <c r="MKK115" s="31"/>
      <c r="MKL115" s="31"/>
      <c r="MKM115" s="31"/>
      <c r="MKN115" s="31"/>
      <c r="MKO115" s="31"/>
      <c r="MKP115" s="31"/>
      <c r="MKQ115" s="31"/>
      <c r="MKR115" s="31"/>
      <c r="MKS115" s="31"/>
      <c r="MKT115" s="31"/>
      <c r="MKU115" s="31"/>
      <c r="MKV115" s="31"/>
      <c r="MKW115" s="31"/>
      <c r="MKX115" s="31"/>
      <c r="MKY115" s="31"/>
      <c r="MKZ115" s="31"/>
      <c r="MLA115" s="31"/>
      <c r="MLB115" s="31"/>
      <c r="MLC115" s="31"/>
      <c r="MLD115" s="31"/>
      <c r="MLE115" s="31"/>
      <c r="MLF115" s="31"/>
      <c r="MLG115" s="31"/>
      <c r="MLH115" s="31"/>
      <c r="MLI115" s="31"/>
      <c r="MLJ115" s="31"/>
      <c r="MLK115" s="31"/>
      <c r="MLL115" s="31"/>
      <c r="MLM115" s="31"/>
      <c r="MLN115" s="31"/>
      <c r="MLO115" s="31"/>
      <c r="MLP115" s="31"/>
      <c r="MLQ115" s="31"/>
      <c r="MLR115" s="31"/>
      <c r="MLS115" s="31"/>
      <c r="MLT115" s="31"/>
      <c r="MLU115" s="31"/>
      <c r="MLV115" s="31"/>
      <c r="MLW115" s="31"/>
      <c r="MLX115" s="31"/>
      <c r="MLY115" s="31"/>
      <c r="MLZ115" s="31"/>
      <c r="MMA115" s="31"/>
      <c r="MMB115" s="31"/>
      <c r="MMC115" s="31"/>
      <c r="MMD115" s="31"/>
      <c r="MME115" s="31"/>
      <c r="MMF115" s="31"/>
      <c r="MMG115" s="31"/>
      <c r="MMH115" s="31"/>
      <c r="MMI115" s="31"/>
      <c r="MMJ115" s="31"/>
      <c r="MMK115" s="31"/>
      <c r="MML115" s="31"/>
      <c r="MMM115" s="31"/>
      <c r="MMN115" s="31"/>
      <c r="MMO115" s="31"/>
      <c r="MMP115" s="31"/>
      <c r="MMQ115" s="31"/>
      <c r="MMR115" s="31"/>
      <c r="MMS115" s="31"/>
      <c r="MMT115" s="31"/>
      <c r="MMU115" s="31"/>
      <c r="MMV115" s="31"/>
      <c r="MMW115" s="31"/>
      <c r="MMX115" s="31"/>
      <c r="MMY115" s="31"/>
      <c r="MMZ115" s="31"/>
      <c r="MNA115" s="31"/>
      <c r="MNB115" s="31"/>
      <c r="MNC115" s="31"/>
      <c r="MND115" s="31"/>
      <c r="MNE115" s="31"/>
      <c r="MNF115" s="31"/>
      <c r="MNG115" s="31"/>
      <c r="MNH115" s="31"/>
      <c r="MNI115" s="31"/>
      <c r="MNJ115" s="31"/>
      <c r="MNK115" s="31"/>
      <c r="MNL115" s="31"/>
      <c r="MNM115" s="31"/>
      <c r="MNN115" s="31"/>
      <c r="MNO115" s="31"/>
      <c r="MNP115" s="31"/>
      <c r="MNQ115" s="31"/>
      <c r="MNR115" s="31"/>
      <c r="MNS115" s="31"/>
      <c r="MNT115" s="31"/>
      <c r="MNU115" s="31"/>
      <c r="MNV115" s="31"/>
      <c r="MNW115" s="31"/>
      <c r="MNX115" s="31"/>
      <c r="MNY115" s="31"/>
      <c r="MNZ115" s="31"/>
      <c r="MOA115" s="31"/>
      <c r="MOB115" s="31"/>
      <c r="MOC115" s="31"/>
      <c r="MOD115" s="31"/>
      <c r="MOE115" s="31"/>
      <c r="MOF115" s="31"/>
      <c r="MOG115" s="31"/>
      <c r="MOH115" s="31"/>
      <c r="MOI115" s="31"/>
      <c r="MOJ115" s="31"/>
      <c r="MOK115" s="31"/>
      <c r="MOL115" s="31"/>
      <c r="MOM115" s="31"/>
      <c r="MON115" s="31"/>
      <c r="MOO115" s="31"/>
      <c r="MOP115" s="31"/>
      <c r="MOQ115" s="31"/>
      <c r="MOR115" s="31"/>
      <c r="MOS115" s="31"/>
      <c r="MOT115" s="31"/>
      <c r="MOU115" s="31"/>
      <c r="MOV115" s="31"/>
      <c r="MOW115" s="31"/>
      <c r="MOX115" s="31"/>
      <c r="MOY115" s="31"/>
      <c r="MOZ115" s="31"/>
      <c r="MPA115" s="31"/>
      <c r="MPB115" s="31"/>
      <c r="MPC115" s="31"/>
      <c r="MPD115" s="31"/>
      <c r="MPE115" s="31"/>
      <c r="MPF115" s="31"/>
      <c r="MPG115" s="31"/>
      <c r="MPH115" s="31"/>
      <c r="MPI115" s="31"/>
      <c r="MPJ115" s="31"/>
      <c r="MPK115" s="31"/>
      <c r="MPL115" s="31"/>
      <c r="MPM115" s="31"/>
      <c r="MPN115" s="31"/>
      <c r="MPO115" s="31"/>
      <c r="MPP115" s="31"/>
      <c r="MPQ115" s="31"/>
      <c r="MPR115" s="31"/>
      <c r="MPS115" s="31"/>
      <c r="MPT115" s="31"/>
      <c r="MPU115" s="31"/>
      <c r="MPV115" s="31"/>
      <c r="MPW115" s="31"/>
      <c r="MPX115" s="31"/>
      <c r="MPY115" s="31"/>
      <c r="MPZ115" s="31"/>
      <c r="MQA115" s="31"/>
      <c r="MQB115" s="31"/>
      <c r="MQC115" s="31"/>
      <c r="MQD115" s="31"/>
      <c r="MQE115" s="31"/>
      <c r="MQF115" s="31"/>
      <c r="MQG115" s="31"/>
      <c r="MQH115" s="31"/>
      <c r="MQI115" s="31"/>
      <c r="MQJ115" s="31"/>
      <c r="MQK115" s="31"/>
      <c r="MQL115" s="31"/>
      <c r="MQM115" s="31"/>
      <c r="MQN115" s="31"/>
      <c r="MQO115" s="31"/>
      <c r="MQP115" s="31"/>
      <c r="MQQ115" s="31"/>
      <c r="MQR115" s="31"/>
      <c r="MQS115" s="31"/>
      <c r="MQT115" s="31"/>
      <c r="MQU115" s="31"/>
      <c r="MQV115" s="31"/>
      <c r="MQW115" s="31"/>
      <c r="MQX115" s="31"/>
      <c r="MQY115" s="31"/>
      <c r="MQZ115" s="31"/>
      <c r="MRA115" s="31"/>
      <c r="MRB115" s="31"/>
      <c r="MRC115" s="31"/>
      <c r="MRD115" s="31"/>
      <c r="MRE115" s="31"/>
      <c r="MRF115" s="31"/>
      <c r="MRG115" s="31"/>
      <c r="MRH115" s="31"/>
      <c r="MRI115" s="31"/>
      <c r="MRJ115" s="31"/>
      <c r="MRK115" s="31"/>
      <c r="MRL115" s="31"/>
      <c r="MRM115" s="31"/>
      <c r="MRN115" s="31"/>
      <c r="MRO115" s="31"/>
      <c r="MRP115" s="31"/>
      <c r="MRQ115" s="31"/>
      <c r="MRR115" s="31"/>
      <c r="MRS115" s="31"/>
      <c r="MRT115" s="31"/>
      <c r="MRU115" s="31"/>
      <c r="MRV115" s="31"/>
      <c r="MRW115" s="31"/>
      <c r="MRX115" s="31"/>
      <c r="MRY115" s="31"/>
      <c r="MRZ115" s="31"/>
      <c r="MSA115" s="31"/>
      <c r="MSB115" s="31"/>
      <c r="MSC115" s="31"/>
      <c r="MSD115" s="31"/>
      <c r="MSE115" s="31"/>
      <c r="MSF115" s="31"/>
      <c r="MSG115" s="31"/>
      <c r="MSH115" s="31"/>
      <c r="MSI115" s="31"/>
      <c r="MSJ115" s="31"/>
      <c r="MSK115" s="31"/>
      <c r="MSL115" s="31"/>
      <c r="MSM115" s="31"/>
      <c r="MSN115" s="31"/>
      <c r="MSO115" s="31"/>
      <c r="MSP115" s="31"/>
      <c r="MSQ115" s="31"/>
      <c r="MSR115" s="31"/>
      <c r="MSS115" s="31"/>
      <c r="MST115" s="31"/>
      <c r="MSU115" s="31"/>
      <c r="MSV115" s="31"/>
      <c r="MSW115" s="31"/>
      <c r="MSX115" s="31"/>
      <c r="MSY115" s="31"/>
      <c r="MSZ115" s="31"/>
      <c r="MTA115" s="31"/>
      <c r="MTB115" s="31"/>
      <c r="MTC115" s="31"/>
      <c r="MTD115" s="31"/>
      <c r="MTE115" s="31"/>
      <c r="MTF115" s="31"/>
      <c r="MTG115" s="31"/>
      <c r="MTH115" s="31"/>
      <c r="MTI115" s="31"/>
      <c r="MTJ115" s="31"/>
      <c r="MTK115" s="31"/>
      <c r="MTL115" s="31"/>
      <c r="MTM115" s="31"/>
      <c r="MTN115" s="31"/>
      <c r="MTO115" s="31"/>
      <c r="MTP115" s="31"/>
      <c r="MTQ115" s="31"/>
      <c r="MTR115" s="31"/>
      <c r="MTS115" s="31"/>
      <c r="MTT115" s="31"/>
      <c r="MTU115" s="31"/>
      <c r="MTV115" s="31"/>
      <c r="MTW115" s="31"/>
      <c r="MTX115" s="31"/>
      <c r="MTY115" s="31"/>
      <c r="MTZ115" s="31"/>
      <c r="MUA115" s="31"/>
      <c r="MUB115" s="31"/>
      <c r="MUC115" s="31"/>
      <c r="MUD115" s="31"/>
      <c r="MUE115" s="31"/>
      <c r="MUF115" s="31"/>
      <c r="MUG115" s="31"/>
      <c r="MUH115" s="31"/>
      <c r="MUI115" s="31"/>
      <c r="MUJ115" s="31"/>
      <c r="MUK115" s="31"/>
      <c r="MUL115" s="31"/>
      <c r="MUM115" s="31"/>
      <c r="MUN115" s="31"/>
      <c r="MUO115" s="31"/>
      <c r="MUP115" s="31"/>
      <c r="MUQ115" s="31"/>
      <c r="MUR115" s="31"/>
      <c r="MUS115" s="31"/>
      <c r="MUT115" s="31"/>
      <c r="MUU115" s="31"/>
      <c r="MUV115" s="31"/>
      <c r="MUW115" s="31"/>
      <c r="MUX115" s="31"/>
      <c r="MUY115" s="31"/>
      <c r="MUZ115" s="31"/>
      <c r="MVA115" s="31"/>
      <c r="MVB115" s="31"/>
      <c r="MVC115" s="31"/>
      <c r="MVD115" s="31"/>
      <c r="MVE115" s="31"/>
      <c r="MVF115" s="31"/>
      <c r="MVG115" s="31"/>
      <c r="MVH115" s="31"/>
      <c r="MVI115" s="31"/>
      <c r="MVJ115" s="31"/>
      <c r="MVK115" s="31"/>
      <c r="MVL115" s="31"/>
      <c r="MVM115" s="31"/>
      <c r="MVN115" s="31"/>
      <c r="MVO115" s="31"/>
      <c r="MVP115" s="31"/>
      <c r="MVQ115" s="31"/>
      <c r="MVR115" s="31"/>
      <c r="MVS115" s="31"/>
      <c r="MVT115" s="31"/>
      <c r="MVU115" s="31"/>
      <c r="MVV115" s="31"/>
      <c r="MVW115" s="31"/>
      <c r="MVX115" s="31"/>
      <c r="MVY115" s="31"/>
      <c r="MVZ115" s="31"/>
      <c r="MWA115" s="31"/>
      <c r="MWB115" s="31"/>
      <c r="MWC115" s="31"/>
      <c r="MWD115" s="31"/>
      <c r="MWE115" s="31"/>
      <c r="MWF115" s="31"/>
      <c r="MWG115" s="31"/>
      <c r="MWH115" s="31"/>
      <c r="MWI115" s="31"/>
      <c r="MWJ115" s="31"/>
      <c r="MWK115" s="31"/>
      <c r="MWL115" s="31"/>
      <c r="MWM115" s="31"/>
      <c r="MWN115" s="31"/>
      <c r="MWO115" s="31"/>
      <c r="MWP115" s="31"/>
      <c r="MWQ115" s="31"/>
      <c r="MWR115" s="31"/>
      <c r="MWS115" s="31"/>
      <c r="MWT115" s="31"/>
      <c r="MWU115" s="31"/>
      <c r="MWV115" s="31"/>
      <c r="MWW115" s="31"/>
      <c r="MWX115" s="31"/>
      <c r="MWY115" s="31"/>
      <c r="MWZ115" s="31"/>
      <c r="MXA115" s="31"/>
      <c r="MXB115" s="31"/>
      <c r="MXC115" s="31"/>
      <c r="MXD115" s="31"/>
      <c r="MXE115" s="31"/>
      <c r="MXF115" s="31"/>
      <c r="MXG115" s="31"/>
      <c r="MXH115" s="31"/>
      <c r="MXI115" s="31"/>
      <c r="MXJ115" s="31"/>
      <c r="MXK115" s="31"/>
      <c r="MXL115" s="31"/>
      <c r="MXM115" s="31"/>
      <c r="MXN115" s="31"/>
      <c r="MXO115" s="31"/>
      <c r="MXP115" s="31"/>
      <c r="MXQ115" s="31"/>
      <c r="MXR115" s="31"/>
      <c r="MXS115" s="31"/>
      <c r="MXT115" s="31"/>
      <c r="MXU115" s="31"/>
      <c r="MXV115" s="31"/>
      <c r="MXW115" s="31"/>
      <c r="MXX115" s="31"/>
      <c r="MXY115" s="31"/>
      <c r="MXZ115" s="31"/>
      <c r="MYA115" s="31"/>
      <c r="MYB115" s="31"/>
      <c r="MYC115" s="31"/>
      <c r="MYD115" s="31"/>
      <c r="MYE115" s="31"/>
      <c r="MYF115" s="31"/>
      <c r="MYG115" s="31"/>
      <c r="MYH115" s="31"/>
      <c r="MYI115" s="31"/>
      <c r="MYJ115" s="31"/>
      <c r="MYK115" s="31"/>
      <c r="MYL115" s="31"/>
      <c r="MYM115" s="31"/>
      <c r="MYN115" s="31"/>
      <c r="MYO115" s="31"/>
      <c r="MYP115" s="31"/>
      <c r="MYQ115" s="31"/>
      <c r="MYR115" s="31"/>
      <c r="MYS115" s="31"/>
      <c r="MYT115" s="31"/>
      <c r="MYU115" s="31"/>
      <c r="MYV115" s="31"/>
      <c r="MYW115" s="31"/>
      <c r="MYX115" s="31"/>
      <c r="MYY115" s="31"/>
      <c r="MYZ115" s="31"/>
      <c r="MZA115" s="31"/>
      <c r="MZB115" s="31"/>
      <c r="MZC115" s="31"/>
      <c r="MZD115" s="31"/>
      <c r="MZE115" s="31"/>
      <c r="MZF115" s="31"/>
      <c r="MZG115" s="31"/>
      <c r="MZH115" s="31"/>
      <c r="MZI115" s="31"/>
      <c r="MZJ115" s="31"/>
      <c r="MZK115" s="31"/>
      <c r="MZL115" s="31"/>
      <c r="MZM115" s="31"/>
      <c r="MZN115" s="31"/>
      <c r="MZO115" s="31"/>
      <c r="MZP115" s="31"/>
      <c r="MZQ115" s="31"/>
      <c r="MZR115" s="31"/>
      <c r="MZS115" s="31"/>
      <c r="MZT115" s="31"/>
      <c r="MZU115" s="31"/>
      <c r="MZV115" s="31"/>
      <c r="MZW115" s="31"/>
      <c r="MZX115" s="31"/>
      <c r="MZY115" s="31"/>
      <c r="MZZ115" s="31"/>
      <c r="NAA115" s="31"/>
      <c r="NAB115" s="31"/>
      <c r="NAC115" s="31"/>
      <c r="NAD115" s="31"/>
      <c r="NAE115" s="31"/>
      <c r="NAF115" s="31"/>
      <c r="NAG115" s="31"/>
      <c r="NAH115" s="31"/>
      <c r="NAI115" s="31"/>
      <c r="NAJ115" s="31"/>
      <c r="NAK115" s="31"/>
      <c r="NAL115" s="31"/>
      <c r="NAM115" s="31"/>
      <c r="NAN115" s="31"/>
      <c r="NAO115" s="31"/>
      <c r="NAP115" s="31"/>
      <c r="NAQ115" s="31"/>
      <c r="NAR115" s="31"/>
      <c r="NAS115" s="31"/>
      <c r="NAT115" s="31"/>
      <c r="NAU115" s="31"/>
      <c r="NAV115" s="31"/>
      <c r="NAW115" s="31"/>
      <c r="NAX115" s="31"/>
      <c r="NAY115" s="31"/>
      <c r="NAZ115" s="31"/>
      <c r="NBA115" s="31"/>
      <c r="NBB115" s="31"/>
      <c r="NBC115" s="31"/>
      <c r="NBD115" s="31"/>
      <c r="NBE115" s="31"/>
      <c r="NBF115" s="31"/>
      <c r="NBG115" s="31"/>
      <c r="NBH115" s="31"/>
      <c r="NBI115" s="31"/>
      <c r="NBJ115" s="31"/>
      <c r="NBK115" s="31"/>
      <c r="NBL115" s="31"/>
      <c r="NBM115" s="31"/>
      <c r="NBN115" s="31"/>
      <c r="NBO115" s="31"/>
      <c r="NBP115" s="31"/>
      <c r="NBQ115" s="31"/>
      <c r="NBR115" s="31"/>
      <c r="NBS115" s="31"/>
      <c r="NBT115" s="31"/>
      <c r="NBU115" s="31"/>
      <c r="NBV115" s="31"/>
      <c r="NBW115" s="31"/>
      <c r="NBX115" s="31"/>
      <c r="NBY115" s="31"/>
      <c r="NBZ115" s="31"/>
      <c r="NCA115" s="31"/>
      <c r="NCB115" s="31"/>
      <c r="NCC115" s="31"/>
      <c r="NCD115" s="31"/>
      <c r="NCE115" s="31"/>
      <c r="NCF115" s="31"/>
      <c r="NCG115" s="31"/>
      <c r="NCH115" s="31"/>
      <c r="NCI115" s="31"/>
      <c r="NCJ115" s="31"/>
      <c r="NCK115" s="31"/>
      <c r="NCL115" s="31"/>
      <c r="NCM115" s="31"/>
      <c r="NCN115" s="31"/>
      <c r="NCO115" s="31"/>
      <c r="NCP115" s="31"/>
      <c r="NCQ115" s="31"/>
      <c r="NCR115" s="31"/>
      <c r="NCS115" s="31"/>
      <c r="NCT115" s="31"/>
      <c r="NCU115" s="31"/>
      <c r="NCV115" s="31"/>
      <c r="NCW115" s="31"/>
      <c r="NCX115" s="31"/>
      <c r="NCY115" s="31"/>
      <c r="NCZ115" s="31"/>
      <c r="NDA115" s="31"/>
      <c r="NDB115" s="31"/>
      <c r="NDC115" s="31"/>
      <c r="NDD115" s="31"/>
      <c r="NDE115" s="31"/>
      <c r="NDF115" s="31"/>
      <c r="NDG115" s="31"/>
      <c r="NDH115" s="31"/>
      <c r="NDI115" s="31"/>
      <c r="NDJ115" s="31"/>
      <c r="NDK115" s="31"/>
      <c r="NDL115" s="31"/>
      <c r="NDM115" s="31"/>
      <c r="NDN115" s="31"/>
      <c r="NDO115" s="31"/>
      <c r="NDP115" s="31"/>
      <c r="NDQ115" s="31"/>
      <c r="NDR115" s="31"/>
      <c r="NDS115" s="31"/>
      <c r="NDT115" s="31"/>
      <c r="NDU115" s="31"/>
      <c r="NDV115" s="31"/>
      <c r="NDW115" s="31"/>
      <c r="NDX115" s="31"/>
      <c r="NDY115" s="31"/>
      <c r="NDZ115" s="31"/>
      <c r="NEA115" s="31"/>
      <c r="NEB115" s="31"/>
      <c r="NEC115" s="31"/>
      <c r="NED115" s="31"/>
      <c r="NEE115" s="31"/>
      <c r="NEF115" s="31"/>
      <c r="NEG115" s="31"/>
      <c r="NEH115" s="31"/>
      <c r="NEI115" s="31"/>
      <c r="NEJ115" s="31"/>
      <c r="NEK115" s="31"/>
      <c r="NEL115" s="31"/>
      <c r="NEM115" s="31"/>
      <c r="NEN115" s="31"/>
      <c r="NEO115" s="31"/>
      <c r="NEP115" s="31"/>
      <c r="NEQ115" s="31"/>
      <c r="NER115" s="31"/>
      <c r="NES115" s="31"/>
      <c r="NET115" s="31"/>
      <c r="NEU115" s="31"/>
      <c r="NEV115" s="31"/>
      <c r="NEW115" s="31"/>
      <c r="NEX115" s="31"/>
      <c r="NEY115" s="31"/>
      <c r="NEZ115" s="31"/>
      <c r="NFA115" s="31"/>
      <c r="NFB115" s="31"/>
      <c r="NFC115" s="31"/>
      <c r="NFD115" s="31"/>
      <c r="NFE115" s="31"/>
      <c r="NFF115" s="31"/>
      <c r="NFG115" s="31"/>
      <c r="NFH115" s="31"/>
      <c r="NFI115" s="31"/>
      <c r="NFJ115" s="31"/>
      <c r="NFK115" s="31"/>
      <c r="NFL115" s="31"/>
      <c r="NFM115" s="31"/>
      <c r="NFN115" s="31"/>
      <c r="NFO115" s="31"/>
      <c r="NFP115" s="31"/>
      <c r="NFQ115" s="31"/>
      <c r="NFR115" s="31"/>
      <c r="NFS115" s="31"/>
      <c r="NFT115" s="31"/>
      <c r="NFU115" s="31"/>
      <c r="NFV115" s="31"/>
      <c r="NFW115" s="31"/>
      <c r="NFX115" s="31"/>
      <c r="NFY115" s="31"/>
      <c r="NFZ115" s="31"/>
      <c r="NGA115" s="31"/>
      <c r="NGB115" s="31"/>
      <c r="NGC115" s="31"/>
      <c r="NGD115" s="31"/>
      <c r="NGE115" s="31"/>
      <c r="NGF115" s="31"/>
      <c r="NGG115" s="31"/>
      <c r="NGH115" s="31"/>
      <c r="NGI115" s="31"/>
      <c r="NGJ115" s="31"/>
      <c r="NGK115" s="31"/>
      <c r="NGL115" s="31"/>
      <c r="NGM115" s="31"/>
      <c r="NGN115" s="31"/>
      <c r="NGO115" s="31"/>
      <c r="NGP115" s="31"/>
      <c r="NGQ115" s="31"/>
      <c r="NGR115" s="31"/>
      <c r="NGS115" s="31"/>
      <c r="NGT115" s="31"/>
      <c r="NGU115" s="31"/>
      <c r="NGV115" s="31"/>
      <c r="NGW115" s="31"/>
      <c r="NGX115" s="31"/>
      <c r="NGY115" s="31"/>
      <c r="NGZ115" s="31"/>
      <c r="NHA115" s="31"/>
      <c r="NHB115" s="31"/>
      <c r="NHC115" s="31"/>
      <c r="NHD115" s="31"/>
      <c r="NHE115" s="31"/>
      <c r="NHF115" s="31"/>
      <c r="NHG115" s="31"/>
      <c r="NHH115" s="31"/>
      <c r="NHI115" s="31"/>
      <c r="NHJ115" s="31"/>
      <c r="NHK115" s="31"/>
      <c r="NHL115" s="31"/>
      <c r="NHM115" s="31"/>
      <c r="NHN115" s="31"/>
      <c r="NHO115" s="31"/>
      <c r="NHP115" s="31"/>
      <c r="NHQ115" s="31"/>
      <c r="NHR115" s="31"/>
      <c r="NHS115" s="31"/>
      <c r="NHT115" s="31"/>
      <c r="NHU115" s="31"/>
      <c r="NHV115" s="31"/>
      <c r="NHW115" s="31"/>
      <c r="NHX115" s="31"/>
      <c r="NHY115" s="31"/>
      <c r="NHZ115" s="31"/>
      <c r="NIA115" s="31"/>
      <c r="NIB115" s="31"/>
      <c r="NIC115" s="31"/>
      <c r="NID115" s="31"/>
      <c r="NIE115" s="31"/>
      <c r="NIF115" s="31"/>
      <c r="NIG115" s="31"/>
      <c r="NIH115" s="31"/>
      <c r="NII115" s="31"/>
      <c r="NIJ115" s="31"/>
      <c r="NIK115" s="31"/>
      <c r="NIL115" s="31"/>
      <c r="NIM115" s="31"/>
      <c r="NIN115" s="31"/>
      <c r="NIO115" s="31"/>
      <c r="NIP115" s="31"/>
      <c r="NIQ115" s="31"/>
      <c r="NIR115" s="31"/>
      <c r="NIS115" s="31"/>
      <c r="NIT115" s="31"/>
      <c r="NIU115" s="31"/>
      <c r="NIV115" s="31"/>
      <c r="NIW115" s="31"/>
      <c r="NIX115" s="31"/>
      <c r="NIY115" s="31"/>
      <c r="NIZ115" s="31"/>
      <c r="NJA115" s="31"/>
      <c r="NJB115" s="31"/>
      <c r="NJC115" s="31"/>
      <c r="NJD115" s="31"/>
      <c r="NJE115" s="31"/>
      <c r="NJF115" s="31"/>
      <c r="NJG115" s="31"/>
      <c r="NJH115" s="31"/>
      <c r="NJI115" s="31"/>
      <c r="NJJ115" s="31"/>
      <c r="NJK115" s="31"/>
      <c r="NJL115" s="31"/>
      <c r="NJM115" s="31"/>
      <c r="NJN115" s="31"/>
      <c r="NJO115" s="31"/>
      <c r="NJP115" s="31"/>
      <c r="NJQ115" s="31"/>
      <c r="NJR115" s="31"/>
      <c r="NJS115" s="31"/>
      <c r="NJT115" s="31"/>
      <c r="NJU115" s="31"/>
      <c r="NJV115" s="31"/>
      <c r="NJW115" s="31"/>
      <c r="NJX115" s="31"/>
      <c r="NJY115" s="31"/>
      <c r="NJZ115" s="31"/>
      <c r="NKA115" s="31"/>
      <c r="NKB115" s="31"/>
      <c r="NKC115" s="31"/>
      <c r="NKD115" s="31"/>
      <c r="NKE115" s="31"/>
      <c r="NKF115" s="31"/>
      <c r="NKG115" s="31"/>
      <c r="NKH115" s="31"/>
      <c r="NKI115" s="31"/>
      <c r="NKJ115" s="31"/>
      <c r="NKK115" s="31"/>
      <c r="NKL115" s="31"/>
      <c r="NKM115" s="31"/>
      <c r="NKN115" s="31"/>
      <c r="NKO115" s="31"/>
      <c r="NKP115" s="31"/>
      <c r="NKQ115" s="31"/>
      <c r="NKR115" s="31"/>
      <c r="NKS115" s="31"/>
      <c r="NKT115" s="31"/>
      <c r="NKU115" s="31"/>
      <c r="NKV115" s="31"/>
      <c r="NKW115" s="31"/>
      <c r="NKX115" s="31"/>
      <c r="NKY115" s="31"/>
      <c r="NKZ115" s="31"/>
      <c r="NLA115" s="31"/>
      <c r="NLB115" s="31"/>
      <c r="NLC115" s="31"/>
      <c r="NLD115" s="31"/>
      <c r="NLE115" s="31"/>
      <c r="NLF115" s="31"/>
      <c r="NLG115" s="31"/>
      <c r="NLH115" s="31"/>
      <c r="NLI115" s="31"/>
      <c r="NLJ115" s="31"/>
      <c r="NLK115" s="31"/>
      <c r="NLL115" s="31"/>
      <c r="NLM115" s="31"/>
      <c r="NLN115" s="31"/>
      <c r="NLO115" s="31"/>
      <c r="NLP115" s="31"/>
      <c r="NLQ115" s="31"/>
      <c r="NLR115" s="31"/>
      <c r="NLS115" s="31"/>
      <c r="NLT115" s="31"/>
      <c r="NLU115" s="31"/>
      <c r="NLV115" s="31"/>
      <c r="NLW115" s="31"/>
      <c r="NLX115" s="31"/>
      <c r="NLY115" s="31"/>
      <c r="NLZ115" s="31"/>
      <c r="NMA115" s="31"/>
      <c r="NMB115" s="31"/>
      <c r="NMC115" s="31"/>
      <c r="NMD115" s="31"/>
      <c r="NME115" s="31"/>
      <c r="NMF115" s="31"/>
      <c r="NMG115" s="31"/>
      <c r="NMH115" s="31"/>
      <c r="NMI115" s="31"/>
      <c r="NMJ115" s="31"/>
      <c r="NMK115" s="31"/>
      <c r="NML115" s="31"/>
      <c r="NMM115" s="31"/>
      <c r="NMN115" s="31"/>
      <c r="NMO115" s="31"/>
      <c r="NMP115" s="31"/>
      <c r="NMQ115" s="31"/>
      <c r="NMR115" s="31"/>
      <c r="NMS115" s="31"/>
      <c r="NMT115" s="31"/>
      <c r="NMU115" s="31"/>
      <c r="NMV115" s="31"/>
      <c r="NMW115" s="31"/>
      <c r="NMX115" s="31"/>
      <c r="NMY115" s="31"/>
      <c r="NMZ115" s="31"/>
      <c r="NNA115" s="31"/>
      <c r="NNB115" s="31"/>
      <c r="NNC115" s="31"/>
      <c r="NND115" s="31"/>
      <c r="NNE115" s="31"/>
      <c r="NNF115" s="31"/>
      <c r="NNG115" s="31"/>
      <c r="NNH115" s="31"/>
      <c r="NNI115" s="31"/>
      <c r="NNJ115" s="31"/>
      <c r="NNK115" s="31"/>
      <c r="NNL115" s="31"/>
      <c r="NNM115" s="31"/>
      <c r="NNN115" s="31"/>
      <c r="NNO115" s="31"/>
      <c r="NNP115" s="31"/>
      <c r="NNQ115" s="31"/>
      <c r="NNR115" s="31"/>
      <c r="NNS115" s="31"/>
      <c r="NNT115" s="31"/>
      <c r="NNU115" s="31"/>
      <c r="NNV115" s="31"/>
      <c r="NNW115" s="31"/>
      <c r="NNX115" s="31"/>
      <c r="NNY115" s="31"/>
      <c r="NNZ115" s="31"/>
      <c r="NOA115" s="31"/>
      <c r="NOB115" s="31"/>
      <c r="NOC115" s="31"/>
      <c r="NOD115" s="31"/>
      <c r="NOE115" s="31"/>
      <c r="NOF115" s="31"/>
      <c r="NOG115" s="31"/>
      <c r="NOH115" s="31"/>
      <c r="NOI115" s="31"/>
      <c r="NOJ115" s="31"/>
      <c r="NOK115" s="31"/>
      <c r="NOL115" s="31"/>
      <c r="NOM115" s="31"/>
      <c r="NON115" s="31"/>
      <c r="NOO115" s="31"/>
      <c r="NOP115" s="31"/>
      <c r="NOQ115" s="31"/>
      <c r="NOR115" s="31"/>
      <c r="NOS115" s="31"/>
      <c r="NOT115" s="31"/>
      <c r="NOU115" s="31"/>
      <c r="NOV115" s="31"/>
      <c r="NOW115" s="31"/>
      <c r="NOX115" s="31"/>
      <c r="NOY115" s="31"/>
      <c r="NOZ115" s="31"/>
      <c r="NPA115" s="31"/>
      <c r="NPB115" s="31"/>
      <c r="NPC115" s="31"/>
      <c r="NPD115" s="31"/>
      <c r="NPE115" s="31"/>
      <c r="NPF115" s="31"/>
      <c r="NPG115" s="31"/>
      <c r="NPH115" s="31"/>
      <c r="NPI115" s="31"/>
      <c r="NPJ115" s="31"/>
      <c r="NPK115" s="31"/>
      <c r="NPL115" s="31"/>
      <c r="NPM115" s="31"/>
      <c r="NPN115" s="31"/>
      <c r="NPO115" s="31"/>
      <c r="NPP115" s="31"/>
      <c r="NPQ115" s="31"/>
      <c r="NPR115" s="31"/>
      <c r="NPS115" s="31"/>
      <c r="NPT115" s="31"/>
      <c r="NPU115" s="31"/>
      <c r="NPV115" s="31"/>
      <c r="NPW115" s="31"/>
      <c r="NPX115" s="31"/>
      <c r="NPY115" s="31"/>
      <c r="NPZ115" s="31"/>
      <c r="NQA115" s="31"/>
      <c r="NQB115" s="31"/>
      <c r="NQC115" s="31"/>
      <c r="NQD115" s="31"/>
      <c r="NQE115" s="31"/>
      <c r="NQF115" s="31"/>
      <c r="NQG115" s="31"/>
      <c r="NQH115" s="31"/>
      <c r="NQI115" s="31"/>
      <c r="NQJ115" s="31"/>
      <c r="NQK115" s="31"/>
      <c r="NQL115" s="31"/>
      <c r="NQM115" s="31"/>
      <c r="NQN115" s="31"/>
      <c r="NQO115" s="31"/>
      <c r="NQP115" s="31"/>
      <c r="NQQ115" s="31"/>
      <c r="NQR115" s="31"/>
      <c r="NQS115" s="31"/>
      <c r="NQT115" s="31"/>
      <c r="NQU115" s="31"/>
      <c r="NQV115" s="31"/>
      <c r="NQW115" s="31"/>
      <c r="NQX115" s="31"/>
      <c r="NQY115" s="31"/>
      <c r="NQZ115" s="31"/>
      <c r="NRA115" s="31"/>
      <c r="NRB115" s="31"/>
      <c r="NRC115" s="31"/>
      <c r="NRD115" s="31"/>
      <c r="NRE115" s="31"/>
      <c r="NRF115" s="31"/>
      <c r="NRG115" s="31"/>
      <c r="NRH115" s="31"/>
      <c r="NRI115" s="31"/>
      <c r="NRJ115" s="31"/>
      <c r="NRK115" s="31"/>
      <c r="NRL115" s="31"/>
      <c r="NRM115" s="31"/>
      <c r="NRN115" s="31"/>
      <c r="NRO115" s="31"/>
      <c r="NRP115" s="31"/>
      <c r="NRQ115" s="31"/>
      <c r="NRR115" s="31"/>
      <c r="NRS115" s="31"/>
      <c r="NRT115" s="31"/>
      <c r="NRU115" s="31"/>
      <c r="NRV115" s="31"/>
      <c r="NRW115" s="31"/>
      <c r="NRX115" s="31"/>
      <c r="NRY115" s="31"/>
      <c r="NRZ115" s="31"/>
      <c r="NSA115" s="31"/>
      <c r="NSB115" s="31"/>
      <c r="NSC115" s="31"/>
      <c r="NSD115" s="31"/>
      <c r="NSE115" s="31"/>
      <c r="NSF115" s="31"/>
      <c r="NSG115" s="31"/>
      <c r="NSH115" s="31"/>
      <c r="NSI115" s="31"/>
      <c r="NSJ115" s="31"/>
      <c r="NSK115" s="31"/>
      <c r="NSL115" s="31"/>
      <c r="NSM115" s="31"/>
      <c r="NSN115" s="31"/>
      <c r="NSO115" s="31"/>
      <c r="NSP115" s="31"/>
      <c r="NSQ115" s="31"/>
      <c r="NSR115" s="31"/>
      <c r="NSS115" s="31"/>
      <c r="NST115" s="31"/>
      <c r="NSU115" s="31"/>
      <c r="NSV115" s="31"/>
      <c r="NSW115" s="31"/>
      <c r="NSX115" s="31"/>
      <c r="NSY115" s="31"/>
      <c r="NSZ115" s="31"/>
      <c r="NTA115" s="31"/>
      <c r="NTB115" s="31"/>
      <c r="NTC115" s="31"/>
      <c r="NTD115" s="31"/>
      <c r="NTE115" s="31"/>
      <c r="NTF115" s="31"/>
      <c r="NTG115" s="31"/>
      <c r="NTH115" s="31"/>
      <c r="NTI115" s="31"/>
      <c r="NTJ115" s="31"/>
      <c r="NTK115" s="31"/>
      <c r="NTL115" s="31"/>
      <c r="NTM115" s="31"/>
      <c r="NTN115" s="31"/>
      <c r="NTO115" s="31"/>
      <c r="NTP115" s="31"/>
      <c r="NTQ115" s="31"/>
      <c r="NTR115" s="31"/>
      <c r="NTS115" s="31"/>
      <c r="NTT115" s="31"/>
      <c r="NTU115" s="31"/>
      <c r="NTV115" s="31"/>
      <c r="NTW115" s="31"/>
      <c r="NTX115" s="31"/>
      <c r="NTY115" s="31"/>
      <c r="NTZ115" s="31"/>
      <c r="NUA115" s="31"/>
      <c r="NUB115" s="31"/>
      <c r="NUC115" s="31"/>
      <c r="NUD115" s="31"/>
      <c r="NUE115" s="31"/>
      <c r="NUF115" s="31"/>
      <c r="NUG115" s="31"/>
      <c r="NUH115" s="31"/>
      <c r="NUI115" s="31"/>
      <c r="NUJ115" s="31"/>
      <c r="NUK115" s="31"/>
      <c r="NUL115" s="31"/>
      <c r="NUM115" s="31"/>
      <c r="NUN115" s="31"/>
      <c r="NUO115" s="31"/>
      <c r="NUP115" s="31"/>
      <c r="NUQ115" s="31"/>
      <c r="NUR115" s="31"/>
      <c r="NUS115" s="31"/>
      <c r="NUT115" s="31"/>
      <c r="NUU115" s="31"/>
      <c r="NUV115" s="31"/>
      <c r="NUW115" s="31"/>
      <c r="NUX115" s="31"/>
      <c r="NUY115" s="31"/>
      <c r="NUZ115" s="31"/>
      <c r="NVA115" s="31"/>
      <c r="NVB115" s="31"/>
      <c r="NVC115" s="31"/>
      <c r="NVD115" s="31"/>
      <c r="NVE115" s="31"/>
      <c r="NVF115" s="31"/>
      <c r="NVG115" s="31"/>
      <c r="NVH115" s="31"/>
      <c r="NVI115" s="31"/>
      <c r="NVJ115" s="31"/>
      <c r="NVK115" s="31"/>
      <c r="NVL115" s="31"/>
      <c r="NVM115" s="31"/>
      <c r="NVN115" s="31"/>
      <c r="NVO115" s="31"/>
      <c r="NVP115" s="31"/>
      <c r="NVQ115" s="31"/>
      <c r="NVR115" s="31"/>
      <c r="NVS115" s="31"/>
      <c r="NVT115" s="31"/>
      <c r="NVU115" s="31"/>
      <c r="NVV115" s="31"/>
      <c r="NVW115" s="31"/>
      <c r="NVX115" s="31"/>
      <c r="NVY115" s="31"/>
      <c r="NVZ115" s="31"/>
      <c r="NWA115" s="31"/>
      <c r="NWB115" s="31"/>
      <c r="NWC115" s="31"/>
      <c r="NWD115" s="31"/>
      <c r="NWE115" s="31"/>
      <c r="NWF115" s="31"/>
      <c r="NWG115" s="31"/>
      <c r="NWH115" s="31"/>
      <c r="NWI115" s="31"/>
      <c r="NWJ115" s="31"/>
      <c r="NWK115" s="31"/>
      <c r="NWL115" s="31"/>
      <c r="NWM115" s="31"/>
      <c r="NWN115" s="31"/>
      <c r="NWO115" s="31"/>
      <c r="NWP115" s="31"/>
      <c r="NWQ115" s="31"/>
      <c r="NWR115" s="31"/>
      <c r="NWS115" s="31"/>
      <c r="NWT115" s="31"/>
      <c r="NWU115" s="31"/>
      <c r="NWV115" s="31"/>
      <c r="NWW115" s="31"/>
      <c r="NWX115" s="31"/>
      <c r="NWY115" s="31"/>
      <c r="NWZ115" s="31"/>
      <c r="NXA115" s="31"/>
      <c r="NXB115" s="31"/>
      <c r="NXC115" s="31"/>
      <c r="NXD115" s="31"/>
      <c r="NXE115" s="31"/>
      <c r="NXF115" s="31"/>
      <c r="NXG115" s="31"/>
      <c r="NXH115" s="31"/>
      <c r="NXI115" s="31"/>
      <c r="NXJ115" s="31"/>
      <c r="NXK115" s="31"/>
      <c r="NXL115" s="31"/>
      <c r="NXM115" s="31"/>
      <c r="NXN115" s="31"/>
      <c r="NXO115" s="31"/>
      <c r="NXP115" s="31"/>
      <c r="NXQ115" s="31"/>
      <c r="NXR115" s="31"/>
      <c r="NXS115" s="31"/>
      <c r="NXT115" s="31"/>
      <c r="NXU115" s="31"/>
      <c r="NXV115" s="31"/>
      <c r="NXW115" s="31"/>
      <c r="NXX115" s="31"/>
      <c r="NXY115" s="31"/>
      <c r="NXZ115" s="31"/>
      <c r="NYA115" s="31"/>
      <c r="NYB115" s="31"/>
      <c r="NYC115" s="31"/>
      <c r="NYD115" s="31"/>
      <c r="NYE115" s="31"/>
      <c r="NYF115" s="31"/>
      <c r="NYG115" s="31"/>
      <c r="NYH115" s="31"/>
      <c r="NYI115" s="31"/>
      <c r="NYJ115" s="31"/>
      <c r="NYK115" s="31"/>
      <c r="NYL115" s="31"/>
      <c r="NYM115" s="31"/>
      <c r="NYN115" s="31"/>
      <c r="NYO115" s="31"/>
      <c r="NYP115" s="31"/>
      <c r="NYQ115" s="31"/>
      <c r="NYR115" s="31"/>
      <c r="NYS115" s="31"/>
      <c r="NYT115" s="31"/>
      <c r="NYU115" s="31"/>
      <c r="NYV115" s="31"/>
      <c r="NYW115" s="31"/>
      <c r="NYX115" s="31"/>
      <c r="NYY115" s="31"/>
      <c r="NYZ115" s="31"/>
      <c r="NZA115" s="31"/>
      <c r="NZB115" s="31"/>
      <c r="NZC115" s="31"/>
      <c r="NZD115" s="31"/>
      <c r="NZE115" s="31"/>
      <c r="NZF115" s="31"/>
      <c r="NZG115" s="31"/>
      <c r="NZH115" s="31"/>
      <c r="NZI115" s="31"/>
      <c r="NZJ115" s="31"/>
      <c r="NZK115" s="31"/>
      <c r="NZL115" s="31"/>
      <c r="NZM115" s="31"/>
      <c r="NZN115" s="31"/>
      <c r="NZO115" s="31"/>
      <c r="NZP115" s="31"/>
      <c r="NZQ115" s="31"/>
      <c r="NZR115" s="31"/>
      <c r="NZS115" s="31"/>
      <c r="NZT115" s="31"/>
      <c r="NZU115" s="31"/>
      <c r="NZV115" s="31"/>
      <c r="NZW115" s="31"/>
      <c r="NZX115" s="31"/>
      <c r="NZY115" s="31"/>
      <c r="NZZ115" s="31"/>
      <c r="OAA115" s="31"/>
      <c r="OAB115" s="31"/>
      <c r="OAC115" s="31"/>
      <c r="OAD115" s="31"/>
      <c r="OAE115" s="31"/>
      <c r="OAF115" s="31"/>
      <c r="OAG115" s="31"/>
      <c r="OAH115" s="31"/>
      <c r="OAI115" s="31"/>
      <c r="OAJ115" s="31"/>
      <c r="OAK115" s="31"/>
      <c r="OAL115" s="31"/>
      <c r="OAM115" s="31"/>
      <c r="OAN115" s="31"/>
      <c r="OAO115" s="31"/>
      <c r="OAP115" s="31"/>
      <c r="OAQ115" s="31"/>
      <c r="OAR115" s="31"/>
      <c r="OAS115" s="31"/>
      <c r="OAT115" s="31"/>
      <c r="OAU115" s="31"/>
      <c r="OAV115" s="31"/>
      <c r="OAW115" s="31"/>
      <c r="OAX115" s="31"/>
      <c r="OAY115" s="31"/>
      <c r="OAZ115" s="31"/>
      <c r="OBA115" s="31"/>
      <c r="OBB115" s="31"/>
      <c r="OBC115" s="31"/>
      <c r="OBD115" s="31"/>
      <c r="OBE115" s="31"/>
      <c r="OBF115" s="31"/>
      <c r="OBG115" s="31"/>
      <c r="OBH115" s="31"/>
      <c r="OBI115" s="31"/>
      <c r="OBJ115" s="31"/>
      <c r="OBK115" s="31"/>
      <c r="OBL115" s="31"/>
      <c r="OBM115" s="31"/>
      <c r="OBN115" s="31"/>
      <c r="OBO115" s="31"/>
      <c r="OBP115" s="31"/>
      <c r="OBQ115" s="31"/>
      <c r="OBR115" s="31"/>
      <c r="OBS115" s="31"/>
      <c r="OBT115" s="31"/>
      <c r="OBU115" s="31"/>
      <c r="OBV115" s="31"/>
      <c r="OBW115" s="31"/>
      <c r="OBX115" s="31"/>
      <c r="OBY115" s="31"/>
      <c r="OBZ115" s="31"/>
      <c r="OCA115" s="31"/>
      <c r="OCB115" s="31"/>
      <c r="OCC115" s="31"/>
      <c r="OCD115" s="31"/>
      <c r="OCE115" s="31"/>
      <c r="OCF115" s="31"/>
      <c r="OCG115" s="31"/>
      <c r="OCH115" s="31"/>
      <c r="OCI115" s="31"/>
      <c r="OCJ115" s="31"/>
      <c r="OCK115" s="31"/>
      <c r="OCL115" s="31"/>
      <c r="OCM115" s="31"/>
      <c r="OCN115" s="31"/>
      <c r="OCO115" s="31"/>
      <c r="OCP115" s="31"/>
      <c r="OCQ115" s="31"/>
      <c r="OCR115" s="31"/>
      <c r="OCS115" s="31"/>
      <c r="OCT115" s="31"/>
      <c r="OCU115" s="31"/>
      <c r="OCV115" s="31"/>
      <c r="OCW115" s="31"/>
      <c r="OCX115" s="31"/>
      <c r="OCY115" s="31"/>
      <c r="OCZ115" s="31"/>
      <c r="ODA115" s="31"/>
      <c r="ODB115" s="31"/>
      <c r="ODC115" s="31"/>
      <c r="ODD115" s="31"/>
      <c r="ODE115" s="31"/>
      <c r="ODF115" s="31"/>
      <c r="ODG115" s="31"/>
      <c r="ODH115" s="31"/>
      <c r="ODI115" s="31"/>
      <c r="ODJ115" s="31"/>
      <c r="ODK115" s="31"/>
      <c r="ODL115" s="31"/>
      <c r="ODM115" s="31"/>
      <c r="ODN115" s="31"/>
      <c r="ODO115" s="31"/>
      <c r="ODP115" s="31"/>
      <c r="ODQ115" s="31"/>
      <c r="ODR115" s="31"/>
      <c r="ODS115" s="31"/>
      <c r="ODT115" s="31"/>
      <c r="ODU115" s="31"/>
      <c r="ODV115" s="31"/>
      <c r="ODW115" s="31"/>
      <c r="ODX115" s="31"/>
      <c r="ODY115" s="31"/>
      <c r="ODZ115" s="31"/>
      <c r="OEA115" s="31"/>
      <c r="OEB115" s="31"/>
      <c r="OEC115" s="31"/>
      <c r="OED115" s="31"/>
      <c r="OEE115" s="31"/>
      <c r="OEF115" s="31"/>
      <c r="OEG115" s="31"/>
      <c r="OEH115" s="31"/>
      <c r="OEI115" s="31"/>
      <c r="OEJ115" s="31"/>
      <c r="OEK115" s="31"/>
      <c r="OEL115" s="31"/>
      <c r="OEM115" s="31"/>
      <c r="OEN115" s="31"/>
      <c r="OEO115" s="31"/>
      <c r="OEP115" s="31"/>
      <c r="OEQ115" s="31"/>
      <c r="OER115" s="31"/>
      <c r="OES115" s="31"/>
      <c r="OET115" s="31"/>
      <c r="OEU115" s="31"/>
      <c r="OEV115" s="31"/>
      <c r="OEW115" s="31"/>
      <c r="OEX115" s="31"/>
      <c r="OEY115" s="31"/>
      <c r="OEZ115" s="31"/>
      <c r="OFA115" s="31"/>
      <c r="OFB115" s="31"/>
      <c r="OFC115" s="31"/>
      <c r="OFD115" s="31"/>
      <c r="OFE115" s="31"/>
      <c r="OFF115" s="31"/>
      <c r="OFG115" s="31"/>
      <c r="OFH115" s="31"/>
      <c r="OFI115" s="31"/>
      <c r="OFJ115" s="31"/>
      <c r="OFK115" s="31"/>
      <c r="OFL115" s="31"/>
      <c r="OFM115" s="31"/>
      <c r="OFN115" s="31"/>
      <c r="OFO115" s="31"/>
      <c r="OFP115" s="31"/>
      <c r="OFQ115" s="31"/>
      <c r="OFR115" s="31"/>
      <c r="OFS115" s="31"/>
      <c r="OFT115" s="31"/>
      <c r="OFU115" s="31"/>
      <c r="OFV115" s="31"/>
      <c r="OFW115" s="31"/>
      <c r="OFX115" s="31"/>
      <c r="OFY115" s="31"/>
      <c r="OFZ115" s="31"/>
      <c r="OGA115" s="31"/>
      <c r="OGB115" s="31"/>
      <c r="OGC115" s="31"/>
      <c r="OGD115" s="31"/>
      <c r="OGE115" s="31"/>
      <c r="OGF115" s="31"/>
      <c r="OGG115" s="31"/>
      <c r="OGH115" s="31"/>
      <c r="OGI115" s="31"/>
      <c r="OGJ115" s="31"/>
      <c r="OGK115" s="31"/>
      <c r="OGL115" s="31"/>
      <c r="OGM115" s="31"/>
      <c r="OGN115" s="31"/>
      <c r="OGO115" s="31"/>
      <c r="OGP115" s="31"/>
      <c r="OGQ115" s="31"/>
      <c r="OGR115" s="31"/>
      <c r="OGS115" s="31"/>
      <c r="OGT115" s="31"/>
      <c r="OGU115" s="31"/>
      <c r="OGV115" s="31"/>
      <c r="OGW115" s="31"/>
      <c r="OGX115" s="31"/>
      <c r="OGY115" s="31"/>
      <c r="OGZ115" s="31"/>
      <c r="OHA115" s="31"/>
      <c r="OHB115" s="31"/>
      <c r="OHC115" s="31"/>
      <c r="OHD115" s="31"/>
      <c r="OHE115" s="31"/>
      <c r="OHF115" s="31"/>
      <c r="OHG115" s="31"/>
      <c r="OHH115" s="31"/>
      <c r="OHI115" s="31"/>
      <c r="OHJ115" s="31"/>
      <c r="OHK115" s="31"/>
      <c r="OHL115" s="31"/>
      <c r="OHM115" s="31"/>
      <c r="OHN115" s="31"/>
      <c r="OHO115" s="31"/>
      <c r="OHP115" s="31"/>
      <c r="OHQ115" s="31"/>
      <c r="OHR115" s="31"/>
      <c r="OHS115" s="31"/>
      <c r="OHT115" s="31"/>
      <c r="OHU115" s="31"/>
      <c r="OHV115" s="31"/>
      <c r="OHW115" s="31"/>
      <c r="OHX115" s="31"/>
      <c r="OHY115" s="31"/>
      <c r="OHZ115" s="31"/>
      <c r="OIA115" s="31"/>
      <c r="OIB115" s="31"/>
      <c r="OIC115" s="31"/>
      <c r="OID115" s="31"/>
      <c r="OIE115" s="31"/>
      <c r="OIF115" s="31"/>
      <c r="OIG115" s="31"/>
      <c r="OIH115" s="31"/>
      <c r="OII115" s="31"/>
      <c r="OIJ115" s="31"/>
      <c r="OIK115" s="31"/>
      <c r="OIL115" s="31"/>
      <c r="OIM115" s="31"/>
      <c r="OIN115" s="31"/>
      <c r="OIO115" s="31"/>
      <c r="OIP115" s="31"/>
      <c r="OIQ115" s="31"/>
      <c r="OIR115" s="31"/>
      <c r="OIS115" s="31"/>
      <c r="OIT115" s="31"/>
      <c r="OIU115" s="31"/>
      <c r="OIV115" s="31"/>
      <c r="OIW115" s="31"/>
      <c r="OIX115" s="31"/>
      <c r="OIY115" s="31"/>
      <c r="OIZ115" s="31"/>
      <c r="OJA115" s="31"/>
      <c r="OJB115" s="31"/>
      <c r="OJC115" s="31"/>
      <c r="OJD115" s="31"/>
      <c r="OJE115" s="31"/>
      <c r="OJF115" s="31"/>
      <c r="OJG115" s="31"/>
      <c r="OJH115" s="31"/>
      <c r="OJI115" s="31"/>
      <c r="OJJ115" s="31"/>
      <c r="OJK115" s="31"/>
      <c r="OJL115" s="31"/>
      <c r="OJM115" s="31"/>
      <c r="OJN115" s="31"/>
      <c r="OJO115" s="31"/>
      <c r="OJP115" s="31"/>
      <c r="OJQ115" s="31"/>
      <c r="OJR115" s="31"/>
      <c r="OJS115" s="31"/>
      <c r="OJT115" s="31"/>
      <c r="OJU115" s="31"/>
      <c r="OJV115" s="31"/>
      <c r="OJW115" s="31"/>
      <c r="OJX115" s="31"/>
      <c r="OJY115" s="31"/>
      <c r="OJZ115" s="31"/>
      <c r="OKA115" s="31"/>
      <c r="OKB115" s="31"/>
      <c r="OKC115" s="31"/>
      <c r="OKD115" s="31"/>
      <c r="OKE115" s="31"/>
      <c r="OKF115" s="31"/>
      <c r="OKG115" s="31"/>
      <c r="OKH115" s="31"/>
      <c r="OKI115" s="31"/>
      <c r="OKJ115" s="31"/>
      <c r="OKK115" s="31"/>
      <c r="OKL115" s="31"/>
      <c r="OKM115" s="31"/>
      <c r="OKN115" s="31"/>
      <c r="OKO115" s="31"/>
      <c r="OKP115" s="31"/>
      <c r="OKQ115" s="31"/>
      <c r="OKR115" s="31"/>
      <c r="OKS115" s="31"/>
      <c r="OKT115" s="31"/>
      <c r="OKU115" s="31"/>
      <c r="OKV115" s="31"/>
      <c r="OKW115" s="31"/>
      <c r="OKX115" s="31"/>
      <c r="OKY115" s="31"/>
      <c r="OKZ115" s="31"/>
      <c r="OLA115" s="31"/>
      <c r="OLB115" s="31"/>
      <c r="OLC115" s="31"/>
      <c r="OLD115" s="31"/>
      <c r="OLE115" s="31"/>
      <c r="OLF115" s="31"/>
      <c r="OLG115" s="31"/>
      <c r="OLH115" s="31"/>
      <c r="OLI115" s="31"/>
      <c r="OLJ115" s="31"/>
      <c r="OLK115" s="31"/>
      <c r="OLL115" s="31"/>
      <c r="OLM115" s="31"/>
      <c r="OLN115" s="31"/>
      <c r="OLO115" s="31"/>
      <c r="OLP115" s="31"/>
      <c r="OLQ115" s="31"/>
      <c r="OLR115" s="31"/>
      <c r="OLS115" s="31"/>
      <c r="OLT115" s="31"/>
      <c r="OLU115" s="31"/>
      <c r="OLV115" s="31"/>
      <c r="OLW115" s="31"/>
      <c r="OLX115" s="31"/>
      <c r="OLY115" s="31"/>
      <c r="OLZ115" s="31"/>
      <c r="OMA115" s="31"/>
      <c r="OMB115" s="31"/>
      <c r="OMC115" s="31"/>
      <c r="OMD115" s="31"/>
      <c r="OME115" s="31"/>
      <c r="OMF115" s="31"/>
      <c r="OMG115" s="31"/>
      <c r="OMH115" s="31"/>
      <c r="OMI115" s="31"/>
      <c r="OMJ115" s="31"/>
      <c r="OMK115" s="31"/>
      <c r="OML115" s="31"/>
      <c r="OMM115" s="31"/>
      <c r="OMN115" s="31"/>
      <c r="OMO115" s="31"/>
      <c r="OMP115" s="31"/>
      <c r="OMQ115" s="31"/>
      <c r="OMR115" s="31"/>
      <c r="OMS115" s="31"/>
      <c r="OMT115" s="31"/>
      <c r="OMU115" s="31"/>
      <c r="OMV115" s="31"/>
      <c r="OMW115" s="31"/>
      <c r="OMX115" s="31"/>
      <c r="OMY115" s="31"/>
      <c r="OMZ115" s="31"/>
      <c r="ONA115" s="31"/>
      <c r="ONB115" s="31"/>
      <c r="ONC115" s="31"/>
      <c r="OND115" s="31"/>
      <c r="ONE115" s="31"/>
      <c r="ONF115" s="31"/>
      <c r="ONG115" s="31"/>
      <c r="ONH115" s="31"/>
      <c r="ONI115" s="31"/>
      <c r="ONJ115" s="31"/>
      <c r="ONK115" s="31"/>
      <c r="ONL115" s="31"/>
      <c r="ONM115" s="31"/>
      <c r="ONN115" s="31"/>
      <c r="ONO115" s="31"/>
      <c r="ONP115" s="31"/>
      <c r="ONQ115" s="31"/>
      <c r="ONR115" s="31"/>
      <c r="ONS115" s="31"/>
      <c r="ONT115" s="31"/>
      <c r="ONU115" s="31"/>
      <c r="ONV115" s="31"/>
      <c r="ONW115" s="31"/>
      <c r="ONX115" s="31"/>
      <c r="ONY115" s="31"/>
      <c r="ONZ115" s="31"/>
      <c r="OOA115" s="31"/>
      <c r="OOB115" s="31"/>
      <c r="OOC115" s="31"/>
      <c r="OOD115" s="31"/>
      <c r="OOE115" s="31"/>
      <c r="OOF115" s="31"/>
      <c r="OOG115" s="31"/>
      <c r="OOH115" s="31"/>
      <c r="OOI115" s="31"/>
      <c r="OOJ115" s="31"/>
      <c r="OOK115" s="31"/>
      <c r="OOL115" s="31"/>
      <c r="OOM115" s="31"/>
      <c r="OON115" s="31"/>
      <c r="OOO115" s="31"/>
      <c r="OOP115" s="31"/>
      <c r="OOQ115" s="31"/>
      <c r="OOR115" s="31"/>
      <c r="OOS115" s="31"/>
      <c r="OOT115" s="31"/>
      <c r="OOU115" s="31"/>
      <c r="OOV115" s="31"/>
      <c r="OOW115" s="31"/>
      <c r="OOX115" s="31"/>
      <c r="OOY115" s="31"/>
      <c r="OOZ115" s="31"/>
      <c r="OPA115" s="31"/>
      <c r="OPB115" s="31"/>
      <c r="OPC115" s="31"/>
      <c r="OPD115" s="31"/>
      <c r="OPE115" s="31"/>
      <c r="OPF115" s="31"/>
      <c r="OPG115" s="31"/>
      <c r="OPH115" s="31"/>
      <c r="OPI115" s="31"/>
      <c r="OPJ115" s="31"/>
      <c r="OPK115" s="31"/>
      <c r="OPL115" s="31"/>
      <c r="OPM115" s="31"/>
      <c r="OPN115" s="31"/>
      <c r="OPO115" s="31"/>
      <c r="OPP115" s="31"/>
      <c r="OPQ115" s="31"/>
      <c r="OPR115" s="31"/>
      <c r="OPS115" s="31"/>
      <c r="OPT115" s="31"/>
      <c r="OPU115" s="31"/>
      <c r="OPV115" s="31"/>
      <c r="OPW115" s="31"/>
      <c r="OPX115" s="31"/>
      <c r="OPY115" s="31"/>
      <c r="OPZ115" s="31"/>
      <c r="OQA115" s="31"/>
      <c r="OQB115" s="31"/>
      <c r="OQC115" s="31"/>
      <c r="OQD115" s="31"/>
      <c r="OQE115" s="31"/>
      <c r="OQF115" s="31"/>
      <c r="OQG115" s="31"/>
      <c r="OQH115" s="31"/>
      <c r="OQI115" s="31"/>
      <c r="OQJ115" s="31"/>
      <c r="OQK115" s="31"/>
      <c r="OQL115" s="31"/>
      <c r="OQM115" s="31"/>
      <c r="OQN115" s="31"/>
      <c r="OQO115" s="31"/>
      <c r="OQP115" s="31"/>
      <c r="OQQ115" s="31"/>
      <c r="OQR115" s="31"/>
      <c r="OQS115" s="31"/>
      <c r="OQT115" s="31"/>
      <c r="OQU115" s="31"/>
      <c r="OQV115" s="31"/>
      <c r="OQW115" s="31"/>
      <c r="OQX115" s="31"/>
      <c r="OQY115" s="31"/>
      <c r="OQZ115" s="31"/>
      <c r="ORA115" s="31"/>
      <c r="ORB115" s="31"/>
      <c r="ORC115" s="31"/>
      <c r="ORD115" s="31"/>
      <c r="ORE115" s="31"/>
      <c r="ORF115" s="31"/>
      <c r="ORG115" s="31"/>
      <c r="ORH115" s="31"/>
      <c r="ORI115" s="31"/>
      <c r="ORJ115" s="31"/>
      <c r="ORK115" s="31"/>
      <c r="ORL115" s="31"/>
      <c r="ORM115" s="31"/>
      <c r="ORN115" s="31"/>
      <c r="ORO115" s="31"/>
      <c r="ORP115" s="31"/>
      <c r="ORQ115" s="31"/>
      <c r="ORR115" s="31"/>
      <c r="ORS115" s="31"/>
      <c r="ORT115" s="31"/>
      <c r="ORU115" s="31"/>
      <c r="ORV115" s="31"/>
      <c r="ORW115" s="31"/>
      <c r="ORX115" s="31"/>
      <c r="ORY115" s="31"/>
      <c r="ORZ115" s="31"/>
      <c r="OSA115" s="31"/>
      <c r="OSB115" s="31"/>
      <c r="OSC115" s="31"/>
      <c r="OSD115" s="31"/>
      <c r="OSE115" s="31"/>
      <c r="OSF115" s="31"/>
      <c r="OSG115" s="31"/>
      <c r="OSH115" s="31"/>
      <c r="OSI115" s="31"/>
      <c r="OSJ115" s="31"/>
      <c r="OSK115" s="31"/>
      <c r="OSL115" s="31"/>
      <c r="OSM115" s="31"/>
      <c r="OSN115" s="31"/>
      <c r="OSO115" s="31"/>
      <c r="OSP115" s="31"/>
      <c r="OSQ115" s="31"/>
      <c r="OSR115" s="31"/>
      <c r="OSS115" s="31"/>
      <c r="OST115" s="31"/>
      <c r="OSU115" s="31"/>
      <c r="OSV115" s="31"/>
      <c r="OSW115" s="31"/>
      <c r="OSX115" s="31"/>
      <c r="OSY115" s="31"/>
      <c r="OSZ115" s="31"/>
      <c r="OTA115" s="31"/>
      <c r="OTB115" s="31"/>
      <c r="OTC115" s="31"/>
      <c r="OTD115" s="31"/>
      <c r="OTE115" s="31"/>
      <c r="OTF115" s="31"/>
      <c r="OTG115" s="31"/>
      <c r="OTH115" s="31"/>
      <c r="OTI115" s="31"/>
      <c r="OTJ115" s="31"/>
      <c r="OTK115" s="31"/>
      <c r="OTL115" s="31"/>
      <c r="OTM115" s="31"/>
      <c r="OTN115" s="31"/>
      <c r="OTO115" s="31"/>
      <c r="OTP115" s="31"/>
      <c r="OTQ115" s="31"/>
      <c r="OTR115" s="31"/>
      <c r="OTS115" s="31"/>
      <c r="OTT115" s="31"/>
      <c r="OTU115" s="31"/>
      <c r="OTV115" s="31"/>
      <c r="OTW115" s="31"/>
      <c r="OTX115" s="31"/>
      <c r="OTY115" s="31"/>
      <c r="OTZ115" s="31"/>
      <c r="OUA115" s="31"/>
      <c r="OUB115" s="31"/>
      <c r="OUC115" s="31"/>
      <c r="OUD115" s="31"/>
      <c r="OUE115" s="31"/>
      <c r="OUF115" s="31"/>
      <c r="OUG115" s="31"/>
      <c r="OUH115" s="31"/>
      <c r="OUI115" s="31"/>
      <c r="OUJ115" s="31"/>
      <c r="OUK115" s="31"/>
      <c r="OUL115" s="31"/>
      <c r="OUM115" s="31"/>
      <c r="OUN115" s="31"/>
      <c r="OUO115" s="31"/>
      <c r="OUP115" s="31"/>
      <c r="OUQ115" s="31"/>
      <c r="OUR115" s="31"/>
      <c r="OUS115" s="31"/>
      <c r="OUT115" s="31"/>
      <c r="OUU115" s="31"/>
      <c r="OUV115" s="31"/>
      <c r="OUW115" s="31"/>
      <c r="OUX115" s="31"/>
      <c r="OUY115" s="31"/>
      <c r="OUZ115" s="31"/>
      <c r="OVA115" s="31"/>
      <c r="OVB115" s="31"/>
      <c r="OVC115" s="31"/>
      <c r="OVD115" s="31"/>
      <c r="OVE115" s="31"/>
      <c r="OVF115" s="31"/>
      <c r="OVG115" s="31"/>
      <c r="OVH115" s="31"/>
      <c r="OVI115" s="31"/>
      <c r="OVJ115" s="31"/>
      <c r="OVK115" s="31"/>
      <c r="OVL115" s="31"/>
      <c r="OVM115" s="31"/>
      <c r="OVN115" s="31"/>
      <c r="OVO115" s="31"/>
      <c r="OVP115" s="31"/>
      <c r="OVQ115" s="31"/>
      <c r="OVR115" s="31"/>
      <c r="OVS115" s="31"/>
      <c r="OVT115" s="31"/>
      <c r="OVU115" s="31"/>
      <c r="OVV115" s="31"/>
      <c r="OVW115" s="31"/>
      <c r="OVX115" s="31"/>
      <c r="OVY115" s="31"/>
      <c r="OVZ115" s="31"/>
      <c r="OWA115" s="31"/>
      <c r="OWB115" s="31"/>
      <c r="OWC115" s="31"/>
      <c r="OWD115" s="31"/>
      <c r="OWE115" s="31"/>
      <c r="OWF115" s="31"/>
      <c r="OWG115" s="31"/>
      <c r="OWH115" s="31"/>
      <c r="OWI115" s="31"/>
      <c r="OWJ115" s="31"/>
      <c r="OWK115" s="31"/>
      <c r="OWL115" s="31"/>
      <c r="OWM115" s="31"/>
      <c r="OWN115" s="31"/>
      <c r="OWO115" s="31"/>
      <c r="OWP115" s="31"/>
      <c r="OWQ115" s="31"/>
      <c r="OWR115" s="31"/>
      <c r="OWS115" s="31"/>
      <c r="OWT115" s="31"/>
      <c r="OWU115" s="31"/>
      <c r="OWV115" s="31"/>
      <c r="OWW115" s="31"/>
      <c r="OWX115" s="31"/>
      <c r="OWY115" s="31"/>
      <c r="OWZ115" s="31"/>
      <c r="OXA115" s="31"/>
      <c r="OXB115" s="31"/>
      <c r="OXC115" s="31"/>
      <c r="OXD115" s="31"/>
      <c r="OXE115" s="31"/>
      <c r="OXF115" s="31"/>
      <c r="OXG115" s="31"/>
      <c r="OXH115" s="31"/>
      <c r="OXI115" s="31"/>
      <c r="OXJ115" s="31"/>
      <c r="OXK115" s="31"/>
      <c r="OXL115" s="31"/>
      <c r="OXM115" s="31"/>
      <c r="OXN115" s="31"/>
      <c r="OXO115" s="31"/>
      <c r="OXP115" s="31"/>
      <c r="OXQ115" s="31"/>
      <c r="OXR115" s="31"/>
      <c r="OXS115" s="31"/>
      <c r="OXT115" s="31"/>
      <c r="OXU115" s="31"/>
      <c r="OXV115" s="31"/>
      <c r="OXW115" s="31"/>
      <c r="OXX115" s="31"/>
      <c r="OXY115" s="31"/>
      <c r="OXZ115" s="31"/>
      <c r="OYA115" s="31"/>
      <c r="OYB115" s="31"/>
      <c r="OYC115" s="31"/>
      <c r="OYD115" s="31"/>
      <c r="OYE115" s="31"/>
      <c r="OYF115" s="31"/>
      <c r="OYG115" s="31"/>
      <c r="OYH115" s="31"/>
      <c r="OYI115" s="31"/>
      <c r="OYJ115" s="31"/>
      <c r="OYK115" s="31"/>
      <c r="OYL115" s="31"/>
      <c r="OYM115" s="31"/>
      <c r="OYN115" s="31"/>
      <c r="OYO115" s="31"/>
      <c r="OYP115" s="31"/>
      <c r="OYQ115" s="31"/>
      <c r="OYR115" s="31"/>
      <c r="OYS115" s="31"/>
      <c r="OYT115" s="31"/>
      <c r="OYU115" s="31"/>
      <c r="OYV115" s="31"/>
      <c r="OYW115" s="31"/>
      <c r="OYX115" s="31"/>
      <c r="OYY115" s="31"/>
      <c r="OYZ115" s="31"/>
      <c r="OZA115" s="31"/>
      <c r="OZB115" s="31"/>
      <c r="OZC115" s="31"/>
      <c r="OZD115" s="31"/>
      <c r="OZE115" s="31"/>
      <c r="OZF115" s="31"/>
      <c r="OZG115" s="31"/>
      <c r="OZH115" s="31"/>
      <c r="OZI115" s="31"/>
      <c r="OZJ115" s="31"/>
      <c r="OZK115" s="31"/>
      <c r="OZL115" s="31"/>
      <c r="OZM115" s="31"/>
      <c r="OZN115" s="31"/>
      <c r="OZO115" s="31"/>
      <c r="OZP115" s="31"/>
      <c r="OZQ115" s="31"/>
      <c r="OZR115" s="31"/>
      <c r="OZS115" s="31"/>
      <c r="OZT115" s="31"/>
      <c r="OZU115" s="31"/>
      <c r="OZV115" s="31"/>
      <c r="OZW115" s="31"/>
      <c r="OZX115" s="31"/>
      <c r="OZY115" s="31"/>
      <c r="OZZ115" s="31"/>
      <c r="PAA115" s="31"/>
      <c r="PAB115" s="31"/>
      <c r="PAC115" s="31"/>
      <c r="PAD115" s="31"/>
      <c r="PAE115" s="31"/>
      <c r="PAF115" s="31"/>
      <c r="PAG115" s="31"/>
      <c r="PAH115" s="31"/>
      <c r="PAI115" s="31"/>
      <c r="PAJ115" s="31"/>
      <c r="PAK115" s="31"/>
      <c r="PAL115" s="31"/>
      <c r="PAM115" s="31"/>
      <c r="PAN115" s="31"/>
      <c r="PAO115" s="31"/>
      <c r="PAP115" s="31"/>
      <c r="PAQ115" s="31"/>
      <c r="PAR115" s="31"/>
      <c r="PAS115" s="31"/>
      <c r="PAT115" s="31"/>
      <c r="PAU115" s="31"/>
      <c r="PAV115" s="31"/>
      <c r="PAW115" s="31"/>
      <c r="PAX115" s="31"/>
      <c r="PAY115" s="31"/>
      <c r="PAZ115" s="31"/>
      <c r="PBA115" s="31"/>
      <c r="PBB115" s="31"/>
      <c r="PBC115" s="31"/>
      <c r="PBD115" s="31"/>
      <c r="PBE115" s="31"/>
      <c r="PBF115" s="31"/>
      <c r="PBG115" s="31"/>
      <c r="PBH115" s="31"/>
      <c r="PBI115" s="31"/>
      <c r="PBJ115" s="31"/>
      <c r="PBK115" s="31"/>
      <c r="PBL115" s="31"/>
      <c r="PBM115" s="31"/>
      <c r="PBN115" s="31"/>
      <c r="PBO115" s="31"/>
      <c r="PBP115" s="31"/>
      <c r="PBQ115" s="31"/>
      <c r="PBR115" s="31"/>
      <c r="PBS115" s="31"/>
      <c r="PBT115" s="31"/>
      <c r="PBU115" s="31"/>
      <c r="PBV115" s="31"/>
      <c r="PBW115" s="31"/>
      <c r="PBX115" s="31"/>
      <c r="PBY115" s="31"/>
      <c r="PBZ115" s="31"/>
      <c r="PCA115" s="31"/>
      <c r="PCB115" s="31"/>
      <c r="PCC115" s="31"/>
      <c r="PCD115" s="31"/>
      <c r="PCE115" s="31"/>
      <c r="PCF115" s="31"/>
      <c r="PCG115" s="31"/>
      <c r="PCH115" s="31"/>
      <c r="PCI115" s="31"/>
      <c r="PCJ115" s="31"/>
      <c r="PCK115" s="31"/>
      <c r="PCL115" s="31"/>
      <c r="PCM115" s="31"/>
      <c r="PCN115" s="31"/>
      <c r="PCO115" s="31"/>
      <c r="PCP115" s="31"/>
      <c r="PCQ115" s="31"/>
      <c r="PCR115" s="31"/>
      <c r="PCS115" s="31"/>
      <c r="PCT115" s="31"/>
      <c r="PCU115" s="31"/>
      <c r="PCV115" s="31"/>
      <c r="PCW115" s="31"/>
      <c r="PCX115" s="31"/>
      <c r="PCY115" s="31"/>
      <c r="PCZ115" s="31"/>
      <c r="PDA115" s="31"/>
      <c r="PDB115" s="31"/>
      <c r="PDC115" s="31"/>
      <c r="PDD115" s="31"/>
      <c r="PDE115" s="31"/>
      <c r="PDF115" s="31"/>
      <c r="PDG115" s="31"/>
      <c r="PDH115" s="31"/>
      <c r="PDI115" s="31"/>
      <c r="PDJ115" s="31"/>
      <c r="PDK115" s="31"/>
      <c r="PDL115" s="31"/>
      <c r="PDM115" s="31"/>
      <c r="PDN115" s="31"/>
      <c r="PDO115" s="31"/>
      <c r="PDP115" s="31"/>
      <c r="PDQ115" s="31"/>
      <c r="PDR115" s="31"/>
      <c r="PDS115" s="31"/>
      <c r="PDT115" s="31"/>
      <c r="PDU115" s="31"/>
      <c r="PDV115" s="31"/>
      <c r="PDW115" s="31"/>
      <c r="PDX115" s="31"/>
      <c r="PDY115" s="31"/>
      <c r="PDZ115" s="31"/>
      <c r="PEA115" s="31"/>
      <c r="PEB115" s="31"/>
      <c r="PEC115" s="31"/>
      <c r="PED115" s="31"/>
      <c r="PEE115" s="31"/>
      <c r="PEF115" s="31"/>
      <c r="PEG115" s="31"/>
      <c r="PEH115" s="31"/>
      <c r="PEI115" s="31"/>
      <c r="PEJ115" s="31"/>
      <c r="PEK115" s="31"/>
      <c r="PEL115" s="31"/>
      <c r="PEM115" s="31"/>
      <c r="PEN115" s="31"/>
      <c r="PEO115" s="31"/>
      <c r="PEP115" s="31"/>
      <c r="PEQ115" s="31"/>
      <c r="PER115" s="31"/>
      <c r="PES115" s="31"/>
      <c r="PET115" s="31"/>
      <c r="PEU115" s="31"/>
      <c r="PEV115" s="31"/>
      <c r="PEW115" s="31"/>
      <c r="PEX115" s="31"/>
      <c r="PEY115" s="31"/>
      <c r="PEZ115" s="31"/>
      <c r="PFA115" s="31"/>
      <c r="PFB115" s="31"/>
      <c r="PFC115" s="31"/>
      <c r="PFD115" s="31"/>
      <c r="PFE115" s="31"/>
      <c r="PFF115" s="31"/>
      <c r="PFG115" s="31"/>
      <c r="PFH115" s="31"/>
      <c r="PFI115" s="31"/>
      <c r="PFJ115" s="31"/>
      <c r="PFK115" s="31"/>
      <c r="PFL115" s="31"/>
      <c r="PFM115" s="31"/>
      <c r="PFN115" s="31"/>
      <c r="PFO115" s="31"/>
      <c r="PFP115" s="31"/>
      <c r="PFQ115" s="31"/>
      <c r="PFR115" s="31"/>
      <c r="PFS115" s="31"/>
      <c r="PFT115" s="31"/>
      <c r="PFU115" s="31"/>
      <c r="PFV115" s="31"/>
      <c r="PFW115" s="31"/>
      <c r="PFX115" s="31"/>
      <c r="PFY115" s="31"/>
      <c r="PFZ115" s="31"/>
      <c r="PGA115" s="31"/>
      <c r="PGB115" s="31"/>
      <c r="PGC115" s="31"/>
      <c r="PGD115" s="31"/>
      <c r="PGE115" s="31"/>
      <c r="PGF115" s="31"/>
      <c r="PGG115" s="31"/>
      <c r="PGH115" s="31"/>
      <c r="PGI115" s="31"/>
      <c r="PGJ115" s="31"/>
      <c r="PGK115" s="31"/>
      <c r="PGL115" s="31"/>
      <c r="PGM115" s="31"/>
      <c r="PGN115" s="31"/>
      <c r="PGO115" s="31"/>
      <c r="PGP115" s="31"/>
      <c r="PGQ115" s="31"/>
      <c r="PGR115" s="31"/>
      <c r="PGS115" s="31"/>
      <c r="PGT115" s="31"/>
      <c r="PGU115" s="31"/>
      <c r="PGV115" s="31"/>
      <c r="PGW115" s="31"/>
      <c r="PGX115" s="31"/>
      <c r="PGY115" s="31"/>
      <c r="PGZ115" s="31"/>
      <c r="PHA115" s="31"/>
      <c r="PHB115" s="31"/>
      <c r="PHC115" s="31"/>
      <c r="PHD115" s="31"/>
      <c r="PHE115" s="31"/>
      <c r="PHF115" s="31"/>
      <c r="PHG115" s="31"/>
      <c r="PHH115" s="31"/>
      <c r="PHI115" s="31"/>
      <c r="PHJ115" s="31"/>
      <c r="PHK115" s="31"/>
      <c r="PHL115" s="31"/>
      <c r="PHM115" s="31"/>
      <c r="PHN115" s="31"/>
      <c r="PHO115" s="31"/>
      <c r="PHP115" s="31"/>
      <c r="PHQ115" s="31"/>
      <c r="PHR115" s="31"/>
      <c r="PHS115" s="31"/>
      <c r="PHT115" s="31"/>
      <c r="PHU115" s="31"/>
      <c r="PHV115" s="31"/>
      <c r="PHW115" s="31"/>
      <c r="PHX115" s="31"/>
      <c r="PHY115" s="31"/>
      <c r="PHZ115" s="31"/>
      <c r="PIA115" s="31"/>
      <c r="PIB115" s="31"/>
      <c r="PIC115" s="31"/>
      <c r="PID115" s="31"/>
      <c r="PIE115" s="31"/>
      <c r="PIF115" s="31"/>
      <c r="PIG115" s="31"/>
      <c r="PIH115" s="31"/>
      <c r="PII115" s="31"/>
      <c r="PIJ115" s="31"/>
      <c r="PIK115" s="31"/>
      <c r="PIL115" s="31"/>
      <c r="PIM115" s="31"/>
      <c r="PIN115" s="31"/>
      <c r="PIO115" s="31"/>
      <c r="PIP115" s="31"/>
      <c r="PIQ115" s="31"/>
      <c r="PIR115" s="31"/>
      <c r="PIS115" s="31"/>
      <c r="PIT115" s="31"/>
      <c r="PIU115" s="31"/>
      <c r="PIV115" s="31"/>
      <c r="PIW115" s="31"/>
      <c r="PIX115" s="31"/>
      <c r="PIY115" s="31"/>
      <c r="PIZ115" s="31"/>
      <c r="PJA115" s="31"/>
      <c r="PJB115" s="31"/>
      <c r="PJC115" s="31"/>
      <c r="PJD115" s="31"/>
      <c r="PJE115" s="31"/>
      <c r="PJF115" s="31"/>
      <c r="PJG115" s="31"/>
      <c r="PJH115" s="31"/>
      <c r="PJI115" s="31"/>
      <c r="PJJ115" s="31"/>
      <c r="PJK115" s="31"/>
      <c r="PJL115" s="31"/>
      <c r="PJM115" s="31"/>
      <c r="PJN115" s="31"/>
      <c r="PJO115" s="31"/>
      <c r="PJP115" s="31"/>
      <c r="PJQ115" s="31"/>
      <c r="PJR115" s="31"/>
      <c r="PJS115" s="31"/>
      <c r="PJT115" s="31"/>
      <c r="PJU115" s="31"/>
      <c r="PJV115" s="31"/>
      <c r="PJW115" s="31"/>
      <c r="PJX115" s="31"/>
      <c r="PJY115" s="31"/>
      <c r="PJZ115" s="31"/>
      <c r="PKA115" s="31"/>
      <c r="PKB115" s="31"/>
      <c r="PKC115" s="31"/>
      <c r="PKD115" s="31"/>
      <c r="PKE115" s="31"/>
      <c r="PKF115" s="31"/>
      <c r="PKG115" s="31"/>
      <c r="PKH115" s="31"/>
      <c r="PKI115" s="31"/>
      <c r="PKJ115" s="31"/>
      <c r="PKK115" s="31"/>
      <c r="PKL115" s="31"/>
      <c r="PKM115" s="31"/>
      <c r="PKN115" s="31"/>
      <c r="PKO115" s="31"/>
      <c r="PKP115" s="31"/>
      <c r="PKQ115" s="31"/>
      <c r="PKR115" s="31"/>
      <c r="PKS115" s="31"/>
      <c r="PKT115" s="31"/>
      <c r="PKU115" s="31"/>
      <c r="PKV115" s="31"/>
      <c r="PKW115" s="31"/>
      <c r="PKX115" s="31"/>
      <c r="PKY115" s="31"/>
      <c r="PKZ115" s="31"/>
      <c r="PLA115" s="31"/>
      <c r="PLB115" s="31"/>
      <c r="PLC115" s="31"/>
      <c r="PLD115" s="31"/>
      <c r="PLE115" s="31"/>
      <c r="PLF115" s="31"/>
      <c r="PLG115" s="31"/>
      <c r="PLH115" s="31"/>
      <c r="PLI115" s="31"/>
      <c r="PLJ115" s="31"/>
      <c r="PLK115" s="31"/>
      <c r="PLL115" s="31"/>
      <c r="PLM115" s="31"/>
      <c r="PLN115" s="31"/>
      <c r="PLO115" s="31"/>
      <c r="PLP115" s="31"/>
      <c r="PLQ115" s="31"/>
      <c r="PLR115" s="31"/>
      <c r="PLS115" s="31"/>
      <c r="PLT115" s="31"/>
      <c r="PLU115" s="31"/>
      <c r="PLV115" s="31"/>
      <c r="PLW115" s="31"/>
      <c r="PLX115" s="31"/>
      <c r="PLY115" s="31"/>
      <c r="PLZ115" s="31"/>
      <c r="PMA115" s="31"/>
      <c r="PMB115" s="31"/>
      <c r="PMC115" s="31"/>
      <c r="PMD115" s="31"/>
      <c r="PME115" s="31"/>
      <c r="PMF115" s="31"/>
      <c r="PMG115" s="31"/>
      <c r="PMH115" s="31"/>
      <c r="PMI115" s="31"/>
      <c r="PMJ115" s="31"/>
      <c r="PMK115" s="31"/>
      <c r="PML115" s="31"/>
      <c r="PMM115" s="31"/>
      <c r="PMN115" s="31"/>
      <c r="PMO115" s="31"/>
      <c r="PMP115" s="31"/>
      <c r="PMQ115" s="31"/>
      <c r="PMR115" s="31"/>
      <c r="PMS115" s="31"/>
      <c r="PMT115" s="31"/>
      <c r="PMU115" s="31"/>
      <c r="PMV115" s="31"/>
      <c r="PMW115" s="31"/>
      <c r="PMX115" s="31"/>
      <c r="PMY115" s="31"/>
      <c r="PMZ115" s="31"/>
      <c r="PNA115" s="31"/>
      <c r="PNB115" s="31"/>
      <c r="PNC115" s="31"/>
      <c r="PND115" s="31"/>
      <c r="PNE115" s="31"/>
      <c r="PNF115" s="31"/>
      <c r="PNG115" s="31"/>
      <c r="PNH115" s="31"/>
      <c r="PNI115" s="31"/>
      <c r="PNJ115" s="31"/>
      <c r="PNK115" s="31"/>
      <c r="PNL115" s="31"/>
      <c r="PNM115" s="31"/>
      <c r="PNN115" s="31"/>
      <c r="PNO115" s="31"/>
      <c r="PNP115" s="31"/>
      <c r="PNQ115" s="31"/>
      <c r="PNR115" s="31"/>
      <c r="PNS115" s="31"/>
      <c r="PNT115" s="31"/>
      <c r="PNU115" s="31"/>
      <c r="PNV115" s="31"/>
      <c r="PNW115" s="31"/>
      <c r="PNX115" s="31"/>
      <c r="PNY115" s="31"/>
      <c r="PNZ115" s="31"/>
      <c r="POA115" s="31"/>
      <c r="POB115" s="31"/>
      <c r="POC115" s="31"/>
      <c r="POD115" s="31"/>
      <c r="POE115" s="31"/>
      <c r="POF115" s="31"/>
      <c r="POG115" s="31"/>
      <c r="POH115" s="31"/>
      <c r="POI115" s="31"/>
      <c r="POJ115" s="31"/>
      <c r="POK115" s="31"/>
      <c r="POL115" s="31"/>
      <c r="POM115" s="31"/>
      <c r="PON115" s="31"/>
      <c r="POO115" s="31"/>
      <c r="POP115" s="31"/>
      <c r="POQ115" s="31"/>
      <c r="POR115" s="31"/>
      <c r="POS115" s="31"/>
      <c r="POT115" s="31"/>
      <c r="POU115" s="31"/>
      <c r="POV115" s="31"/>
      <c r="POW115" s="31"/>
      <c r="POX115" s="31"/>
      <c r="POY115" s="31"/>
      <c r="POZ115" s="31"/>
      <c r="PPA115" s="31"/>
      <c r="PPB115" s="31"/>
      <c r="PPC115" s="31"/>
      <c r="PPD115" s="31"/>
      <c r="PPE115" s="31"/>
      <c r="PPF115" s="31"/>
      <c r="PPG115" s="31"/>
      <c r="PPH115" s="31"/>
      <c r="PPI115" s="31"/>
      <c r="PPJ115" s="31"/>
      <c r="PPK115" s="31"/>
      <c r="PPL115" s="31"/>
      <c r="PPM115" s="31"/>
      <c r="PPN115" s="31"/>
      <c r="PPO115" s="31"/>
      <c r="PPP115" s="31"/>
      <c r="PPQ115" s="31"/>
      <c r="PPR115" s="31"/>
      <c r="PPS115" s="31"/>
      <c r="PPT115" s="31"/>
      <c r="PPU115" s="31"/>
      <c r="PPV115" s="31"/>
      <c r="PPW115" s="31"/>
      <c r="PPX115" s="31"/>
      <c r="PPY115" s="31"/>
      <c r="PPZ115" s="31"/>
      <c r="PQA115" s="31"/>
      <c r="PQB115" s="31"/>
      <c r="PQC115" s="31"/>
      <c r="PQD115" s="31"/>
      <c r="PQE115" s="31"/>
      <c r="PQF115" s="31"/>
      <c r="PQG115" s="31"/>
      <c r="PQH115" s="31"/>
      <c r="PQI115" s="31"/>
      <c r="PQJ115" s="31"/>
      <c r="PQK115" s="31"/>
      <c r="PQL115" s="31"/>
      <c r="PQM115" s="31"/>
      <c r="PQN115" s="31"/>
      <c r="PQO115" s="31"/>
      <c r="PQP115" s="31"/>
      <c r="PQQ115" s="31"/>
      <c r="PQR115" s="31"/>
      <c r="PQS115" s="31"/>
      <c r="PQT115" s="31"/>
      <c r="PQU115" s="31"/>
      <c r="PQV115" s="31"/>
      <c r="PQW115" s="31"/>
      <c r="PQX115" s="31"/>
      <c r="PQY115" s="31"/>
      <c r="PQZ115" s="31"/>
      <c r="PRA115" s="31"/>
      <c r="PRB115" s="31"/>
      <c r="PRC115" s="31"/>
      <c r="PRD115" s="31"/>
      <c r="PRE115" s="31"/>
      <c r="PRF115" s="31"/>
      <c r="PRG115" s="31"/>
      <c r="PRH115" s="31"/>
      <c r="PRI115" s="31"/>
      <c r="PRJ115" s="31"/>
      <c r="PRK115" s="31"/>
      <c r="PRL115" s="31"/>
      <c r="PRM115" s="31"/>
      <c r="PRN115" s="31"/>
      <c r="PRO115" s="31"/>
      <c r="PRP115" s="31"/>
      <c r="PRQ115" s="31"/>
      <c r="PRR115" s="31"/>
      <c r="PRS115" s="31"/>
      <c r="PRT115" s="31"/>
      <c r="PRU115" s="31"/>
      <c r="PRV115" s="31"/>
      <c r="PRW115" s="31"/>
      <c r="PRX115" s="31"/>
      <c r="PRY115" s="31"/>
      <c r="PRZ115" s="31"/>
      <c r="PSA115" s="31"/>
      <c r="PSB115" s="31"/>
      <c r="PSC115" s="31"/>
      <c r="PSD115" s="31"/>
      <c r="PSE115" s="31"/>
      <c r="PSF115" s="31"/>
      <c r="PSG115" s="31"/>
      <c r="PSH115" s="31"/>
      <c r="PSI115" s="31"/>
      <c r="PSJ115" s="31"/>
      <c r="PSK115" s="31"/>
      <c r="PSL115" s="31"/>
      <c r="PSM115" s="31"/>
      <c r="PSN115" s="31"/>
      <c r="PSO115" s="31"/>
      <c r="PSP115" s="31"/>
      <c r="PSQ115" s="31"/>
      <c r="PSR115" s="31"/>
      <c r="PSS115" s="31"/>
      <c r="PST115" s="31"/>
      <c r="PSU115" s="31"/>
      <c r="PSV115" s="31"/>
      <c r="PSW115" s="31"/>
      <c r="PSX115" s="31"/>
      <c r="PSY115" s="31"/>
      <c r="PSZ115" s="31"/>
      <c r="PTA115" s="31"/>
      <c r="PTB115" s="31"/>
      <c r="PTC115" s="31"/>
      <c r="PTD115" s="31"/>
      <c r="PTE115" s="31"/>
      <c r="PTF115" s="31"/>
      <c r="PTG115" s="31"/>
      <c r="PTH115" s="31"/>
      <c r="PTI115" s="31"/>
      <c r="PTJ115" s="31"/>
      <c r="PTK115" s="31"/>
      <c r="PTL115" s="31"/>
      <c r="PTM115" s="31"/>
      <c r="PTN115" s="31"/>
      <c r="PTO115" s="31"/>
      <c r="PTP115" s="31"/>
      <c r="PTQ115" s="31"/>
      <c r="PTR115" s="31"/>
      <c r="PTS115" s="31"/>
      <c r="PTT115" s="31"/>
      <c r="PTU115" s="31"/>
      <c r="PTV115" s="31"/>
      <c r="PTW115" s="31"/>
      <c r="PTX115" s="31"/>
      <c r="PTY115" s="31"/>
      <c r="PTZ115" s="31"/>
      <c r="PUA115" s="31"/>
      <c r="PUB115" s="31"/>
      <c r="PUC115" s="31"/>
      <c r="PUD115" s="31"/>
      <c r="PUE115" s="31"/>
      <c r="PUF115" s="31"/>
      <c r="PUG115" s="31"/>
      <c r="PUH115" s="31"/>
      <c r="PUI115" s="31"/>
      <c r="PUJ115" s="31"/>
      <c r="PUK115" s="31"/>
      <c r="PUL115" s="31"/>
      <c r="PUM115" s="31"/>
      <c r="PUN115" s="31"/>
      <c r="PUO115" s="31"/>
      <c r="PUP115" s="31"/>
      <c r="PUQ115" s="31"/>
      <c r="PUR115" s="31"/>
      <c r="PUS115" s="31"/>
      <c r="PUT115" s="31"/>
      <c r="PUU115" s="31"/>
      <c r="PUV115" s="31"/>
      <c r="PUW115" s="31"/>
      <c r="PUX115" s="31"/>
      <c r="PUY115" s="31"/>
      <c r="PUZ115" s="31"/>
      <c r="PVA115" s="31"/>
      <c r="PVB115" s="31"/>
      <c r="PVC115" s="31"/>
      <c r="PVD115" s="31"/>
      <c r="PVE115" s="31"/>
      <c r="PVF115" s="31"/>
      <c r="PVG115" s="31"/>
      <c r="PVH115" s="31"/>
      <c r="PVI115" s="31"/>
      <c r="PVJ115" s="31"/>
      <c r="PVK115" s="31"/>
      <c r="PVL115" s="31"/>
      <c r="PVM115" s="31"/>
      <c r="PVN115" s="31"/>
      <c r="PVO115" s="31"/>
      <c r="PVP115" s="31"/>
      <c r="PVQ115" s="31"/>
      <c r="PVR115" s="31"/>
      <c r="PVS115" s="31"/>
      <c r="PVT115" s="31"/>
      <c r="PVU115" s="31"/>
      <c r="PVV115" s="31"/>
      <c r="PVW115" s="31"/>
      <c r="PVX115" s="31"/>
      <c r="PVY115" s="31"/>
      <c r="PVZ115" s="31"/>
      <c r="PWA115" s="31"/>
      <c r="PWB115" s="31"/>
      <c r="PWC115" s="31"/>
      <c r="PWD115" s="31"/>
      <c r="PWE115" s="31"/>
      <c r="PWF115" s="31"/>
      <c r="PWG115" s="31"/>
      <c r="PWH115" s="31"/>
      <c r="PWI115" s="31"/>
      <c r="PWJ115" s="31"/>
      <c r="PWK115" s="31"/>
      <c r="PWL115" s="31"/>
      <c r="PWM115" s="31"/>
      <c r="PWN115" s="31"/>
      <c r="PWO115" s="31"/>
      <c r="PWP115" s="31"/>
      <c r="PWQ115" s="31"/>
      <c r="PWR115" s="31"/>
      <c r="PWS115" s="31"/>
      <c r="PWT115" s="31"/>
      <c r="PWU115" s="31"/>
      <c r="PWV115" s="31"/>
      <c r="PWW115" s="31"/>
      <c r="PWX115" s="31"/>
      <c r="PWY115" s="31"/>
      <c r="PWZ115" s="31"/>
      <c r="PXA115" s="31"/>
      <c r="PXB115" s="31"/>
      <c r="PXC115" s="31"/>
      <c r="PXD115" s="31"/>
      <c r="PXE115" s="31"/>
      <c r="PXF115" s="31"/>
      <c r="PXG115" s="31"/>
      <c r="PXH115" s="31"/>
      <c r="PXI115" s="31"/>
      <c r="PXJ115" s="31"/>
      <c r="PXK115" s="31"/>
      <c r="PXL115" s="31"/>
      <c r="PXM115" s="31"/>
      <c r="PXN115" s="31"/>
      <c r="PXO115" s="31"/>
      <c r="PXP115" s="31"/>
      <c r="PXQ115" s="31"/>
      <c r="PXR115" s="31"/>
      <c r="PXS115" s="31"/>
      <c r="PXT115" s="31"/>
      <c r="PXU115" s="31"/>
      <c r="PXV115" s="31"/>
      <c r="PXW115" s="31"/>
      <c r="PXX115" s="31"/>
      <c r="PXY115" s="31"/>
      <c r="PXZ115" s="31"/>
      <c r="PYA115" s="31"/>
      <c r="PYB115" s="31"/>
      <c r="PYC115" s="31"/>
      <c r="PYD115" s="31"/>
      <c r="PYE115" s="31"/>
      <c r="PYF115" s="31"/>
      <c r="PYG115" s="31"/>
      <c r="PYH115" s="31"/>
      <c r="PYI115" s="31"/>
      <c r="PYJ115" s="31"/>
      <c r="PYK115" s="31"/>
      <c r="PYL115" s="31"/>
      <c r="PYM115" s="31"/>
      <c r="PYN115" s="31"/>
      <c r="PYO115" s="31"/>
      <c r="PYP115" s="31"/>
      <c r="PYQ115" s="31"/>
      <c r="PYR115" s="31"/>
      <c r="PYS115" s="31"/>
      <c r="PYT115" s="31"/>
      <c r="PYU115" s="31"/>
      <c r="PYV115" s="31"/>
      <c r="PYW115" s="31"/>
      <c r="PYX115" s="31"/>
      <c r="PYY115" s="31"/>
      <c r="PYZ115" s="31"/>
      <c r="PZA115" s="31"/>
      <c r="PZB115" s="31"/>
      <c r="PZC115" s="31"/>
      <c r="PZD115" s="31"/>
      <c r="PZE115" s="31"/>
      <c r="PZF115" s="31"/>
      <c r="PZG115" s="31"/>
      <c r="PZH115" s="31"/>
      <c r="PZI115" s="31"/>
      <c r="PZJ115" s="31"/>
      <c r="PZK115" s="31"/>
      <c r="PZL115" s="31"/>
      <c r="PZM115" s="31"/>
      <c r="PZN115" s="31"/>
      <c r="PZO115" s="31"/>
      <c r="PZP115" s="31"/>
      <c r="PZQ115" s="31"/>
      <c r="PZR115" s="31"/>
      <c r="PZS115" s="31"/>
      <c r="PZT115" s="31"/>
      <c r="PZU115" s="31"/>
      <c r="PZV115" s="31"/>
      <c r="PZW115" s="31"/>
      <c r="PZX115" s="31"/>
      <c r="PZY115" s="31"/>
      <c r="PZZ115" s="31"/>
      <c r="QAA115" s="31"/>
      <c r="QAB115" s="31"/>
      <c r="QAC115" s="31"/>
      <c r="QAD115" s="31"/>
      <c r="QAE115" s="31"/>
      <c r="QAF115" s="31"/>
      <c r="QAG115" s="31"/>
      <c r="QAH115" s="31"/>
      <c r="QAI115" s="31"/>
      <c r="QAJ115" s="31"/>
      <c r="QAK115" s="31"/>
      <c r="QAL115" s="31"/>
      <c r="QAM115" s="31"/>
      <c r="QAN115" s="31"/>
      <c r="QAO115" s="31"/>
      <c r="QAP115" s="31"/>
      <c r="QAQ115" s="31"/>
      <c r="QAR115" s="31"/>
      <c r="QAS115" s="31"/>
      <c r="QAT115" s="31"/>
      <c r="QAU115" s="31"/>
      <c r="QAV115" s="31"/>
      <c r="QAW115" s="31"/>
      <c r="QAX115" s="31"/>
      <c r="QAY115" s="31"/>
      <c r="QAZ115" s="31"/>
      <c r="QBA115" s="31"/>
      <c r="QBB115" s="31"/>
      <c r="QBC115" s="31"/>
      <c r="QBD115" s="31"/>
      <c r="QBE115" s="31"/>
      <c r="QBF115" s="31"/>
      <c r="QBG115" s="31"/>
      <c r="QBH115" s="31"/>
      <c r="QBI115" s="31"/>
      <c r="QBJ115" s="31"/>
      <c r="QBK115" s="31"/>
      <c r="QBL115" s="31"/>
      <c r="QBM115" s="31"/>
      <c r="QBN115" s="31"/>
      <c r="QBO115" s="31"/>
      <c r="QBP115" s="31"/>
      <c r="QBQ115" s="31"/>
      <c r="QBR115" s="31"/>
      <c r="QBS115" s="31"/>
      <c r="QBT115" s="31"/>
      <c r="QBU115" s="31"/>
      <c r="QBV115" s="31"/>
      <c r="QBW115" s="31"/>
      <c r="QBX115" s="31"/>
      <c r="QBY115" s="31"/>
      <c r="QBZ115" s="31"/>
      <c r="QCA115" s="31"/>
      <c r="QCB115" s="31"/>
      <c r="QCC115" s="31"/>
      <c r="QCD115" s="31"/>
      <c r="QCE115" s="31"/>
      <c r="QCF115" s="31"/>
      <c r="QCG115" s="31"/>
      <c r="QCH115" s="31"/>
      <c r="QCI115" s="31"/>
      <c r="QCJ115" s="31"/>
      <c r="QCK115" s="31"/>
      <c r="QCL115" s="31"/>
      <c r="QCM115" s="31"/>
      <c r="QCN115" s="31"/>
      <c r="QCO115" s="31"/>
      <c r="QCP115" s="31"/>
      <c r="QCQ115" s="31"/>
      <c r="QCR115" s="31"/>
      <c r="QCS115" s="31"/>
      <c r="QCT115" s="31"/>
      <c r="QCU115" s="31"/>
      <c r="QCV115" s="31"/>
      <c r="QCW115" s="31"/>
      <c r="QCX115" s="31"/>
      <c r="QCY115" s="31"/>
      <c r="QCZ115" s="31"/>
      <c r="QDA115" s="31"/>
      <c r="QDB115" s="31"/>
      <c r="QDC115" s="31"/>
      <c r="QDD115" s="31"/>
      <c r="QDE115" s="31"/>
      <c r="QDF115" s="31"/>
      <c r="QDG115" s="31"/>
      <c r="QDH115" s="31"/>
      <c r="QDI115" s="31"/>
      <c r="QDJ115" s="31"/>
      <c r="QDK115" s="31"/>
      <c r="QDL115" s="31"/>
      <c r="QDM115" s="31"/>
      <c r="QDN115" s="31"/>
      <c r="QDO115" s="31"/>
      <c r="QDP115" s="31"/>
      <c r="QDQ115" s="31"/>
      <c r="QDR115" s="31"/>
      <c r="QDS115" s="31"/>
      <c r="QDT115" s="31"/>
      <c r="QDU115" s="31"/>
      <c r="QDV115" s="31"/>
      <c r="QDW115" s="31"/>
      <c r="QDX115" s="31"/>
      <c r="QDY115" s="31"/>
      <c r="QDZ115" s="31"/>
      <c r="QEA115" s="31"/>
      <c r="QEB115" s="31"/>
      <c r="QEC115" s="31"/>
      <c r="QED115" s="31"/>
      <c r="QEE115" s="31"/>
      <c r="QEF115" s="31"/>
      <c r="QEG115" s="31"/>
      <c r="QEH115" s="31"/>
      <c r="QEI115" s="31"/>
      <c r="QEJ115" s="31"/>
      <c r="QEK115" s="31"/>
      <c r="QEL115" s="31"/>
      <c r="QEM115" s="31"/>
      <c r="QEN115" s="31"/>
      <c r="QEO115" s="31"/>
      <c r="QEP115" s="31"/>
      <c r="QEQ115" s="31"/>
      <c r="QER115" s="31"/>
      <c r="QES115" s="31"/>
      <c r="QET115" s="31"/>
      <c r="QEU115" s="31"/>
      <c r="QEV115" s="31"/>
      <c r="QEW115" s="31"/>
      <c r="QEX115" s="31"/>
      <c r="QEY115" s="31"/>
      <c r="QEZ115" s="31"/>
      <c r="QFA115" s="31"/>
      <c r="QFB115" s="31"/>
      <c r="QFC115" s="31"/>
      <c r="QFD115" s="31"/>
      <c r="QFE115" s="31"/>
      <c r="QFF115" s="31"/>
      <c r="QFG115" s="31"/>
      <c r="QFH115" s="31"/>
      <c r="QFI115" s="31"/>
      <c r="QFJ115" s="31"/>
      <c r="QFK115" s="31"/>
      <c r="QFL115" s="31"/>
      <c r="QFM115" s="31"/>
      <c r="QFN115" s="31"/>
      <c r="QFO115" s="31"/>
      <c r="QFP115" s="31"/>
      <c r="QFQ115" s="31"/>
      <c r="QFR115" s="31"/>
      <c r="QFS115" s="31"/>
      <c r="QFT115" s="31"/>
      <c r="QFU115" s="31"/>
      <c r="QFV115" s="31"/>
      <c r="QFW115" s="31"/>
      <c r="QFX115" s="31"/>
      <c r="QFY115" s="31"/>
      <c r="QFZ115" s="31"/>
      <c r="QGA115" s="31"/>
      <c r="QGB115" s="31"/>
      <c r="QGC115" s="31"/>
      <c r="QGD115" s="31"/>
      <c r="QGE115" s="31"/>
      <c r="QGF115" s="31"/>
      <c r="QGG115" s="31"/>
      <c r="QGH115" s="31"/>
      <c r="QGI115" s="31"/>
      <c r="QGJ115" s="31"/>
      <c r="QGK115" s="31"/>
      <c r="QGL115" s="31"/>
      <c r="QGM115" s="31"/>
      <c r="QGN115" s="31"/>
      <c r="QGO115" s="31"/>
      <c r="QGP115" s="31"/>
      <c r="QGQ115" s="31"/>
      <c r="QGR115" s="31"/>
      <c r="QGS115" s="31"/>
      <c r="QGT115" s="31"/>
      <c r="QGU115" s="31"/>
      <c r="QGV115" s="31"/>
      <c r="QGW115" s="31"/>
      <c r="QGX115" s="31"/>
      <c r="QGY115" s="31"/>
      <c r="QGZ115" s="31"/>
      <c r="QHA115" s="31"/>
      <c r="QHB115" s="31"/>
      <c r="QHC115" s="31"/>
      <c r="QHD115" s="31"/>
      <c r="QHE115" s="31"/>
      <c r="QHF115" s="31"/>
      <c r="QHG115" s="31"/>
      <c r="QHH115" s="31"/>
      <c r="QHI115" s="31"/>
      <c r="QHJ115" s="31"/>
      <c r="QHK115" s="31"/>
      <c r="QHL115" s="31"/>
      <c r="QHM115" s="31"/>
      <c r="QHN115" s="31"/>
      <c r="QHO115" s="31"/>
      <c r="QHP115" s="31"/>
      <c r="QHQ115" s="31"/>
      <c r="QHR115" s="31"/>
      <c r="QHS115" s="31"/>
      <c r="QHT115" s="31"/>
      <c r="QHU115" s="31"/>
      <c r="QHV115" s="31"/>
      <c r="QHW115" s="31"/>
      <c r="QHX115" s="31"/>
      <c r="QHY115" s="31"/>
      <c r="QHZ115" s="31"/>
      <c r="QIA115" s="31"/>
      <c r="QIB115" s="31"/>
      <c r="QIC115" s="31"/>
      <c r="QID115" s="31"/>
      <c r="QIE115" s="31"/>
      <c r="QIF115" s="31"/>
      <c r="QIG115" s="31"/>
      <c r="QIH115" s="31"/>
      <c r="QII115" s="31"/>
      <c r="QIJ115" s="31"/>
      <c r="QIK115" s="31"/>
      <c r="QIL115" s="31"/>
      <c r="QIM115" s="31"/>
      <c r="QIN115" s="31"/>
      <c r="QIO115" s="31"/>
      <c r="QIP115" s="31"/>
      <c r="QIQ115" s="31"/>
      <c r="QIR115" s="31"/>
      <c r="QIS115" s="31"/>
      <c r="QIT115" s="31"/>
      <c r="QIU115" s="31"/>
      <c r="QIV115" s="31"/>
      <c r="QIW115" s="31"/>
      <c r="QIX115" s="31"/>
      <c r="QIY115" s="31"/>
      <c r="QIZ115" s="31"/>
      <c r="QJA115" s="31"/>
      <c r="QJB115" s="31"/>
      <c r="QJC115" s="31"/>
      <c r="QJD115" s="31"/>
      <c r="QJE115" s="31"/>
      <c r="QJF115" s="31"/>
      <c r="QJG115" s="31"/>
      <c r="QJH115" s="31"/>
      <c r="QJI115" s="31"/>
      <c r="QJJ115" s="31"/>
      <c r="QJK115" s="31"/>
      <c r="QJL115" s="31"/>
      <c r="QJM115" s="31"/>
      <c r="QJN115" s="31"/>
      <c r="QJO115" s="31"/>
      <c r="QJP115" s="31"/>
      <c r="QJQ115" s="31"/>
      <c r="QJR115" s="31"/>
      <c r="QJS115" s="31"/>
      <c r="QJT115" s="31"/>
      <c r="QJU115" s="31"/>
      <c r="QJV115" s="31"/>
      <c r="QJW115" s="31"/>
      <c r="QJX115" s="31"/>
      <c r="QJY115" s="31"/>
      <c r="QJZ115" s="31"/>
      <c r="QKA115" s="31"/>
      <c r="QKB115" s="31"/>
      <c r="QKC115" s="31"/>
      <c r="QKD115" s="31"/>
      <c r="QKE115" s="31"/>
      <c r="QKF115" s="31"/>
      <c r="QKG115" s="31"/>
      <c r="QKH115" s="31"/>
      <c r="QKI115" s="31"/>
      <c r="QKJ115" s="31"/>
      <c r="QKK115" s="31"/>
      <c r="QKL115" s="31"/>
      <c r="QKM115" s="31"/>
      <c r="QKN115" s="31"/>
      <c r="QKO115" s="31"/>
      <c r="QKP115" s="31"/>
      <c r="QKQ115" s="31"/>
      <c r="QKR115" s="31"/>
      <c r="QKS115" s="31"/>
      <c r="QKT115" s="31"/>
      <c r="QKU115" s="31"/>
      <c r="QKV115" s="31"/>
      <c r="QKW115" s="31"/>
      <c r="QKX115" s="31"/>
      <c r="QKY115" s="31"/>
      <c r="QKZ115" s="31"/>
      <c r="QLA115" s="31"/>
      <c r="QLB115" s="31"/>
      <c r="QLC115" s="31"/>
      <c r="QLD115" s="31"/>
      <c r="QLE115" s="31"/>
      <c r="QLF115" s="31"/>
      <c r="QLG115" s="31"/>
      <c r="QLH115" s="31"/>
      <c r="QLI115" s="31"/>
      <c r="QLJ115" s="31"/>
      <c r="QLK115" s="31"/>
      <c r="QLL115" s="31"/>
      <c r="QLM115" s="31"/>
      <c r="QLN115" s="31"/>
      <c r="QLO115" s="31"/>
      <c r="QLP115" s="31"/>
      <c r="QLQ115" s="31"/>
      <c r="QLR115" s="31"/>
      <c r="QLS115" s="31"/>
      <c r="QLT115" s="31"/>
      <c r="QLU115" s="31"/>
      <c r="QLV115" s="31"/>
      <c r="QLW115" s="31"/>
      <c r="QLX115" s="31"/>
      <c r="QLY115" s="31"/>
      <c r="QLZ115" s="31"/>
      <c r="QMA115" s="31"/>
      <c r="QMB115" s="31"/>
      <c r="QMC115" s="31"/>
      <c r="QMD115" s="31"/>
      <c r="QME115" s="31"/>
      <c r="QMF115" s="31"/>
      <c r="QMG115" s="31"/>
      <c r="QMH115" s="31"/>
      <c r="QMI115" s="31"/>
      <c r="QMJ115" s="31"/>
      <c r="QMK115" s="31"/>
      <c r="QML115" s="31"/>
      <c r="QMM115" s="31"/>
      <c r="QMN115" s="31"/>
      <c r="QMO115" s="31"/>
      <c r="QMP115" s="31"/>
      <c r="QMQ115" s="31"/>
      <c r="QMR115" s="31"/>
      <c r="QMS115" s="31"/>
      <c r="QMT115" s="31"/>
      <c r="QMU115" s="31"/>
      <c r="QMV115" s="31"/>
      <c r="QMW115" s="31"/>
      <c r="QMX115" s="31"/>
      <c r="QMY115" s="31"/>
      <c r="QMZ115" s="31"/>
      <c r="QNA115" s="31"/>
      <c r="QNB115" s="31"/>
      <c r="QNC115" s="31"/>
      <c r="QND115" s="31"/>
      <c r="QNE115" s="31"/>
      <c r="QNF115" s="31"/>
      <c r="QNG115" s="31"/>
      <c r="QNH115" s="31"/>
      <c r="QNI115" s="31"/>
      <c r="QNJ115" s="31"/>
      <c r="QNK115" s="31"/>
      <c r="QNL115" s="31"/>
      <c r="QNM115" s="31"/>
      <c r="QNN115" s="31"/>
      <c r="QNO115" s="31"/>
      <c r="QNP115" s="31"/>
      <c r="QNQ115" s="31"/>
      <c r="QNR115" s="31"/>
      <c r="QNS115" s="31"/>
      <c r="QNT115" s="31"/>
      <c r="QNU115" s="31"/>
      <c r="QNV115" s="31"/>
      <c r="QNW115" s="31"/>
      <c r="QNX115" s="31"/>
      <c r="QNY115" s="31"/>
      <c r="QNZ115" s="31"/>
      <c r="QOA115" s="31"/>
      <c r="QOB115" s="31"/>
      <c r="QOC115" s="31"/>
      <c r="QOD115" s="31"/>
      <c r="QOE115" s="31"/>
      <c r="QOF115" s="31"/>
      <c r="QOG115" s="31"/>
      <c r="QOH115" s="31"/>
      <c r="QOI115" s="31"/>
      <c r="QOJ115" s="31"/>
      <c r="QOK115" s="31"/>
      <c r="QOL115" s="31"/>
      <c r="QOM115" s="31"/>
      <c r="QON115" s="31"/>
      <c r="QOO115" s="31"/>
      <c r="QOP115" s="31"/>
      <c r="QOQ115" s="31"/>
      <c r="QOR115" s="31"/>
      <c r="QOS115" s="31"/>
      <c r="QOT115" s="31"/>
      <c r="QOU115" s="31"/>
      <c r="QOV115" s="31"/>
      <c r="QOW115" s="31"/>
      <c r="QOX115" s="31"/>
      <c r="QOY115" s="31"/>
      <c r="QOZ115" s="31"/>
      <c r="QPA115" s="31"/>
      <c r="QPB115" s="31"/>
      <c r="QPC115" s="31"/>
      <c r="QPD115" s="31"/>
      <c r="QPE115" s="31"/>
      <c r="QPF115" s="31"/>
      <c r="QPG115" s="31"/>
      <c r="QPH115" s="31"/>
      <c r="QPI115" s="31"/>
      <c r="QPJ115" s="31"/>
      <c r="QPK115" s="31"/>
      <c r="QPL115" s="31"/>
      <c r="QPM115" s="31"/>
      <c r="QPN115" s="31"/>
      <c r="QPO115" s="31"/>
      <c r="QPP115" s="31"/>
      <c r="QPQ115" s="31"/>
      <c r="QPR115" s="31"/>
      <c r="QPS115" s="31"/>
      <c r="QPT115" s="31"/>
      <c r="QPU115" s="31"/>
      <c r="QPV115" s="31"/>
      <c r="QPW115" s="31"/>
      <c r="QPX115" s="31"/>
      <c r="QPY115" s="31"/>
      <c r="QPZ115" s="31"/>
      <c r="QQA115" s="31"/>
      <c r="QQB115" s="31"/>
      <c r="QQC115" s="31"/>
      <c r="QQD115" s="31"/>
      <c r="QQE115" s="31"/>
      <c r="QQF115" s="31"/>
      <c r="QQG115" s="31"/>
      <c r="QQH115" s="31"/>
      <c r="QQI115" s="31"/>
      <c r="QQJ115" s="31"/>
      <c r="QQK115" s="31"/>
      <c r="QQL115" s="31"/>
      <c r="QQM115" s="31"/>
      <c r="QQN115" s="31"/>
      <c r="QQO115" s="31"/>
      <c r="QQP115" s="31"/>
      <c r="QQQ115" s="31"/>
      <c r="QQR115" s="31"/>
      <c r="QQS115" s="31"/>
      <c r="QQT115" s="31"/>
      <c r="QQU115" s="31"/>
      <c r="QQV115" s="31"/>
      <c r="QQW115" s="31"/>
      <c r="QQX115" s="31"/>
      <c r="QQY115" s="31"/>
      <c r="QQZ115" s="31"/>
      <c r="QRA115" s="31"/>
      <c r="QRB115" s="31"/>
      <c r="QRC115" s="31"/>
      <c r="QRD115" s="31"/>
      <c r="QRE115" s="31"/>
      <c r="QRF115" s="31"/>
      <c r="QRG115" s="31"/>
      <c r="QRH115" s="31"/>
      <c r="QRI115" s="31"/>
      <c r="QRJ115" s="31"/>
      <c r="QRK115" s="31"/>
      <c r="QRL115" s="31"/>
      <c r="QRM115" s="31"/>
      <c r="QRN115" s="31"/>
      <c r="QRO115" s="31"/>
      <c r="QRP115" s="31"/>
      <c r="QRQ115" s="31"/>
      <c r="QRR115" s="31"/>
      <c r="QRS115" s="31"/>
      <c r="QRT115" s="31"/>
      <c r="QRU115" s="31"/>
      <c r="QRV115" s="31"/>
      <c r="QRW115" s="31"/>
      <c r="QRX115" s="31"/>
      <c r="QRY115" s="31"/>
      <c r="QRZ115" s="31"/>
      <c r="QSA115" s="31"/>
      <c r="QSB115" s="31"/>
      <c r="QSC115" s="31"/>
      <c r="QSD115" s="31"/>
      <c r="QSE115" s="31"/>
      <c r="QSF115" s="31"/>
      <c r="QSG115" s="31"/>
      <c r="QSH115" s="31"/>
      <c r="QSI115" s="31"/>
      <c r="QSJ115" s="31"/>
      <c r="QSK115" s="31"/>
      <c r="QSL115" s="31"/>
      <c r="QSM115" s="31"/>
      <c r="QSN115" s="31"/>
      <c r="QSO115" s="31"/>
      <c r="QSP115" s="31"/>
      <c r="QSQ115" s="31"/>
      <c r="QSR115" s="31"/>
      <c r="QSS115" s="31"/>
      <c r="QST115" s="31"/>
      <c r="QSU115" s="31"/>
      <c r="QSV115" s="31"/>
      <c r="QSW115" s="31"/>
      <c r="QSX115" s="31"/>
      <c r="QSY115" s="31"/>
      <c r="QSZ115" s="31"/>
      <c r="QTA115" s="31"/>
      <c r="QTB115" s="31"/>
      <c r="QTC115" s="31"/>
      <c r="QTD115" s="31"/>
      <c r="QTE115" s="31"/>
      <c r="QTF115" s="31"/>
      <c r="QTG115" s="31"/>
      <c r="QTH115" s="31"/>
      <c r="QTI115" s="31"/>
      <c r="QTJ115" s="31"/>
      <c r="QTK115" s="31"/>
      <c r="QTL115" s="31"/>
      <c r="QTM115" s="31"/>
      <c r="QTN115" s="31"/>
      <c r="QTO115" s="31"/>
      <c r="QTP115" s="31"/>
      <c r="QTQ115" s="31"/>
      <c r="QTR115" s="31"/>
      <c r="QTS115" s="31"/>
      <c r="QTT115" s="31"/>
      <c r="QTU115" s="31"/>
      <c r="QTV115" s="31"/>
      <c r="QTW115" s="31"/>
      <c r="QTX115" s="31"/>
      <c r="QTY115" s="31"/>
      <c r="QTZ115" s="31"/>
      <c r="QUA115" s="31"/>
      <c r="QUB115" s="31"/>
      <c r="QUC115" s="31"/>
      <c r="QUD115" s="31"/>
      <c r="QUE115" s="31"/>
      <c r="QUF115" s="31"/>
      <c r="QUG115" s="31"/>
      <c r="QUH115" s="31"/>
      <c r="QUI115" s="31"/>
      <c r="QUJ115" s="31"/>
      <c r="QUK115" s="31"/>
      <c r="QUL115" s="31"/>
      <c r="QUM115" s="31"/>
      <c r="QUN115" s="31"/>
      <c r="QUO115" s="31"/>
      <c r="QUP115" s="31"/>
      <c r="QUQ115" s="31"/>
      <c r="QUR115" s="31"/>
      <c r="QUS115" s="31"/>
      <c r="QUT115" s="31"/>
      <c r="QUU115" s="31"/>
      <c r="QUV115" s="31"/>
      <c r="QUW115" s="31"/>
      <c r="QUX115" s="31"/>
      <c r="QUY115" s="31"/>
      <c r="QUZ115" s="31"/>
      <c r="QVA115" s="31"/>
      <c r="QVB115" s="31"/>
      <c r="QVC115" s="31"/>
      <c r="QVD115" s="31"/>
      <c r="QVE115" s="31"/>
      <c r="QVF115" s="31"/>
      <c r="QVG115" s="31"/>
      <c r="QVH115" s="31"/>
      <c r="QVI115" s="31"/>
      <c r="QVJ115" s="31"/>
      <c r="QVK115" s="31"/>
      <c r="QVL115" s="31"/>
      <c r="QVM115" s="31"/>
      <c r="QVN115" s="31"/>
      <c r="QVO115" s="31"/>
      <c r="QVP115" s="31"/>
      <c r="QVQ115" s="31"/>
      <c r="QVR115" s="31"/>
      <c r="QVS115" s="31"/>
      <c r="QVT115" s="31"/>
      <c r="QVU115" s="31"/>
      <c r="QVV115" s="31"/>
      <c r="QVW115" s="31"/>
      <c r="QVX115" s="31"/>
      <c r="QVY115" s="31"/>
      <c r="QVZ115" s="31"/>
      <c r="QWA115" s="31"/>
      <c r="QWB115" s="31"/>
      <c r="QWC115" s="31"/>
      <c r="QWD115" s="31"/>
      <c r="QWE115" s="31"/>
      <c r="QWF115" s="31"/>
      <c r="QWG115" s="31"/>
      <c r="QWH115" s="31"/>
      <c r="QWI115" s="31"/>
      <c r="QWJ115" s="31"/>
      <c r="QWK115" s="31"/>
      <c r="QWL115" s="31"/>
      <c r="QWM115" s="31"/>
      <c r="QWN115" s="31"/>
      <c r="QWO115" s="31"/>
      <c r="QWP115" s="31"/>
      <c r="QWQ115" s="31"/>
      <c r="QWR115" s="31"/>
      <c r="QWS115" s="31"/>
      <c r="QWT115" s="31"/>
      <c r="QWU115" s="31"/>
      <c r="QWV115" s="31"/>
      <c r="QWW115" s="31"/>
      <c r="QWX115" s="31"/>
      <c r="QWY115" s="31"/>
      <c r="QWZ115" s="31"/>
      <c r="QXA115" s="31"/>
      <c r="QXB115" s="31"/>
      <c r="QXC115" s="31"/>
      <c r="QXD115" s="31"/>
      <c r="QXE115" s="31"/>
      <c r="QXF115" s="31"/>
      <c r="QXG115" s="31"/>
      <c r="QXH115" s="31"/>
      <c r="QXI115" s="31"/>
      <c r="QXJ115" s="31"/>
      <c r="QXK115" s="31"/>
      <c r="QXL115" s="31"/>
      <c r="QXM115" s="31"/>
      <c r="QXN115" s="31"/>
      <c r="QXO115" s="31"/>
      <c r="QXP115" s="31"/>
      <c r="QXQ115" s="31"/>
      <c r="QXR115" s="31"/>
      <c r="QXS115" s="31"/>
      <c r="QXT115" s="31"/>
      <c r="QXU115" s="31"/>
      <c r="QXV115" s="31"/>
      <c r="QXW115" s="31"/>
      <c r="QXX115" s="31"/>
      <c r="QXY115" s="31"/>
      <c r="QXZ115" s="31"/>
      <c r="QYA115" s="31"/>
      <c r="QYB115" s="31"/>
      <c r="QYC115" s="31"/>
      <c r="QYD115" s="31"/>
      <c r="QYE115" s="31"/>
      <c r="QYF115" s="31"/>
      <c r="QYG115" s="31"/>
      <c r="QYH115" s="31"/>
      <c r="QYI115" s="31"/>
      <c r="QYJ115" s="31"/>
      <c r="QYK115" s="31"/>
      <c r="QYL115" s="31"/>
      <c r="QYM115" s="31"/>
      <c r="QYN115" s="31"/>
      <c r="QYO115" s="31"/>
      <c r="QYP115" s="31"/>
      <c r="QYQ115" s="31"/>
      <c r="QYR115" s="31"/>
      <c r="QYS115" s="31"/>
      <c r="QYT115" s="31"/>
      <c r="QYU115" s="31"/>
      <c r="QYV115" s="31"/>
      <c r="QYW115" s="31"/>
      <c r="QYX115" s="31"/>
      <c r="QYY115" s="31"/>
      <c r="QYZ115" s="31"/>
      <c r="QZA115" s="31"/>
      <c r="QZB115" s="31"/>
      <c r="QZC115" s="31"/>
      <c r="QZD115" s="31"/>
      <c r="QZE115" s="31"/>
      <c r="QZF115" s="31"/>
      <c r="QZG115" s="31"/>
      <c r="QZH115" s="31"/>
      <c r="QZI115" s="31"/>
      <c r="QZJ115" s="31"/>
      <c r="QZK115" s="31"/>
      <c r="QZL115" s="31"/>
      <c r="QZM115" s="31"/>
      <c r="QZN115" s="31"/>
      <c r="QZO115" s="31"/>
      <c r="QZP115" s="31"/>
      <c r="QZQ115" s="31"/>
      <c r="QZR115" s="31"/>
      <c r="QZS115" s="31"/>
      <c r="QZT115" s="31"/>
      <c r="QZU115" s="31"/>
      <c r="QZV115" s="31"/>
      <c r="QZW115" s="31"/>
      <c r="QZX115" s="31"/>
      <c r="QZY115" s="31"/>
      <c r="QZZ115" s="31"/>
      <c r="RAA115" s="31"/>
      <c r="RAB115" s="31"/>
      <c r="RAC115" s="31"/>
      <c r="RAD115" s="31"/>
      <c r="RAE115" s="31"/>
      <c r="RAF115" s="31"/>
      <c r="RAG115" s="31"/>
      <c r="RAH115" s="31"/>
      <c r="RAI115" s="31"/>
      <c r="RAJ115" s="31"/>
      <c r="RAK115" s="31"/>
      <c r="RAL115" s="31"/>
      <c r="RAM115" s="31"/>
      <c r="RAN115" s="31"/>
      <c r="RAO115" s="31"/>
      <c r="RAP115" s="31"/>
      <c r="RAQ115" s="31"/>
      <c r="RAR115" s="31"/>
      <c r="RAS115" s="31"/>
      <c r="RAT115" s="31"/>
      <c r="RAU115" s="31"/>
      <c r="RAV115" s="31"/>
      <c r="RAW115" s="31"/>
      <c r="RAX115" s="31"/>
      <c r="RAY115" s="31"/>
      <c r="RAZ115" s="31"/>
      <c r="RBA115" s="31"/>
      <c r="RBB115" s="31"/>
      <c r="RBC115" s="31"/>
      <c r="RBD115" s="31"/>
      <c r="RBE115" s="31"/>
      <c r="RBF115" s="31"/>
      <c r="RBG115" s="31"/>
      <c r="RBH115" s="31"/>
      <c r="RBI115" s="31"/>
      <c r="RBJ115" s="31"/>
      <c r="RBK115" s="31"/>
      <c r="RBL115" s="31"/>
      <c r="RBM115" s="31"/>
      <c r="RBN115" s="31"/>
      <c r="RBO115" s="31"/>
      <c r="RBP115" s="31"/>
      <c r="RBQ115" s="31"/>
      <c r="RBR115" s="31"/>
      <c r="RBS115" s="31"/>
      <c r="RBT115" s="31"/>
      <c r="RBU115" s="31"/>
      <c r="RBV115" s="31"/>
      <c r="RBW115" s="31"/>
      <c r="RBX115" s="31"/>
      <c r="RBY115" s="31"/>
      <c r="RBZ115" s="31"/>
      <c r="RCA115" s="31"/>
      <c r="RCB115" s="31"/>
      <c r="RCC115" s="31"/>
      <c r="RCD115" s="31"/>
      <c r="RCE115" s="31"/>
      <c r="RCF115" s="31"/>
      <c r="RCG115" s="31"/>
      <c r="RCH115" s="31"/>
      <c r="RCI115" s="31"/>
      <c r="RCJ115" s="31"/>
      <c r="RCK115" s="31"/>
      <c r="RCL115" s="31"/>
      <c r="RCM115" s="31"/>
      <c r="RCN115" s="31"/>
      <c r="RCO115" s="31"/>
      <c r="RCP115" s="31"/>
      <c r="RCQ115" s="31"/>
      <c r="RCR115" s="31"/>
      <c r="RCS115" s="31"/>
      <c r="RCT115" s="31"/>
      <c r="RCU115" s="31"/>
      <c r="RCV115" s="31"/>
      <c r="RCW115" s="31"/>
      <c r="RCX115" s="31"/>
      <c r="RCY115" s="31"/>
      <c r="RCZ115" s="31"/>
      <c r="RDA115" s="31"/>
      <c r="RDB115" s="31"/>
      <c r="RDC115" s="31"/>
      <c r="RDD115" s="31"/>
      <c r="RDE115" s="31"/>
      <c r="RDF115" s="31"/>
      <c r="RDG115" s="31"/>
      <c r="RDH115" s="31"/>
      <c r="RDI115" s="31"/>
      <c r="RDJ115" s="31"/>
      <c r="RDK115" s="31"/>
      <c r="RDL115" s="31"/>
      <c r="RDM115" s="31"/>
      <c r="RDN115" s="31"/>
      <c r="RDO115" s="31"/>
      <c r="RDP115" s="31"/>
      <c r="RDQ115" s="31"/>
      <c r="RDR115" s="31"/>
      <c r="RDS115" s="31"/>
      <c r="RDT115" s="31"/>
      <c r="RDU115" s="31"/>
      <c r="RDV115" s="31"/>
      <c r="RDW115" s="31"/>
      <c r="RDX115" s="31"/>
      <c r="RDY115" s="31"/>
      <c r="RDZ115" s="31"/>
      <c r="REA115" s="31"/>
      <c r="REB115" s="31"/>
      <c r="REC115" s="31"/>
      <c r="RED115" s="31"/>
      <c r="REE115" s="31"/>
      <c r="REF115" s="31"/>
      <c r="REG115" s="31"/>
      <c r="REH115" s="31"/>
      <c r="REI115" s="31"/>
      <c r="REJ115" s="31"/>
      <c r="REK115" s="31"/>
      <c r="REL115" s="31"/>
      <c r="REM115" s="31"/>
      <c r="REN115" s="31"/>
      <c r="REO115" s="31"/>
      <c r="REP115" s="31"/>
      <c r="REQ115" s="31"/>
      <c r="RER115" s="31"/>
      <c r="RES115" s="31"/>
      <c r="RET115" s="31"/>
      <c r="REU115" s="31"/>
      <c r="REV115" s="31"/>
      <c r="REW115" s="31"/>
      <c r="REX115" s="31"/>
      <c r="REY115" s="31"/>
      <c r="REZ115" s="31"/>
      <c r="RFA115" s="31"/>
      <c r="RFB115" s="31"/>
      <c r="RFC115" s="31"/>
      <c r="RFD115" s="31"/>
      <c r="RFE115" s="31"/>
      <c r="RFF115" s="31"/>
      <c r="RFG115" s="31"/>
      <c r="RFH115" s="31"/>
      <c r="RFI115" s="31"/>
      <c r="RFJ115" s="31"/>
      <c r="RFK115" s="31"/>
      <c r="RFL115" s="31"/>
      <c r="RFM115" s="31"/>
      <c r="RFN115" s="31"/>
      <c r="RFO115" s="31"/>
      <c r="RFP115" s="31"/>
      <c r="RFQ115" s="31"/>
      <c r="RFR115" s="31"/>
      <c r="RFS115" s="31"/>
      <c r="RFT115" s="31"/>
      <c r="RFU115" s="31"/>
      <c r="RFV115" s="31"/>
      <c r="RFW115" s="31"/>
      <c r="RFX115" s="31"/>
      <c r="RFY115" s="31"/>
      <c r="RFZ115" s="31"/>
      <c r="RGA115" s="31"/>
      <c r="RGB115" s="31"/>
      <c r="RGC115" s="31"/>
      <c r="RGD115" s="31"/>
      <c r="RGE115" s="31"/>
      <c r="RGF115" s="31"/>
      <c r="RGG115" s="31"/>
      <c r="RGH115" s="31"/>
      <c r="RGI115" s="31"/>
      <c r="RGJ115" s="31"/>
      <c r="RGK115" s="31"/>
      <c r="RGL115" s="31"/>
      <c r="RGM115" s="31"/>
      <c r="RGN115" s="31"/>
      <c r="RGO115" s="31"/>
      <c r="RGP115" s="31"/>
      <c r="RGQ115" s="31"/>
      <c r="RGR115" s="31"/>
      <c r="RGS115" s="31"/>
      <c r="RGT115" s="31"/>
      <c r="RGU115" s="31"/>
      <c r="RGV115" s="31"/>
      <c r="RGW115" s="31"/>
      <c r="RGX115" s="31"/>
      <c r="RGY115" s="31"/>
      <c r="RGZ115" s="31"/>
      <c r="RHA115" s="31"/>
      <c r="RHB115" s="31"/>
      <c r="RHC115" s="31"/>
      <c r="RHD115" s="31"/>
      <c r="RHE115" s="31"/>
      <c r="RHF115" s="31"/>
      <c r="RHG115" s="31"/>
      <c r="RHH115" s="31"/>
      <c r="RHI115" s="31"/>
      <c r="RHJ115" s="31"/>
      <c r="RHK115" s="31"/>
      <c r="RHL115" s="31"/>
      <c r="RHM115" s="31"/>
      <c r="RHN115" s="31"/>
      <c r="RHO115" s="31"/>
      <c r="RHP115" s="31"/>
      <c r="RHQ115" s="31"/>
      <c r="RHR115" s="31"/>
      <c r="RHS115" s="31"/>
      <c r="RHT115" s="31"/>
      <c r="RHU115" s="31"/>
      <c r="RHV115" s="31"/>
      <c r="RHW115" s="31"/>
      <c r="RHX115" s="31"/>
      <c r="RHY115" s="31"/>
      <c r="RHZ115" s="31"/>
      <c r="RIA115" s="31"/>
      <c r="RIB115" s="31"/>
      <c r="RIC115" s="31"/>
      <c r="RID115" s="31"/>
      <c r="RIE115" s="31"/>
      <c r="RIF115" s="31"/>
      <c r="RIG115" s="31"/>
      <c r="RIH115" s="31"/>
      <c r="RII115" s="31"/>
      <c r="RIJ115" s="31"/>
      <c r="RIK115" s="31"/>
      <c r="RIL115" s="31"/>
      <c r="RIM115" s="31"/>
      <c r="RIN115" s="31"/>
      <c r="RIO115" s="31"/>
      <c r="RIP115" s="31"/>
      <c r="RIQ115" s="31"/>
      <c r="RIR115" s="31"/>
      <c r="RIS115" s="31"/>
      <c r="RIT115" s="31"/>
      <c r="RIU115" s="31"/>
      <c r="RIV115" s="31"/>
      <c r="RIW115" s="31"/>
      <c r="RIX115" s="31"/>
      <c r="RIY115" s="31"/>
      <c r="RIZ115" s="31"/>
      <c r="RJA115" s="31"/>
      <c r="RJB115" s="31"/>
      <c r="RJC115" s="31"/>
      <c r="RJD115" s="31"/>
      <c r="RJE115" s="31"/>
      <c r="RJF115" s="31"/>
      <c r="RJG115" s="31"/>
      <c r="RJH115" s="31"/>
      <c r="RJI115" s="31"/>
      <c r="RJJ115" s="31"/>
      <c r="RJK115" s="31"/>
      <c r="RJL115" s="31"/>
      <c r="RJM115" s="31"/>
      <c r="RJN115" s="31"/>
      <c r="RJO115" s="31"/>
      <c r="RJP115" s="31"/>
      <c r="RJQ115" s="31"/>
      <c r="RJR115" s="31"/>
      <c r="RJS115" s="31"/>
      <c r="RJT115" s="31"/>
      <c r="RJU115" s="31"/>
      <c r="RJV115" s="31"/>
      <c r="RJW115" s="31"/>
      <c r="RJX115" s="31"/>
      <c r="RJY115" s="31"/>
      <c r="RJZ115" s="31"/>
      <c r="RKA115" s="31"/>
      <c r="RKB115" s="31"/>
      <c r="RKC115" s="31"/>
      <c r="RKD115" s="31"/>
      <c r="RKE115" s="31"/>
      <c r="RKF115" s="31"/>
      <c r="RKG115" s="31"/>
      <c r="RKH115" s="31"/>
      <c r="RKI115" s="31"/>
      <c r="RKJ115" s="31"/>
      <c r="RKK115" s="31"/>
      <c r="RKL115" s="31"/>
      <c r="RKM115" s="31"/>
      <c r="RKN115" s="31"/>
      <c r="RKO115" s="31"/>
      <c r="RKP115" s="31"/>
      <c r="RKQ115" s="31"/>
      <c r="RKR115" s="31"/>
      <c r="RKS115" s="31"/>
      <c r="RKT115" s="31"/>
      <c r="RKU115" s="31"/>
      <c r="RKV115" s="31"/>
      <c r="RKW115" s="31"/>
      <c r="RKX115" s="31"/>
      <c r="RKY115" s="31"/>
      <c r="RKZ115" s="31"/>
      <c r="RLA115" s="31"/>
      <c r="RLB115" s="31"/>
      <c r="RLC115" s="31"/>
      <c r="RLD115" s="31"/>
      <c r="RLE115" s="31"/>
      <c r="RLF115" s="31"/>
      <c r="RLG115" s="31"/>
      <c r="RLH115" s="31"/>
      <c r="RLI115" s="31"/>
      <c r="RLJ115" s="31"/>
      <c r="RLK115" s="31"/>
      <c r="RLL115" s="31"/>
      <c r="RLM115" s="31"/>
      <c r="RLN115" s="31"/>
      <c r="RLO115" s="31"/>
      <c r="RLP115" s="31"/>
      <c r="RLQ115" s="31"/>
      <c r="RLR115" s="31"/>
      <c r="RLS115" s="31"/>
      <c r="RLT115" s="31"/>
      <c r="RLU115" s="31"/>
      <c r="RLV115" s="31"/>
      <c r="RLW115" s="31"/>
      <c r="RLX115" s="31"/>
      <c r="RLY115" s="31"/>
      <c r="RLZ115" s="31"/>
      <c r="RMA115" s="31"/>
      <c r="RMB115" s="31"/>
      <c r="RMC115" s="31"/>
      <c r="RMD115" s="31"/>
      <c r="RME115" s="31"/>
      <c r="RMF115" s="31"/>
      <c r="RMG115" s="31"/>
      <c r="RMH115" s="31"/>
      <c r="RMI115" s="31"/>
      <c r="RMJ115" s="31"/>
      <c r="RMK115" s="31"/>
      <c r="RML115" s="31"/>
      <c r="RMM115" s="31"/>
      <c r="RMN115" s="31"/>
      <c r="RMO115" s="31"/>
      <c r="RMP115" s="31"/>
      <c r="RMQ115" s="31"/>
      <c r="RMR115" s="31"/>
      <c r="RMS115" s="31"/>
      <c r="RMT115" s="31"/>
      <c r="RMU115" s="31"/>
      <c r="RMV115" s="31"/>
      <c r="RMW115" s="31"/>
      <c r="RMX115" s="31"/>
      <c r="RMY115" s="31"/>
      <c r="RMZ115" s="31"/>
      <c r="RNA115" s="31"/>
      <c r="RNB115" s="31"/>
      <c r="RNC115" s="31"/>
      <c r="RND115" s="31"/>
      <c r="RNE115" s="31"/>
      <c r="RNF115" s="31"/>
      <c r="RNG115" s="31"/>
      <c r="RNH115" s="31"/>
      <c r="RNI115" s="31"/>
      <c r="RNJ115" s="31"/>
      <c r="RNK115" s="31"/>
      <c r="RNL115" s="31"/>
      <c r="RNM115" s="31"/>
      <c r="RNN115" s="31"/>
      <c r="RNO115" s="31"/>
      <c r="RNP115" s="31"/>
      <c r="RNQ115" s="31"/>
      <c r="RNR115" s="31"/>
      <c r="RNS115" s="31"/>
      <c r="RNT115" s="31"/>
      <c r="RNU115" s="31"/>
      <c r="RNV115" s="31"/>
      <c r="RNW115" s="31"/>
      <c r="RNX115" s="31"/>
      <c r="RNY115" s="31"/>
      <c r="RNZ115" s="31"/>
      <c r="ROA115" s="31"/>
      <c r="ROB115" s="31"/>
      <c r="ROC115" s="31"/>
      <c r="ROD115" s="31"/>
      <c r="ROE115" s="31"/>
      <c r="ROF115" s="31"/>
      <c r="ROG115" s="31"/>
      <c r="ROH115" s="31"/>
      <c r="ROI115" s="31"/>
      <c r="ROJ115" s="31"/>
      <c r="ROK115" s="31"/>
      <c r="ROL115" s="31"/>
      <c r="ROM115" s="31"/>
      <c r="RON115" s="31"/>
      <c r="ROO115" s="31"/>
      <c r="ROP115" s="31"/>
      <c r="ROQ115" s="31"/>
      <c r="ROR115" s="31"/>
      <c r="ROS115" s="31"/>
      <c r="ROT115" s="31"/>
      <c r="ROU115" s="31"/>
      <c r="ROV115" s="31"/>
      <c r="ROW115" s="31"/>
      <c r="ROX115" s="31"/>
      <c r="ROY115" s="31"/>
      <c r="ROZ115" s="31"/>
      <c r="RPA115" s="31"/>
      <c r="RPB115" s="31"/>
      <c r="RPC115" s="31"/>
      <c r="RPD115" s="31"/>
      <c r="RPE115" s="31"/>
      <c r="RPF115" s="31"/>
      <c r="RPG115" s="31"/>
      <c r="RPH115" s="31"/>
      <c r="RPI115" s="31"/>
      <c r="RPJ115" s="31"/>
      <c r="RPK115" s="31"/>
      <c r="RPL115" s="31"/>
      <c r="RPM115" s="31"/>
      <c r="RPN115" s="31"/>
      <c r="RPO115" s="31"/>
      <c r="RPP115" s="31"/>
      <c r="RPQ115" s="31"/>
      <c r="RPR115" s="31"/>
      <c r="RPS115" s="31"/>
      <c r="RPT115" s="31"/>
      <c r="RPU115" s="31"/>
      <c r="RPV115" s="31"/>
      <c r="RPW115" s="31"/>
      <c r="RPX115" s="31"/>
      <c r="RPY115" s="31"/>
      <c r="RPZ115" s="31"/>
      <c r="RQA115" s="31"/>
      <c r="RQB115" s="31"/>
      <c r="RQC115" s="31"/>
      <c r="RQD115" s="31"/>
      <c r="RQE115" s="31"/>
      <c r="RQF115" s="31"/>
      <c r="RQG115" s="31"/>
      <c r="RQH115" s="31"/>
      <c r="RQI115" s="31"/>
      <c r="RQJ115" s="31"/>
      <c r="RQK115" s="31"/>
      <c r="RQL115" s="31"/>
      <c r="RQM115" s="31"/>
      <c r="RQN115" s="31"/>
      <c r="RQO115" s="31"/>
      <c r="RQP115" s="31"/>
      <c r="RQQ115" s="31"/>
      <c r="RQR115" s="31"/>
      <c r="RQS115" s="31"/>
      <c r="RQT115" s="31"/>
      <c r="RQU115" s="31"/>
      <c r="RQV115" s="31"/>
      <c r="RQW115" s="31"/>
      <c r="RQX115" s="31"/>
      <c r="RQY115" s="31"/>
      <c r="RQZ115" s="31"/>
      <c r="RRA115" s="31"/>
      <c r="RRB115" s="31"/>
      <c r="RRC115" s="31"/>
      <c r="RRD115" s="31"/>
      <c r="RRE115" s="31"/>
      <c r="RRF115" s="31"/>
      <c r="RRG115" s="31"/>
      <c r="RRH115" s="31"/>
      <c r="RRI115" s="31"/>
      <c r="RRJ115" s="31"/>
      <c r="RRK115" s="31"/>
      <c r="RRL115" s="31"/>
      <c r="RRM115" s="31"/>
      <c r="RRN115" s="31"/>
      <c r="RRO115" s="31"/>
      <c r="RRP115" s="31"/>
      <c r="RRQ115" s="31"/>
      <c r="RRR115" s="31"/>
      <c r="RRS115" s="31"/>
      <c r="RRT115" s="31"/>
      <c r="RRU115" s="31"/>
      <c r="RRV115" s="31"/>
      <c r="RRW115" s="31"/>
      <c r="RRX115" s="31"/>
      <c r="RRY115" s="31"/>
      <c r="RRZ115" s="31"/>
      <c r="RSA115" s="31"/>
      <c r="RSB115" s="31"/>
      <c r="RSC115" s="31"/>
      <c r="RSD115" s="31"/>
      <c r="RSE115" s="31"/>
      <c r="RSF115" s="31"/>
      <c r="RSG115" s="31"/>
      <c r="RSH115" s="31"/>
      <c r="RSI115" s="31"/>
      <c r="RSJ115" s="31"/>
      <c r="RSK115" s="31"/>
      <c r="RSL115" s="31"/>
      <c r="RSM115" s="31"/>
      <c r="RSN115" s="31"/>
      <c r="RSO115" s="31"/>
      <c r="RSP115" s="31"/>
      <c r="RSQ115" s="31"/>
      <c r="RSR115" s="31"/>
      <c r="RSS115" s="31"/>
      <c r="RST115" s="31"/>
      <c r="RSU115" s="31"/>
      <c r="RSV115" s="31"/>
      <c r="RSW115" s="31"/>
      <c r="RSX115" s="31"/>
      <c r="RSY115" s="31"/>
      <c r="RSZ115" s="31"/>
      <c r="RTA115" s="31"/>
      <c r="RTB115" s="31"/>
      <c r="RTC115" s="31"/>
      <c r="RTD115" s="31"/>
      <c r="RTE115" s="31"/>
      <c r="RTF115" s="31"/>
      <c r="RTG115" s="31"/>
      <c r="RTH115" s="31"/>
      <c r="RTI115" s="31"/>
      <c r="RTJ115" s="31"/>
      <c r="RTK115" s="31"/>
      <c r="RTL115" s="31"/>
      <c r="RTM115" s="31"/>
      <c r="RTN115" s="31"/>
      <c r="RTO115" s="31"/>
      <c r="RTP115" s="31"/>
      <c r="RTQ115" s="31"/>
      <c r="RTR115" s="31"/>
      <c r="RTS115" s="31"/>
      <c r="RTT115" s="31"/>
      <c r="RTU115" s="31"/>
      <c r="RTV115" s="31"/>
      <c r="RTW115" s="31"/>
      <c r="RTX115" s="31"/>
      <c r="RTY115" s="31"/>
      <c r="RTZ115" s="31"/>
      <c r="RUA115" s="31"/>
      <c r="RUB115" s="31"/>
      <c r="RUC115" s="31"/>
      <c r="RUD115" s="31"/>
      <c r="RUE115" s="31"/>
      <c r="RUF115" s="31"/>
      <c r="RUG115" s="31"/>
      <c r="RUH115" s="31"/>
      <c r="RUI115" s="31"/>
      <c r="RUJ115" s="31"/>
      <c r="RUK115" s="31"/>
      <c r="RUL115" s="31"/>
      <c r="RUM115" s="31"/>
      <c r="RUN115" s="31"/>
      <c r="RUO115" s="31"/>
      <c r="RUP115" s="31"/>
      <c r="RUQ115" s="31"/>
      <c r="RUR115" s="31"/>
      <c r="RUS115" s="31"/>
      <c r="RUT115" s="31"/>
      <c r="RUU115" s="31"/>
      <c r="RUV115" s="31"/>
      <c r="RUW115" s="31"/>
      <c r="RUX115" s="31"/>
      <c r="RUY115" s="31"/>
      <c r="RUZ115" s="31"/>
      <c r="RVA115" s="31"/>
      <c r="RVB115" s="31"/>
      <c r="RVC115" s="31"/>
      <c r="RVD115" s="31"/>
      <c r="RVE115" s="31"/>
      <c r="RVF115" s="31"/>
      <c r="RVG115" s="31"/>
      <c r="RVH115" s="31"/>
      <c r="RVI115" s="31"/>
      <c r="RVJ115" s="31"/>
      <c r="RVK115" s="31"/>
      <c r="RVL115" s="31"/>
      <c r="RVM115" s="31"/>
      <c r="RVN115" s="31"/>
      <c r="RVO115" s="31"/>
      <c r="RVP115" s="31"/>
      <c r="RVQ115" s="31"/>
      <c r="RVR115" s="31"/>
      <c r="RVS115" s="31"/>
      <c r="RVT115" s="31"/>
      <c r="RVU115" s="31"/>
      <c r="RVV115" s="31"/>
      <c r="RVW115" s="31"/>
      <c r="RVX115" s="31"/>
      <c r="RVY115" s="31"/>
      <c r="RVZ115" s="31"/>
      <c r="RWA115" s="31"/>
      <c r="RWB115" s="31"/>
      <c r="RWC115" s="31"/>
      <c r="RWD115" s="31"/>
      <c r="RWE115" s="31"/>
      <c r="RWF115" s="31"/>
      <c r="RWG115" s="31"/>
      <c r="RWH115" s="31"/>
      <c r="RWI115" s="31"/>
      <c r="RWJ115" s="31"/>
      <c r="RWK115" s="31"/>
      <c r="RWL115" s="31"/>
      <c r="RWM115" s="31"/>
      <c r="RWN115" s="31"/>
      <c r="RWO115" s="31"/>
      <c r="RWP115" s="31"/>
      <c r="RWQ115" s="31"/>
      <c r="RWR115" s="31"/>
      <c r="RWS115" s="31"/>
      <c r="RWT115" s="31"/>
      <c r="RWU115" s="31"/>
      <c r="RWV115" s="31"/>
      <c r="RWW115" s="31"/>
      <c r="RWX115" s="31"/>
      <c r="RWY115" s="31"/>
      <c r="RWZ115" s="31"/>
      <c r="RXA115" s="31"/>
      <c r="RXB115" s="31"/>
      <c r="RXC115" s="31"/>
      <c r="RXD115" s="31"/>
      <c r="RXE115" s="31"/>
      <c r="RXF115" s="31"/>
      <c r="RXG115" s="31"/>
      <c r="RXH115" s="31"/>
      <c r="RXI115" s="31"/>
      <c r="RXJ115" s="31"/>
      <c r="RXK115" s="31"/>
      <c r="RXL115" s="31"/>
      <c r="RXM115" s="31"/>
      <c r="RXN115" s="31"/>
      <c r="RXO115" s="31"/>
      <c r="RXP115" s="31"/>
      <c r="RXQ115" s="31"/>
      <c r="RXR115" s="31"/>
      <c r="RXS115" s="31"/>
      <c r="RXT115" s="31"/>
      <c r="RXU115" s="31"/>
      <c r="RXV115" s="31"/>
      <c r="RXW115" s="31"/>
      <c r="RXX115" s="31"/>
      <c r="RXY115" s="31"/>
      <c r="RXZ115" s="31"/>
      <c r="RYA115" s="31"/>
      <c r="RYB115" s="31"/>
      <c r="RYC115" s="31"/>
      <c r="RYD115" s="31"/>
      <c r="RYE115" s="31"/>
      <c r="RYF115" s="31"/>
      <c r="RYG115" s="31"/>
      <c r="RYH115" s="31"/>
      <c r="RYI115" s="31"/>
      <c r="RYJ115" s="31"/>
      <c r="RYK115" s="31"/>
      <c r="RYL115" s="31"/>
      <c r="RYM115" s="31"/>
      <c r="RYN115" s="31"/>
      <c r="RYO115" s="31"/>
      <c r="RYP115" s="31"/>
      <c r="RYQ115" s="31"/>
      <c r="RYR115" s="31"/>
      <c r="RYS115" s="31"/>
      <c r="RYT115" s="31"/>
      <c r="RYU115" s="31"/>
      <c r="RYV115" s="31"/>
      <c r="RYW115" s="31"/>
      <c r="RYX115" s="31"/>
      <c r="RYY115" s="31"/>
      <c r="RYZ115" s="31"/>
      <c r="RZA115" s="31"/>
      <c r="RZB115" s="31"/>
      <c r="RZC115" s="31"/>
      <c r="RZD115" s="31"/>
      <c r="RZE115" s="31"/>
      <c r="RZF115" s="31"/>
      <c r="RZG115" s="31"/>
      <c r="RZH115" s="31"/>
      <c r="RZI115" s="31"/>
      <c r="RZJ115" s="31"/>
      <c r="RZK115" s="31"/>
      <c r="RZL115" s="31"/>
      <c r="RZM115" s="31"/>
      <c r="RZN115" s="31"/>
      <c r="RZO115" s="31"/>
      <c r="RZP115" s="31"/>
      <c r="RZQ115" s="31"/>
      <c r="RZR115" s="31"/>
      <c r="RZS115" s="31"/>
      <c r="RZT115" s="31"/>
      <c r="RZU115" s="31"/>
      <c r="RZV115" s="31"/>
      <c r="RZW115" s="31"/>
      <c r="RZX115" s="31"/>
      <c r="RZY115" s="31"/>
      <c r="RZZ115" s="31"/>
      <c r="SAA115" s="31"/>
      <c r="SAB115" s="31"/>
      <c r="SAC115" s="31"/>
      <c r="SAD115" s="31"/>
      <c r="SAE115" s="31"/>
      <c r="SAF115" s="31"/>
      <c r="SAG115" s="31"/>
      <c r="SAH115" s="31"/>
      <c r="SAI115" s="31"/>
      <c r="SAJ115" s="31"/>
      <c r="SAK115" s="31"/>
      <c r="SAL115" s="31"/>
      <c r="SAM115" s="31"/>
      <c r="SAN115" s="31"/>
      <c r="SAO115" s="31"/>
      <c r="SAP115" s="31"/>
      <c r="SAQ115" s="31"/>
      <c r="SAR115" s="31"/>
      <c r="SAS115" s="31"/>
      <c r="SAT115" s="31"/>
      <c r="SAU115" s="31"/>
      <c r="SAV115" s="31"/>
      <c r="SAW115" s="31"/>
      <c r="SAX115" s="31"/>
      <c r="SAY115" s="31"/>
      <c r="SAZ115" s="31"/>
      <c r="SBA115" s="31"/>
      <c r="SBB115" s="31"/>
      <c r="SBC115" s="31"/>
      <c r="SBD115" s="31"/>
      <c r="SBE115" s="31"/>
      <c r="SBF115" s="31"/>
      <c r="SBG115" s="31"/>
      <c r="SBH115" s="31"/>
      <c r="SBI115" s="31"/>
      <c r="SBJ115" s="31"/>
      <c r="SBK115" s="31"/>
      <c r="SBL115" s="31"/>
      <c r="SBM115" s="31"/>
      <c r="SBN115" s="31"/>
      <c r="SBO115" s="31"/>
      <c r="SBP115" s="31"/>
      <c r="SBQ115" s="31"/>
      <c r="SBR115" s="31"/>
      <c r="SBS115" s="31"/>
      <c r="SBT115" s="31"/>
      <c r="SBU115" s="31"/>
      <c r="SBV115" s="31"/>
      <c r="SBW115" s="31"/>
      <c r="SBX115" s="31"/>
      <c r="SBY115" s="31"/>
      <c r="SBZ115" s="31"/>
      <c r="SCA115" s="31"/>
      <c r="SCB115" s="31"/>
      <c r="SCC115" s="31"/>
      <c r="SCD115" s="31"/>
      <c r="SCE115" s="31"/>
      <c r="SCF115" s="31"/>
      <c r="SCG115" s="31"/>
      <c r="SCH115" s="31"/>
      <c r="SCI115" s="31"/>
      <c r="SCJ115" s="31"/>
      <c r="SCK115" s="31"/>
      <c r="SCL115" s="31"/>
      <c r="SCM115" s="31"/>
      <c r="SCN115" s="31"/>
      <c r="SCO115" s="31"/>
      <c r="SCP115" s="31"/>
      <c r="SCQ115" s="31"/>
      <c r="SCR115" s="31"/>
      <c r="SCS115" s="31"/>
      <c r="SCT115" s="31"/>
      <c r="SCU115" s="31"/>
      <c r="SCV115" s="31"/>
      <c r="SCW115" s="31"/>
      <c r="SCX115" s="31"/>
      <c r="SCY115" s="31"/>
      <c r="SCZ115" s="31"/>
      <c r="SDA115" s="31"/>
      <c r="SDB115" s="31"/>
      <c r="SDC115" s="31"/>
      <c r="SDD115" s="31"/>
      <c r="SDE115" s="31"/>
      <c r="SDF115" s="31"/>
      <c r="SDG115" s="31"/>
      <c r="SDH115" s="31"/>
      <c r="SDI115" s="31"/>
      <c r="SDJ115" s="31"/>
      <c r="SDK115" s="31"/>
      <c r="SDL115" s="31"/>
      <c r="SDM115" s="31"/>
      <c r="SDN115" s="31"/>
      <c r="SDO115" s="31"/>
      <c r="SDP115" s="31"/>
      <c r="SDQ115" s="31"/>
      <c r="SDR115" s="31"/>
      <c r="SDS115" s="31"/>
      <c r="SDT115" s="31"/>
      <c r="SDU115" s="31"/>
      <c r="SDV115" s="31"/>
      <c r="SDW115" s="31"/>
      <c r="SDX115" s="31"/>
      <c r="SDY115" s="31"/>
      <c r="SDZ115" s="31"/>
      <c r="SEA115" s="31"/>
      <c r="SEB115" s="31"/>
      <c r="SEC115" s="31"/>
      <c r="SED115" s="31"/>
      <c r="SEE115" s="31"/>
      <c r="SEF115" s="31"/>
      <c r="SEG115" s="31"/>
      <c r="SEH115" s="31"/>
      <c r="SEI115" s="31"/>
      <c r="SEJ115" s="31"/>
      <c r="SEK115" s="31"/>
      <c r="SEL115" s="31"/>
      <c r="SEM115" s="31"/>
      <c r="SEN115" s="31"/>
      <c r="SEO115" s="31"/>
      <c r="SEP115" s="31"/>
      <c r="SEQ115" s="31"/>
      <c r="SER115" s="31"/>
      <c r="SES115" s="31"/>
      <c r="SET115" s="31"/>
      <c r="SEU115" s="31"/>
      <c r="SEV115" s="31"/>
      <c r="SEW115" s="31"/>
      <c r="SEX115" s="31"/>
      <c r="SEY115" s="31"/>
      <c r="SEZ115" s="31"/>
      <c r="SFA115" s="31"/>
      <c r="SFB115" s="31"/>
      <c r="SFC115" s="31"/>
      <c r="SFD115" s="31"/>
      <c r="SFE115" s="31"/>
      <c r="SFF115" s="31"/>
      <c r="SFG115" s="31"/>
      <c r="SFH115" s="31"/>
      <c r="SFI115" s="31"/>
      <c r="SFJ115" s="31"/>
      <c r="SFK115" s="31"/>
      <c r="SFL115" s="31"/>
      <c r="SFM115" s="31"/>
      <c r="SFN115" s="31"/>
      <c r="SFO115" s="31"/>
      <c r="SFP115" s="31"/>
      <c r="SFQ115" s="31"/>
      <c r="SFR115" s="31"/>
      <c r="SFS115" s="31"/>
      <c r="SFT115" s="31"/>
      <c r="SFU115" s="31"/>
      <c r="SFV115" s="31"/>
      <c r="SFW115" s="31"/>
      <c r="SFX115" s="31"/>
      <c r="SFY115" s="31"/>
      <c r="SFZ115" s="31"/>
      <c r="SGA115" s="31"/>
      <c r="SGB115" s="31"/>
      <c r="SGC115" s="31"/>
      <c r="SGD115" s="31"/>
      <c r="SGE115" s="31"/>
      <c r="SGF115" s="31"/>
      <c r="SGG115" s="31"/>
      <c r="SGH115" s="31"/>
      <c r="SGI115" s="31"/>
      <c r="SGJ115" s="31"/>
      <c r="SGK115" s="31"/>
      <c r="SGL115" s="31"/>
      <c r="SGM115" s="31"/>
      <c r="SGN115" s="31"/>
      <c r="SGO115" s="31"/>
      <c r="SGP115" s="31"/>
      <c r="SGQ115" s="31"/>
      <c r="SGR115" s="31"/>
      <c r="SGS115" s="31"/>
      <c r="SGT115" s="31"/>
      <c r="SGU115" s="31"/>
      <c r="SGV115" s="31"/>
      <c r="SGW115" s="31"/>
      <c r="SGX115" s="31"/>
      <c r="SGY115" s="31"/>
      <c r="SGZ115" s="31"/>
      <c r="SHA115" s="31"/>
      <c r="SHB115" s="31"/>
      <c r="SHC115" s="31"/>
      <c r="SHD115" s="31"/>
      <c r="SHE115" s="31"/>
      <c r="SHF115" s="31"/>
      <c r="SHG115" s="31"/>
      <c r="SHH115" s="31"/>
      <c r="SHI115" s="31"/>
      <c r="SHJ115" s="31"/>
      <c r="SHK115" s="31"/>
      <c r="SHL115" s="31"/>
      <c r="SHM115" s="31"/>
      <c r="SHN115" s="31"/>
      <c r="SHO115" s="31"/>
      <c r="SHP115" s="31"/>
      <c r="SHQ115" s="31"/>
      <c r="SHR115" s="31"/>
      <c r="SHS115" s="31"/>
      <c r="SHT115" s="31"/>
      <c r="SHU115" s="31"/>
      <c r="SHV115" s="31"/>
      <c r="SHW115" s="31"/>
      <c r="SHX115" s="31"/>
      <c r="SHY115" s="31"/>
      <c r="SHZ115" s="31"/>
      <c r="SIA115" s="31"/>
      <c r="SIB115" s="31"/>
      <c r="SIC115" s="31"/>
      <c r="SID115" s="31"/>
      <c r="SIE115" s="31"/>
      <c r="SIF115" s="31"/>
      <c r="SIG115" s="31"/>
      <c r="SIH115" s="31"/>
      <c r="SII115" s="31"/>
      <c r="SIJ115" s="31"/>
      <c r="SIK115" s="31"/>
      <c r="SIL115" s="31"/>
      <c r="SIM115" s="31"/>
      <c r="SIN115" s="31"/>
      <c r="SIO115" s="31"/>
      <c r="SIP115" s="31"/>
      <c r="SIQ115" s="31"/>
      <c r="SIR115" s="31"/>
      <c r="SIS115" s="31"/>
      <c r="SIT115" s="31"/>
      <c r="SIU115" s="31"/>
      <c r="SIV115" s="31"/>
      <c r="SIW115" s="31"/>
      <c r="SIX115" s="31"/>
      <c r="SIY115" s="31"/>
      <c r="SIZ115" s="31"/>
      <c r="SJA115" s="31"/>
      <c r="SJB115" s="31"/>
      <c r="SJC115" s="31"/>
      <c r="SJD115" s="31"/>
      <c r="SJE115" s="31"/>
      <c r="SJF115" s="31"/>
      <c r="SJG115" s="31"/>
      <c r="SJH115" s="31"/>
      <c r="SJI115" s="31"/>
      <c r="SJJ115" s="31"/>
      <c r="SJK115" s="31"/>
      <c r="SJL115" s="31"/>
      <c r="SJM115" s="31"/>
      <c r="SJN115" s="31"/>
      <c r="SJO115" s="31"/>
      <c r="SJP115" s="31"/>
      <c r="SJQ115" s="31"/>
      <c r="SJR115" s="31"/>
      <c r="SJS115" s="31"/>
      <c r="SJT115" s="31"/>
      <c r="SJU115" s="31"/>
      <c r="SJV115" s="31"/>
      <c r="SJW115" s="31"/>
      <c r="SJX115" s="31"/>
      <c r="SJY115" s="31"/>
      <c r="SJZ115" s="31"/>
      <c r="SKA115" s="31"/>
      <c r="SKB115" s="31"/>
      <c r="SKC115" s="31"/>
      <c r="SKD115" s="31"/>
      <c r="SKE115" s="31"/>
      <c r="SKF115" s="31"/>
      <c r="SKG115" s="31"/>
      <c r="SKH115" s="31"/>
      <c r="SKI115" s="31"/>
      <c r="SKJ115" s="31"/>
      <c r="SKK115" s="31"/>
      <c r="SKL115" s="31"/>
      <c r="SKM115" s="31"/>
      <c r="SKN115" s="31"/>
      <c r="SKO115" s="31"/>
      <c r="SKP115" s="31"/>
      <c r="SKQ115" s="31"/>
      <c r="SKR115" s="31"/>
      <c r="SKS115" s="31"/>
      <c r="SKT115" s="31"/>
      <c r="SKU115" s="31"/>
      <c r="SKV115" s="31"/>
      <c r="SKW115" s="31"/>
      <c r="SKX115" s="31"/>
      <c r="SKY115" s="31"/>
      <c r="SKZ115" s="31"/>
      <c r="SLA115" s="31"/>
      <c r="SLB115" s="31"/>
      <c r="SLC115" s="31"/>
      <c r="SLD115" s="31"/>
      <c r="SLE115" s="31"/>
      <c r="SLF115" s="31"/>
      <c r="SLG115" s="31"/>
      <c r="SLH115" s="31"/>
      <c r="SLI115" s="31"/>
      <c r="SLJ115" s="31"/>
      <c r="SLK115" s="31"/>
      <c r="SLL115" s="31"/>
      <c r="SLM115" s="31"/>
      <c r="SLN115" s="31"/>
      <c r="SLO115" s="31"/>
      <c r="SLP115" s="31"/>
      <c r="SLQ115" s="31"/>
      <c r="SLR115" s="31"/>
      <c r="SLS115" s="31"/>
      <c r="SLT115" s="31"/>
      <c r="SLU115" s="31"/>
      <c r="SLV115" s="31"/>
      <c r="SLW115" s="31"/>
      <c r="SLX115" s="31"/>
      <c r="SLY115" s="31"/>
      <c r="SLZ115" s="31"/>
      <c r="SMA115" s="31"/>
      <c r="SMB115" s="31"/>
      <c r="SMC115" s="31"/>
      <c r="SMD115" s="31"/>
      <c r="SME115" s="31"/>
      <c r="SMF115" s="31"/>
      <c r="SMG115" s="31"/>
      <c r="SMH115" s="31"/>
      <c r="SMI115" s="31"/>
      <c r="SMJ115" s="31"/>
      <c r="SMK115" s="31"/>
      <c r="SML115" s="31"/>
      <c r="SMM115" s="31"/>
      <c r="SMN115" s="31"/>
      <c r="SMO115" s="31"/>
      <c r="SMP115" s="31"/>
      <c r="SMQ115" s="31"/>
      <c r="SMR115" s="31"/>
      <c r="SMS115" s="31"/>
      <c r="SMT115" s="31"/>
      <c r="SMU115" s="31"/>
      <c r="SMV115" s="31"/>
      <c r="SMW115" s="31"/>
      <c r="SMX115" s="31"/>
      <c r="SMY115" s="31"/>
      <c r="SMZ115" s="31"/>
      <c r="SNA115" s="31"/>
      <c r="SNB115" s="31"/>
      <c r="SNC115" s="31"/>
      <c r="SND115" s="31"/>
      <c r="SNE115" s="31"/>
      <c r="SNF115" s="31"/>
      <c r="SNG115" s="31"/>
      <c r="SNH115" s="31"/>
      <c r="SNI115" s="31"/>
      <c r="SNJ115" s="31"/>
      <c r="SNK115" s="31"/>
      <c r="SNL115" s="31"/>
      <c r="SNM115" s="31"/>
      <c r="SNN115" s="31"/>
      <c r="SNO115" s="31"/>
      <c r="SNP115" s="31"/>
      <c r="SNQ115" s="31"/>
      <c r="SNR115" s="31"/>
      <c r="SNS115" s="31"/>
      <c r="SNT115" s="31"/>
      <c r="SNU115" s="31"/>
      <c r="SNV115" s="31"/>
      <c r="SNW115" s="31"/>
      <c r="SNX115" s="31"/>
      <c r="SNY115" s="31"/>
      <c r="SNZ115" s="31"/>
      <c r="SOA115" s="31"/>
      <c r="SOB115" s="31"/>
      <c r="SOC115" s="31"/>
      <c r="SOD115" s="31"/>
      <c r="SOE115" s="31"/>
      <c r="SOF115" s="31"/>
      <c r="SOG115" s="31"/>
      <c r="SOH115" s="31"/>
      <c r="SOI115" s="31"/>
      <c r="SOJ115" s="31"/>
      <c r="SOK115" s="31"/>
      <c r="SOL115" s="31"/>
      <c r="SOM115" s="31"/>
      <c r="SON115" s="31"/>
      <c r="SOO115" s="31"/>
      <c r="SOP115" s="31"/>
      <c r="SOQ115" s="31"/>
      <c r="SOR115" s="31"/>
      <c r="SOS115" s="31"/>
      <c r="SOT115" s="31"/>
      <c r="SOU115" s="31"/>
      <c r="SOV115" s="31"/>
      <c r="SOW115" s="31"/>
      <c r="SOX115" s="31"/>
      <c r="SOY115" s="31"/>
      <c r="SOZ115" s="31"/>
      <c r="SPA115" s="31"/>
      <c r="SPB115" s="31"/>
      <c r="SPC115" s="31"/>
      <c r="SPD115" s="31"/>
      <c r="SPE115" s="31"/>
      <c r="SPF115" s="31"/>
      <c r="SPG115" s="31"/>
      <c r="SPH115" s="31"/>
      <c r="SPI115" s="31"/>
      <c r="SPJ115" s="31"/>
      <c r="SPK115" s="31"/>
      <c r="SPL115" s="31"/>
      <c r="SPM115" s="31"/>
      <c r="SPN115" s="31"/>
      <c r="SPO115" s="31"/>
      <c r="SPP115" s="31"/>
      <c r="SPQ115" s="31"/>
      <c r="SPR115" s="31"/>
      <c r="SPS115" s="31"/>
      <c r="SPT115" s="31"/>
      <c r="SPU115" s="31"/>
      <c r="SPV115" s="31"/>
      <c r="SPW115" s="31"/>
      <c r="SPX115" s="31"/>
      <c r="SPY115" s="31"/>
      <c r="SPZ115" s="31"/>
      <c r="SQA115" s="31"/>
      <c r="SQB115" s="31"/>
      <c r="SQC115" s="31"/>
      <c r="SQD115" s="31"/>
      <c r="SQE115" s="31"/>
      <c r="SQF115" s="31"/>
      <c r="SQG115" s="31"/>
      <c r="SQH115" s="31"/>
      <c r="SQI115" s="31"/>
      <c r="SQJ115" s="31"/>
      <c r="SQK115" s="31"/>
      <c r="SQL115" s="31"/>
      <c r="SQM115" s="31"/>
      <c r="SQN115" s="31"/>
      <c r="SQO115" s="31"/>
      <c r="SQP115" s="31"/>
      <c r="SQQ115" s="31"/>
      <c r="SQR115" s="31"/>
      <c r="SQS115" s="31"/>
      <c r="SQT115" s="31"/>
      <c r="SQU115" s="31"/>
      <c r="SQV115" s="31"/>
      <c r="SQW115" s="31"/>
      <c r="SQX115" s="31"/>
      <c r="SQY115" s="31"/>
      <c r="SQZ115" s="31"/>
      <c r="SRA115" s="31"/>
      <c r="SRB115" s="31"/>
      <c r="SRC115" s="31"/>
      <c r="SRD115" s="31"/>
      <c r="SRE115" s="31"/>
      <c r="SRF115" s="31"/>
      <c r="SRG115" s="31"/>
      <c r="SRH115" s="31"/>
      <c r="SRI115" s="31"/>
      <c r="SRJ115" s="31"/>
      <c r="SRK115" s="31"/>
      <c r="SRL115" s="31"/>
      <c r="SRM115" s="31"/>
      <c r="SRN115" s="31"/>
      <c r="SRO115" s="31"/>
      <c r="SRP115" s="31"/>
      <c r="SRQ115" s="31"/>
      <c r="SRR115" s="31"/>
      <c r="SRS115" s="31"/>
      <c r="SRT115" s="31"/>
      <c r="SRU115" s="31"/>
      <c r="SRV115" s="31"/>
      <c r="SRW115" s="31"/>
      <c r="SRX115" s="31"/>
      <c r="SRY115" s="31"/>
      <c r="SRZ115" s="31"/>
      <c r="SSA115" s="31"/>
      <c r="SSB115" s="31"/>
      <c r="SSC115" s="31"/>
      <c r="SSD115" s="31"/>
      <c r="SSE115" s="31"/>
      <c r="SSF115" s="31"/>
      <c r="SSG115" s="31"/>
      <c r="SSH115" s="31"/>
      <c r="SSI115" s="31"/>
      <c r="SSJ115" s="31"/>
      <c r="SSK115" s="31"/>
      <c r="SSL115" s="31"/>
      <c r="SSM115" s="31"/>
      <c r="SSN115" s="31"/>
      <c r="SSO115" s="31"/>
      <c r="SSP115" s="31"/>
      <c r="SSQ115" s="31"/>
      <c r="SSR115" s="31"/>
      <c r="SSS115" s="31"/>
      <c r="SST115" s="31"/>
      <c r="SSU115" s="31"/>
      <c r="SSV115" s="31"/>
      <c r="SSW115" s="31"/>
      <c r="SSX115" s="31"/>
      <c r="SSY115" s="31"/>
      <c r="SSZ115" s="31"/>
      <c r="STA115" s="31"/>
      <c r="STB115" s="31"/>
      <c r="STC115" s="31"/>
      <c r="STD115" s="31"/>
      <c r="STE115" s="31"/>
      <c r="STF115" s="31"/>
      <c r="STG115" s="31"/>
      <c r="STH115" s="31"/>
      <c r="STI115" s="31"/>
      <c r="STJ115" s="31"/>
      <c r="STK115" s="31"/>
      <c r="STL115" s="31"/>
      <c r="STM115" s="31"/>
      <c r="STN115" s="31"/>
      <c r="STO115" s="31"/>
      <c r="STP115" s="31"/>
      <c r="STQ115" s="31"/>
      <c r="STR115" s="31"/>
      <c r="STS115" s="31"/>
      <c r="STT115" s="31"/>
      <c r="STU115" s="31"/>
      <c r="STV115" s="31"/>
      <c r="STW115" s="31"/>
      <c r="STX115" s="31"/>
      <c r="STY115" s="31"/>
      <c r="STZ115" s="31"/>
      <c r="SUA115" s="31"/>
      <c r="SUB115" s="31"/>
      <c r="SUC115" s="31"/>
      <c r="SUD115" s="31"/>
      <c r="SUE115" s="31"/>
      <c r="SUF115" s="31"/>
      <c r="SUG115" s="31"/>
      <c r="SUH115" s="31"/>
      <c r="SUI115" s="31"/>
      <c r="SUJ115" s="31"/>
      <c r="SUK115" s="31"/>
      <c r="SUL115" s="31"/>
      <c r="SUM115" s="31"/>
      <c r="SUN115" s="31"/>
      <c r="SUO115" s="31"/>
      <c r="SUP115" s="31"/>
      <c r="SUQ115" s="31"/>
      <c r="SUR115" s="31"/>
      <c r="SUS115" s="31"/>
      <c r="SUT115" s="31"/>
      <c r="SUU115" s="31"/>
      <c r="SUV115" s="31"/>
      <c r="SUW115" s="31"/>
      <c r="SUX115" s="31"/>
      <c r="SUY115" s="31"/>
      <c r="SUZ115" s="31"/>
      <c r="SVA115" s="31"/>
      <c r="SVB115" s="31"/>
      <c r="SVC115" s="31"/>
      <c r="SVD115" s="31"/>
      <c r="SVE115" s="31"/>
      <c r="SVF115" s="31"/>
      <c r="SVG115" s="31"/>
      <c r="SVH115" s="31"/>
      <c r="SVI115" s="31"/>
      <c r="SVJ115" s="31"/>
      <c r="SVK115" s="31"/>
      <c r="SVL115" s="31"/>
      <c r="SVM115" s="31"/>
      <c r="SVN115" s="31"/>
      <c r="SVO115" s="31"/>
      <c r="SVP115" s="31"/>
      <c r="SVQ115" s="31"/>
      <c r="SVR115" s="31"/>
      <c r="SVS115" s="31"/>
      <c r="SVT115" s="31"/>
      <c r="SVU115" s="31"/>
      <c r="SVV115" s="31"/>
      <c r="SVW115" s="31"/>
      <c r="SVX115" s="31"/>
      <c r="SVY115" s="31"/>
      <c r="SVZ115" s="31"/>
      <c r="SWA115" s="31"/>
      <c r="SWB115" s="31"/>
      <c r="SWC115" s="31"/>
      <c r="SWD115" s="31"/>
      <c r="SWE115" s="31"/>
      <c r="SWF115" s="31"/>
      <c r="SWG115" s="31"/>
      <c r="SWH115" s="31"/>
      <c r="SWI115" s="31"/>
      <c r="SWJ115" s="31"/>
      <c r="SWK115" s="31"/>
      <c r="SWL115" s="31"/>
      <c r="SWM115" s="31"/>
      <c r="SWN115" s="31"/>
      <c r="SWO115" s="31"/>
      <c r="SWP115" s="31"/>
      <c r="SWQ115" s="31"/>
      <c r="SWR115" s="31"/>
      <c r="SWS115" s="31"/>
      <c r="SWT115" s="31"/>
      <c r="SWU115" s="31"/>
      <c r="SWV115" s="31"/>
      <c r="SWW115" s="31"/>
      <c r="SWX115" s="31"/>
      <c r="SWY115" s="31"/>
      <c r="SWZ115" s="31"/>
      <c r="SXA115" s="31"/>
      <c r="SXB115" s="31"/>
      <c r="SXC115" s="31"/>
      <c r="SXD115" s="31"/>
      <c r="SXE115" s="31"/>
      <c r="SXF115" s="31"/>
      <c r="SXG115" s="31"/>
      <c r="SXH115" s="31"/>
      <c r="SXI115" s="31"/>
      <c r="SXJ115" s="31"/>
      <c r="SXK115" s="31"/>
      <c r="SXL115" s="31"/>
      <c r="SXM115" s="31"/>
      <c r="SXN115" s="31"/>
      <c r="SXO115" s="31"/>
      <c r="SXP115" s="31"/>
      <c r="SXQ115" s="31"/>
      <c r="SXR115" s="31"/>
      <c r="SXS115" s="31"/>
      <c r="SXT115" s="31"/>
      <c r="SXU115" s="31"/>
      <c r="SXV115" s="31"/>
      <c r="SXW115" s="31"/>
      <c r="SXX115" s="31"/>
      <c r="SXY115" s="31"/>
      <c r="SXZ115" s="31"/>
      <c r="SYA115" s="31"/>
      <c r="SYB115" s="31"/>
      <c r="SYC115" s="31"/>
      <c r="SYD115" s="31"/>
      <c r="SYE115" s="31"/>
      <c r="SYF115" s="31"/>
      <c r="SYG115" s="31"/>
      <c r="SYH115" s="31"/>
      <c r="SYI115" s="31"/>
      <c r="SYJ115" s="31"/>
      <c r="SYK115" s="31"/>
      <c r="SYL115" s="31"/>
      <c r="SYM115" s="31"/>
      <c r="SYN115" s="31"/>
      <c r="SYO115" s="31"/>
      <c r="SYP115" s="31"/>
      <c r="SYQ115" s="31"/>
      <c r="SYR115" s="31"/>
      <c r="SYS115" s="31"/>
      <c r="SYT115" s="31"/>
      <c r="SYU115" s="31"/>
      <c r="SYV115" s="31"/>
      <c r="SYW115" s="31"/>
      <c r="SYX115" s="31"/>
      <c r="SYY115" s="31"/>
      <c r="SYZ115" s="31"/>
      <c r="SZA115" s="31"/>
      <c r="SZB115" s="31"/>
      <c r="SZC115" s="31"/>
      <c r="SZD115" s="31"/>
      <c r="SZE115" s="31"/>
      <c r="SZF115" s="31"/>
      <c r="SZG115" s="31"/>
      <c r="SZH115" s="31"/>
      <c r="SZI115" s="31"/>
      <c r="SZJ115" s="31"/>
      <c r="SZK115" s="31"/>
      <c r="SZL115" s="31"/>
      <c r="SZM115" s="31"/>
      <c r="SZN115" s="31"/>
      <c r="SZO115" s="31"/>
      <c r="SZP115" s="31"/>
      <c r="SZQ115" s="31"/>
      <c r="SZR115" s="31"/>
      <c r="SZS115" s="31"/>
      <c r="SZT115" s="31"/>
      <c r="SZU115" s="31"/>
      <c r="SZV115" s="31"/>
      <c r="SZW115" s="31"/>
      <c r="SZX115" s="31"/>
      <c r="SZY115" s="31"/>
      <c r="SZZ115" s="31"/>
      <c r="TAA115" s="31"/>
      <c r="TAB115" s="31"/>
      <c r="TAC115" s="31"/>
      <c r="TAD115" s="31"/>
      <c r="TAE115" s="31"/>
      <c r="TAF115" s="31"/>
      <c r="TAG115" s="31"/>
      <c r="TAH115" s="31"/>
      <c r="TAI115" s="31"/>
      <c r="TAJ115" s="31"/>
      <c r="TAK115" s="31"/>
      <c r="TAL115" s="31"/>
      <c r="TAM115" s="31"/>
      <c r="TAN115" s="31"/>
      <c r="TAO115" s="31"/>
      <c r="TAP115" s="31"/>
      <c r="TAQ115" s="31"/>
      <c r="TAR115" s="31"/>
      <c r="TAS115" s="31"/>
      <c r="TAT115" s="31"/>
      <c r="TAU115" s="31"/>
      <c r="TAV115" s="31"/>
      <c r="TAW115" s="31"/>
      <c r="TAX115" s="31"/>
      <c r="TAY115" s="31"/>
      <c r="TAZ115" s="31"/>
      <c r="TBA115" s="31"/>
      <c r="TBB115" s="31"/>
      <c r="TBC115" s="31"/>
      <c r="TBD115" s="31"/>
      <c r="TBE115" s="31"/>
      <c r="TBF115" s="31"/>
      <c r="TBG115" s="31"/>
      <c r="TBH115" s="31"/>
      <c r="TBI115" s="31"/>
      <c r="TBJ115" s="31"/>
      <c r="TBK115" s="31"/>
      <c r="TBL115" s="31"/>
      <c r="TBM115" s="31"/>
      <c r="TBN115" s="31"/>
      <c r="TBO115" s="31"/>
      <c r="TBP115" s="31"/>
      <c r="TBQ115" s="31"/>
      <c r="TBR115" s="31"/>
      <c r="TBS115" s="31"/>
      <c r="TBT115" s="31"/>
      <c r="TBU115" s="31"/>
      <c r="TBV115" s="31"/>
      <c r="TBW115" s="31"/>
      <c r="TBX115" s="31"/>
      <c r="TBY115" s="31"/>
      <c r="TBZ115" s="31"/>
      <c r="TCA115" s="31"/>
      <c r="TCB115" s="31"/>
      <c r="TCC115" s="31"/>
      <c r="TCD115" s="31"/>
      <c r="TCE115" s="31"/>
      <c r="TCF115" s="31"/>
      <c r="TCG115" s="31"/>
      <c r="TCH115" s="31"/>
      <c r="TCI115" s="31"/>
      <c r="TCJ115" s="31"/>
      <c r="TCK115" s="31"/>
      <c r="TCL115" s="31"/>
      <c r="TCM115" s="31"/>
      <c r="TCN115" s="31"/>
      <c r="TCO115" s="31"/>
      <c r="TCP115" s="31"/>
      <c r="TCQ115" s="31"/>
      <c r="TCR115" s="31"/>
      <c r="TCS115" s="31"/>
      <c r="TCT115" s="31"/>
      <c r="TCU115" s="31"/>
      <c r="TCV115" s="31"/>
      <c r="TCW115" s="31"/>
      <c r="TCX115" s="31"/>
      <c r="TCY115" s="31"/>
      <c r="TCZ115" s="31"/>
      <c r="TDA115" s="31"/>
      <c r="TDB115" s="31"/>
      <c r="TDC115" s="31"/>
      <c r="TDD115" s="31"/>
      <c r="TDE115" s="31"/>
      <c r="TDF115" s="31"/>
      <c r="TDG115" s="31"/>
      <c r="TDH115" s="31"/>
      <c r="TDI115" s="31"/>
      <c r="TDJ115" s="31"/>
      <c r="TDK115" s="31"/>
      <c r="TDL115" s="31"/>
      <c r="TDM115" s="31"/>
      <c r="TDN115" s="31"/>
      <c r="TDO115" s="31"/>
      <c r="TDP115" s="31"/>
      <c r="TDQ115" s="31"/>
      <c r="TDR115" s="31"/>
      <c r="TDS115" s="31"/>
      <c r="TDT115" s="31"/>
      <c r="TDU115" s="31"/>
      <c r="TDV115" s="31"/>
      <c r="TDW115" s="31"/>
      <c r="TDX115" s="31"/>
      <c r="TDY115" s="31"/>
      <c r="TDZ115" s="31"/>
      <c r="TEA115" s="31"/>
      <c r="TEB115" s="31"/>
      <c r="TEC115" s="31"/>
      <c r="TED115" s="31"/>
      <c r="TEE115" s="31"/>
      <c r="TEF115" s="31"/>
      <c r="TEG115" s="31"/>
      <c r="TEH115" s="31"/>
      <c r="TEI115" s="31"/>
      <c r="TEJ115" s="31"/>
      <c r="TEK115" s="31"/>
      <c r="TEL115" s="31"/>
      <c r="TEM115" s="31"/>
      <c r="TEN115" s="31"/>
      <c r="TEO115" s="31"/>
      <c r="TEP115" s="31"/>
      <c r="TEQ115" s="31"/>
      <c r="TER115" s="31"/>
      <c r="TES115" s="31"/>
      <c r="TET115" s="31"/>
      <c r="TEU115" s="31"/>
      <c r="TEV115" s="31"/>
      <c r="TEW115" s="31"/>
      <c r="TEX115" s="31"/>
      <c r="TEY115" s="31"/>
      <c r="TEZ115" s="31"/>
      <c r="TFA115" s="31"/>
      <c r="TFB115" s="31"/>
      <c r="TFC115" s="31"/>
      <c r="TFD115" s="31"/>
      <c r="TFE115" s="31"/>
      <c r="TFF115" s="31"/>
      <c r="TFG115" s="31"/>
      <c r="TFH115" s="31"/>
      <c r="TFI115" s="31"/>
      <c r="TFJ115" s="31"/>
      <c r="TFK115" s="31"/>
      <c r="TFL115" s="31"/>
      <c r="TFM115" s="31"/>
      <c r="TFN115" s="31"/>
      <c r="TFO115" s="31"/>
      <c r="TFP115" s="31"/>
      <c r="TFQ115" s="31"/>
      <c r="TFR115" s="31"/>
      <c r="TFS115" s="31"/>
      <c r="TFT115" s="31"/>
      <c r="TFU115" s="31"/>
      <c r="TFV115" s="31"/>
      <c r="TFW115" s="31"/>
      <c r="TFX115" s="31"/>
      <c r="TFY115" s="31"/>
      <c r="TFZ115" s="31"/>
      <c r="TGA115" s="31"/>
      <c r="TGB115" s="31"/>
      <c r="TGC115" s="31"/>
      <c r="TGD115" s="31"/>
      <c r="TGE115" s="31"/>
      <c r="TGF115" s="31"/>
      <c r="TGG115" s="31"/>
      <c r="TGH115" s="31"/>
      <c r="TGI115" s="31"/>
      <c r="TGJ115" s="31"/>
      <c r="TGK115" s="31"/>
      <c r="TGL115" s="31"/>
      <c r="TGM115" s="31"/>
      <c r="TGN115" s="31"/>
      <c r="TGO115" s="31"/>
      <c r="TGP115" s="31"/>
      <c r="TGQ115" s="31"/>
      <c r="TGR115" s="31"/>
      <c r="TGS115" s="31"/>
      <c r="TGT115" s="31"/>
      <c r="TGU115" s="31"/>
      <c r="TGV115" s="31"/>
      <c r="TGW115" s="31"/>
      <c r="TGX115" s="31"/>
      <c r="TGY115" s="31"/>
      <c r="TGZ115" s="31"/>
      <c r="THA115" s="31"/>
      <c r="THB115" s="31"/>
      <c r="THC115" s="31"/>
      <c r="THD115" s="31"/>
      <c r="THE115" s="31"/>
      <c r="THF115" s="31"/>
      <c r="THG115" s="31"/>
      <c r="THH115" s="31"/>
      <c r="THI115" s="31"/>
      <c r="THJ115" s="31"/>
      <c r="THK115" s="31"/>
      <c r="THL115" s="31"/>
      <c r="THM115" s="31"/>
      <c r="THN115" s="31"/>
      <c r="THO115" s="31"/>
      <c r="THP115" s="31"/>
      <c r="THQ115" s="31"/>
      <c r="THR115" s="31"/>
      <c r="THS115" s="31"/>
      <c r="THT115" s="31"/>
      <c r="THU115" s="31"/>
      <c r="THV115" s="31"/>
      <c r="THW115" s="31"/>
      <c r="THX115" s="31"/>
      <c r="THY115" s="31"/>
      <c r="THZ115" s="31"/>
      <c r="TIA115" s="31"/>
      <c r="TIB115" s="31"/>
      <c r="TIC115" s="31"/>
      <c r="TID115" s="31"/>
      <c r="TIE115" s="31"/>
      <c r="TIF115" s="31"/>
      <c r="TIG115" s="31"/>
      <c r="TIH115" s="31"/>
      <c r="TII115" s="31"/>
      <c r="TIJ115" s="31"/>
      <c r="TIK115" s="31"/>
      <c r="TIL115" s="31"/>
      <c r="TIM115" s="31"/>
      <c r="TIN115" s="31"/>
      <c r="TIO115" s="31"/>
      <c r="TIP115" s="31"/>
      <c r="TIQ115" s="31"/>
      <c r="TIR115" s="31"/>
      <c r="TIS115" s="31"/>
      <c r="TIT115" s="31"/>
      <c r="TIU115" s="31"/>
      <c r="TIV115" s="31"/>
      <c r="TIW115" s="31"/>
      <c r="TIX115" s="31"/>
      <c r="TIY115" s="31"/>
      <c r="TIZ115" s="31"/>
      <c r="TJA115" s="31"/>
      <c r="TJB115" s="31"/>
      <c r="TJC115" s="31"/>
      <c r="TJD115" s="31"/>
      <c r="TJE115" s="31"/>
      <c r="TJF115" s="31"/>
      <c r="TJG115" s="31"/>
      <c r="TJH115" s="31"/>
      <c r="TJI115" s="31"/>
      <c r="TJJ115" s="31"/>
      <c r="TJK115" s="31"/>
      <c r="TJL115" s="31"/>
      <c r="TJM115" s="31"/>
      <c r="TJN115" s="31"/>
      <c r="TJO115" s="31"/>
      <c r="TJP115" s="31"/>
      <c r="TJQ115" s="31"/>
      <c r="TJR115" s="31"/>
      <c r="TJS115" s="31"/>
      <c r="TJT115" s="31"/>
      <c r="TJU115" s="31"/>
      <c r="TJV115" s="31"/>
      <c r="TJW115" s="31"/>
      <c r="TJX115" s="31"/>
      <c r="TJY115" s="31"/>
      <c r="TJZ115" s="31"/>
      <c r="TKA115" s="31"/>
      <c r="TKB115" s="31"/>
      <c r="TKC115" s="31"/>
      <c r="TKD115" s="31"/>
      <c r="TKE115" s="31"/>
      <c r="TKF115" s="31"/>
      <c r="TKG115" s="31"/>
      <c r="TKH115" s="31"/>
      <c r="TKI115" s="31"/>
      <c r="TKJ115" s="31"/>
      <c r="TKK115" s="31"/>
      <c r="TKL115" s="31"/>
      <c r="TKM115" s="31"/>
      <c r="TKN115" s="31"/>
      <c r="TKO115" s="31"/>
      <c r="TKP115" s="31"/>
      <c r="TKQ115" s="31"/>
      <c r="TKR115" s="31"/>
      <c r="TKS115" s="31"/>
      <c r="TKT115" s="31"/>
      <c r="TKU115" s="31"/>
      <c r="TKV115" s="31"/>
      <c r="TKW115" s="31"/>
      <c r="TKX115" s="31"/>
      <c r="TKY115" s="31"/>
      <c r="TKZ115" s="31"/>
      <c r="TLA115" s="31"/>
      <c r="TLB115" s="31"/>
      <c r="TLC115" s="31"/>
      <c r="TLD115" s="31"/>
      <c r="TLE115" s="31"/>
      <c r="TLF115" s="31"/>
      <c r="TLG115" s="31"/>
      <c r="TLH115" s="31"/>
      <c r="TLI115" s="31"/>
      <c r="TLJ115" s="31"/>
      <c r="TLK115" s="31"/>
      <c r="TLL115" s="31"/>
      <c r="TLM115" s="31"/>
      <c r="TLN115" s="31"/>
      <c r="TLO115" s="31"/>
      <c r="TLP115" s="31"/>
      <c r="TLQ115" s="31"/>
      <c r="TLR115" s="31"/>
      <c r="TLS115" s="31"/>
      <c r="TLT115" s="31"/>
      <c r="TLU115" s="31"/>
      <c r="TLV115" s="31"/>
      <c r="TLW115" s="31"/>
      <c r="TLX115" s="31"/>
      <c r="TLY115" s="31"/>
      <c r="TLZ115" s="31"/>
      <c r="TMA115" s="31"/>
      <c r="TMB115" s="31"/>
      <c r="TMC115" s="31"/>
      <c r="TMD115" s="31"/>
      <c r="TME115" s="31"/>
      <c r="TMF115" s="31"/>
      <c r="TMG115" s="31"/>
      <c r="TMH115" s="31"/>
      <c r="TMI115" s="31"/>
      <c r="TMJ115" s="31"/>
      <c r="TMK115" s="31"/>
      <c r="TML115" s="31"/>
      <c r="TMM115" s="31"/>
      <c r="TMN115" s="31"/>
      <c r="TMO115" s="31"/>
      <c r="TMP115" s="31"/>
      <c r="TMQ115" s="31"/>
      <c r="TMR115" s="31"/>
      <c r="TMS115" s="31"/>
      <c r="TMT115" s="31"/>
      <c r="TMU115" s="31"/>
      <c r="TMV115" s="31"/>
      <c r="TMW115" s="31"/>
      <c r="TMX115" s="31"/>
      <c r="TMY115" s="31"/>
      <c r="TMZ115" s="31"/>
      <c r="TNA115" s="31"/>
      <c r="TNB115" s="31"/>
      <c r="TNC115" s="31"/>
      <c r="TND115" s="31"/>
      <c r="TNE115" s="31"/>
      <c r="TNF115" s="31"/>
      <c r="TNG115" s="31"/>
      <c r="TNH115" s="31"/>
      <c r="TNI115" s="31"/>
      <c r="TNJ115" s="31"/>
      <c r="TNK115" s="31"/>
      <c r="TNL115" s="31"/>
      <c r="TNM115" s="31"/>
      <c r="TNN115" s="31"/>
      <c r="TNO115" s="31"/>
      <c r="TNP115" s="31"/>
      <c r="TNQ115" s="31"/>
      <c r="TNR115" s="31"/>
      <c r="TNS115" s="31"/>
      <c r="TNT115" s="31"/>
      <c r="TNU115" s="31"/>
      <c r="TNV115" s="31"/>
      <c r="TNW115" s="31"/>
      <c r="TNX115" s="31"/>
      <c r="TNY115" s="31"/>
      <c r="TNZ115" s="31"/>
      <c r="TOA115" s="31"/>
      <c r="TOB115" s="31"/>
      <c r="TOC115" s="31"/>
      <c r="TOD115" s="31"/>
      <c r="TOE115" s="31"/>
      <c r="TOF115" s="31"/>
      <c r="TOG115" s="31"/>
      <c r="TOH115" s="31"/>
      <c r="TOI115" s="31"/>
      <c r="TOJ115" s="31"/>
      <c r="TOK115" s="31"/>
      <c r="TOL115" s="31"/>
      <c r="TOM115" s="31"/>
      <c r="TON115" s="31"/>
      <c r="TOO115" s="31"/>
      <c r="TOP115" s="31"/>
      <c r="TOQ115" s="31"/>
      <c r="TOR115" s="31"/>
      <c r="TOS115" s="31"/>
      <c r="TOT115" s="31"/>
      <c r="TOU115" s="31"/>
      <c r="TOV115" s="31"/>
      <c r="TOW115" s="31"/>
      <c r="TOX115" s="31"/>
      <c r="TOY115" s="31"/>
      <c r="TOZ115" s="31"/>
      <c r="TPA115" s="31"/>
      <c r="TPB115" s="31"/>
      <c r="TPC115" s="31"/>
      <c r="TPD115" s="31"/>
      <c r="TPE115" s="31"/>
      <c r="TPF115" s="31"/>
      <c r="TPG115" s="31"/>
      <c r="TPH115" s="31"/>
      <c r="TPI115" s="31"/>
      <c r="TPJ115" s="31"/>
      <c r="TPK115" s="31"/>
      <c r="TPL115" s="31"/>
      <c r="TPM115" s="31"/>
      <c r="TPN115" s="31"/>
      <c r="TPO115" s="31"/>
      <c r="TPP115" s="31"/>
      <c r="TPQ115" s="31"/>
      <c r="TPR115" s="31"/>
      <c r="TPS115" s="31"/>
      <c r="TPT115" s="31"/>
      <c r="TPU115" s="31"/>
      <c r="TPV115" s="31"/>
      <c r="TPW115" s="31"/>
      <c r="TPX115" s="31"/>
      <c r="TPY115" s="31"/>
      <c r="TPZ115" s="31"/>
      <c r="TQA115" s="31"/>
      <c r="TQB115" s="31"/>
      <c r="TQC115" s="31"/>
      <c r="TQD115" s="31"/>
      <c r="TQE115" s="31"/>
      <c r="TQF115" s="31"/>
      <c r="TQG115" s="31"/>
      <c r="TQH115" s="31"/>
      <c r="TQI115" s="31"/>
      <c r="TQJ115" s="31"/>
      <c r="TQK115" s="31"/>
      <c r="TQL115" s="31"/>
      <c r="TQM115" s="31"/>
      <c r="TQN115" s="31"/>
      <c r="TQO115" s="31"/>
      <c r="TQP115" s="31"/>
      <c r="TQQ115" s="31"/>
      <c r="TQR115" s="31"/>
      <c r="TQS115" s="31"/>
      <c r="TQT115" s="31"/>
      <c r="TQU115" s="31"/>
      <c r="TQV115" s="31"/>
      <c r="TQW115" s="31"/>
      <c r="TQX115" s="31"/>
      <c r="TQY115" s="31"/>
      <c r="TQZ115" s="31"/>
      <c r="TRA115" s="31"/>
      <c r="TRB115" s="31"/>
      <c r="TRC115" s="31"/>
      <c r="TRD115" s="31"/>
      <c r="TRE115" s="31"/>
      <c r="TRF115" s="31"/>
      <c r="TRG115" s="31"/>
      <c r="TRH115" s="31"/>
      <c r="TRI115" s="31"/>
      <c r="TRJ115" s="31"/>
      <c r="TRK115" s="31"/>
      <c r="TRL115" s="31"/>
      <c r="TRM115" s="31"/>
      <c r="TRN115" s="31"/>
      <c r="TRO115" s="31"/>
      <c r="TRP115" s="31"/>
      <c r="TRQ115" s="31"/>
      <c r="TRR115" s="31"/>
      <c r="TRS115" s="31"/>
      <c r="TRT115" s="31"/>
      <c r="TRU115" s="31"/>
      <c r="TRV115" s="31"/>
      <c r="TRW115" s="31"/>
      <c r="TRX115" s="31"/>
      <c r="TRY115" s="31"/>
      <c r="TRZ115" s="31"/>
      <c r="TSA115" s="31"/>
      <c r="TSB115" s="31"/>
      <c r="TSC115" s="31"/>
      <c r="TSD115" s="31"/>
      <c r="TSE115" s="31"/>
      <c r="TSF115" s="31"/>
      <c r="TSG115" s="31"/>
      <c r="TSH115" s="31"/>
      <c r="TSI115" s="31"/>
      <c r="TSJ115" s="31"/>
      <c r="TSK115" s="31"/>
      <c r="TSL115" s="31"/>
      <c r="TSM115" s="31"/>
      <c r="TSN115" s="31"/>
      <c r="TSO115" s="31"/>
      <c r="TSP115" s="31"/>
      <c r="TSQ115" s="31"/>
      <c r="TSR115" s="31"/>
      <c r="TSS115" s="31"/>
      <c r="TST115" s="31"/>
      <c r="TSU115" s="31"/>
      <c r="TSV115" s="31"/>
      <c r="TSW115" s="31"/>
      <c r="TSX115" s="31"/>
      <c r="TSY115" s="31"/>
      <c r="TSZ115" s="31"/>
      <c r="TTA115" s="31"/>
      <c r="TTB115" s="31"/>
      <c r="TTC115" s="31"/>
      <c r="TTD115" s="31"/>
      <c r="TTE115" s="31"/>
      <c r="TTF115" s="31"/>
      <c r="TTG115" s="31"/>
      <c r="TTH115" s="31"/>
      <c r="TTI115" s="31"/>
      <c r="TTJ115" s="31"/>
      <c r="TTK115" s="31"/>
      <c r="TTL115" s="31"/>
      <c r="TTM115" s="31"/>
      <c r="TTN115" s="31"/>
      <c r="TTO115" s="31"/>
      <c r="TTP115" s="31"/>
      <c r="TTQ115" s="31"/>
      <c r="TTR115" s="31"/>
      <c r="TTS115" s="31"/>
      <c r="TTT115" s="31"/>
      <c r="TTU115" s="31"/>
      <c r="TTV115" s="31"/>
      <c r="TTW115" s="31"/>
      <c r="TTX115" s="31"/>
      <c r="TTY115" s="31"/>
      <c r="TTZ115" s="31"/>
      <c r="TUA115" s="31"/>
      <c r="TUB115" s="31"/>
      <c r="TUC115" s="31"/>
      <c r="TUD115" s="31"/>
      <c r="TUE115" s="31"/>
      <c r="TUF115" s="31"/>
      <c r="TUG115" s="31"/>
      <c r="TUH115" s="31"/>
      <c r="TUI115" s="31"/>
      <c r="TUJ115" s="31"/>
      <c r="TUK115" s="31"/>
      <c r="TUL115" s="31"/>
      <c r="TUM115" s="31"/>
      <c r="TUN115" s="31"/>
      <c r="TUO115" s="31"/>
      <c r="TUP115" s="31"/>
      <c r="TUQ115" s="31"/>
      <c r="TUR115" s="31"/>
      <c r="TUS115" s="31"/>
      <c r="TUT115" s="31"/>
      <c r="TUU115" s="31"/>
      <c r="TUV115" s="31"/>
      <c r="TUW115" s="31"/>
      <c r="TUX115" s="31"/>
      <c r="TUY115" s="31"/>
      <c r="TUZ115" s="31"/>
      <c r="TVA115" s="31"/>
      <c r="TVB115" s="31"/>
      <c r="TVC115" s="31"/>
      <c r="TVD115" s="31"/>
      <c r="TVE115" s="31"/>
      <c r="TVF115" s="31"/>
      <c r="TVG115" s="31"/>
      <c r="TVH115" s="31"/>
      <c r="TVI115" s="31"/>
      <c r="TVJ115" s="31"/>
      <c r="TVK115" s="31"/>
      <c r="TVL115" s="31"/>
      <c r="TVM115" s="31"/>
      <c r="TVN115" s="31"/>
      <c r="TVO115" s="31"/>
      <c r="TVP115" s="31"/>
      <c r="TVQ115" s="31"/>
      <c r="TVR115" s="31"/>
      <c r="TVS115" s="31"/>
      <c r="TVT115" s="31"/>
      <c r="TVU115" s="31"/>
      <c r="TVV115" s="31"/>
      <c r="TVW115" s="31"/>
      <c r="TVX115" s="31"/>
      <c r="TVY115" s="31"/>
      <c r="TVZ115" s="31"/>
      <c r="TWA115" s="31"/>
      <c r="TWB115" s="31"/>
      <c r="TWC115" s="31"/>
      <c r="TWD115" s="31"/>
      <c r="TWE115" s="31"/>
      <c r="TWF115" s="31"/>
      <c r="TWG115" s="31"/>
      <c r="TWH115" s="31"/>
      <c r="TWI115" s="31"/>
      <c r="TWJ115" s="31"/>
      <c r="TWK115" s="31"/>
      <c r="TWL115" s="31"/>
      <c r="TWM115" s="31"/>
      <c r="TWN115" s="31"/>
      <c r="TWO115" s="31"/>
      <c r="TWP115" s="31"/>
      <c r="TWQ115" s="31"/>
      <c r="TWR115" s="31"/>
      <c r="TWS115" s="31"/>
      <c r="TWT115" s="31"/>
      <c r="TWU115" s="31"/>
      <c r="TWV115" s="31"/>
      <c r="TWW115" s="31"/>
      <c r="TWX115" s="31"/>
      <c r="TWY115" s="31"/>
      <c r="TWZ115" s="31"/>
      <c r="TXA115" s="31"/>
      <c r="TXB115" s="31"/>
      <c r="TXC115" s="31"/>
      <c r="TXD115" s="31"/>
      <c r="TXE115" s="31"/>
      <c r="TXF115" s="31"/>
      <c r="TXG115" s="31"/>
      <c r="TXH115" s="31"/>
      <c r="TXI115" s="31"/>
      <c r="TXJ115" s="31"/>
      <c r="TXK115" s="31"/>
      <c r="TXL115" s="31"/>
      <c r="TXM115" s="31"/>
      <c r="TXN115" s="31"/>
      <c r="TXO115" s="31"/>
      <c r="TXP115" s="31"/>
      <c r="TXQ115" s="31"/>
      <c r="TXR115" s="31"/>
      <c r="TXS115" s="31"/>
      <c r="TXT115" s="31"/>
      <c r="TXU115" s="31"/>
      <c r="TXV115" s="31"/>
      <c r="TXW115" s="31"/>
      <c r="TXX115" s="31"/>
      <c r="TXY115" s="31"/>
      <c r="TXZ115" s="31"/>
      <c r="TYA115" s="31"/>
      <c r="TYB115" s="31"/>
      <c r="TYC115" s="31"/>
      <c r="TYD115" s="31"/>
      <c r="TYE115" s="31"/>
      <c r="TYF115" s="31"/>
      <c r="TYG115" s="31"/>
      <c r="TYH115" s="31"/>
      <c r="TYI115" s="31"/>
      <c r="TYJ115" s="31"/>
      <c r="TYK115" s="31"/>
      <c r="TYL115" s="31"/>
      <c r="TYM115" s="31"/>
      <c r="TYN115" s="31"/>
      <c r="TYO115" s="31"/>
      <c r="TYP115" s="31"/>
      <c r="TYQ115" s="31"/>
      <c r="TYR115" s="31"/>
      <c r="TYS115" s="31"/>
      <c r="TYT115" s="31"/>
      <c r="TYU115" s="31"/>
      <c r="TYV115" s="31"/>
      <c r="TYW115" s="31"/>
      <c r="TYX115" s="31"/>
      <c r="TYY115" s="31"/>
      <c r="TYZ115" s="31"/>
      <c r="TZA115" s="31"/>
      <c r="TZB115" s="31"/>
      <c r="TZC115" s="31"/>
      <c r="TZD115" s="31"/>
      <c r="TZE115" s="31"/>
      <c r="TZF115" s="31"/>
      <c r="TZG115" s="31"/>
      <c r="TZH115" s="31"/>
      <c r="TZI115" s="31"/>
      <c r="TZJ115" s="31"/>
      <c r="TZK115" s="31"/>
      <c r="TZL115" s="31"/>
      <c r="TZM115" s="31"/>
      <c r="TZN115" s="31"/>
      <c r="TZO115" s="31"/>
      <c r="TZP115" s="31"/>
      <c r="TZQ115" s="31"/>
      <c r="TZR115" s="31"/>
      <c r="TZS115" s="31"/>
      <c r="TZT115" s="31"/>
      <c r="TZU115" s="31"/>
      <c r="TZV115" s="31"/>
      <c r="TZW115" s="31"/>
      <c r="TZX115" s="31"/>
      <c r="TZY115" s="31"/>
      <c r="TZZ115" s="31"/>
      <c r="UAA115" s="31"/>
      <c r="UAB115" s="31"/>
      <c r="UAC115" s="31"/>
      <c r="UAD115" s="31"/>
      <c r="UAE115" s="31"/>
      <c r="UAF115" s="31"/>
      <c r="UAG115" s="31"/>
      <c r="UAH115" s="31"/>
      <c r="UAI115" s="31"/>
      <c r="UAJ115" s="31"/>
      <c r="UAK115" s="31"/>
      <c r="UAL115" s="31"/>
      <c r="UAM115" s="31"/>
      <c r="UAN115" s="31"/>
      <c r="UAO115" s="31"/>
      <c r="UAP115" s="31"/>
      <c r="UAQ115" s="31"/>
      <c r="UAR115" s="31"/>
      <c r="UAS115" s="31"/>
      <c r="UAT115" s="31"/>
      <c r="UAU115" s="31"/>
      <c r="UAV115" s="31"/>
      <c r="UAW115" s="31"/>
      <c r="UAX115" s="31"/>
      <c r="UAY115" s="31"/>
      <c r="UAZ115" s="31"/>
      <c r="UBA115" s="31"/>
      <c r="UBB115" s="31"/>
      <c r="UBC115" s="31"/>
      <c r="UBD115" s="31"/>
      <c r="UBE115" s="31"/>
      <c r="UBF115" s="31"/>
      <c r="UBG115" s="31"/>
      <c r="UBH115" s="31"/>
      <c r="UBI115" s="31"/>
      <c r="UBJ115" s="31"/>
      <c r="UBK115" s="31"/>
      <c r="UBL115" s="31"/>
      <c r="UBM115" s="31"/>
      <c r="UBN115" s="31"/>
      <c r="UBO115" s="31"/>
      <c r="UBP115" s="31"/>
      <c r="UBQ115" s="31"/>
      <c r="UBR115" s="31"/>
      <c r="UBS115" s="31"/>
      <c r="UBT115" s="31"/>
      <c r="UBU115" s="31"/>
      <c r="UBV115" s="31"/>
      <c r="UBW115" s="31"/>
      <c r="UBX115" s="31"/>
      <c r="UBY115" s="31"/>
      <c r="UBZ115" s="31"/>
      <c r="UCA115" s="31"/>
      <c r="UCB115" s="31"/>
      <c r="UCC115" s="31"/>
      <c r="UCD115" s="31"/>
      <c r="UCE115" s="31"/>
      <c r="UCF115" s="31"/>
      <c r="UCG115" s="31"/>
      <c r="UCH115" s="31"/>
      <c r="UCI115" s="31"/>
      <c r="UCJ115" s="31"/>
      <c r="UCK115" s="31"/>
      <c r="UCL115" s="31"/>
      <c r="UCM115" s="31"/>
      <c r="UCN115" s="31"/>
      <c r="UCO115" s="31"/>
      <c r="UCP115" s="31"/>
      <c r="UCQ115" s="31"/>
      <c r="UCR115" s="31"/>
      <c r="UCS115" s="31"/>
      <c r="UCT115" s="31"/>
      <c r="UCU115" s="31"/>
      <c r="UCV115" s="31"/>
      <c r="UCW115" s="31"/>
      <c r="UCX115" s="31"/>
      <c r="UCY115" s="31"/>
      <c r="UCZ115" s="31"/>
      <c r="UDA115" s="31"/>
      <c r="UDB115" s="31"/>
      <c r="UDC115" s="31"/>
      <c r="UDD115" s="31"/>
      <c r="UDE115" s="31"/>
      <c r="UDF115" s="31"/>
      <c r="UDG115" s="31"/>
      <c r="UDH115" s="31"/>
      <c r="UDI115" s="31"/>
      <c r="UDJ115" s="31"/>
      <c r="UDK115" s="31"/>
      <c r="UDL115" s="31"/>
      <c r="UDM115" s="31"/>
      <c r="UDN115" s="31"/>
      <c r="UDO115" s="31"/>
      <c r="UDP115" s="31"/>
      <c r="UDQ115" s="31"/>
      <c r="UDR115" s="31"/>
      <c r="UDS115" s="31"/>
      <c r="UDT115" s="31"/>
      <c r="UDU115" s="31"/>
      <c r="UDV115" s="31"/>
      <c r="UDW115" s="31"/>
      <c r="UDX115" s="31"/>
      <c r="UDY115" s="31"/>
      <c r="UDZ115" s="31"/>
      <c r="UEA115" s="31"/>
      <c r="UEB115" s="31"/>
      <c r="UEC115" s="31"/>
      <c r="UED115" s="31"/>
      <c r="UEE115" s="31"/>
      <c r="UEF115" s="31"/>
      <c r="UEG115" s="31"/>
      <c r="UEH115" s="31"/>
      <c r="UEI115" s="31"/>
      <c r="UEJ115" s="31"/>
      <c r="UEK115" s="31"/>
      <c r="UEL115" s="31"/>
      <c r="UEM115" s="31"/>
      <c r="UEN115" s="31"/>
      <c r="UEO115" s="31"/>
      <c r="UEP115" s="31"/>
      <c r="UEQ115" s="31"/>
      <c r="UER115" s="31"/>
      <c r="UES115" s="31"/>
      <c r="UET115" s="31"/>
      <c r="UEU115" s="31"/>
      <c r="UEV115" s="31"/>
      <c r="UEW115" s="31"/>
      <c r="UEX115" s="31"/>
      <c r="UEY115" s="31"/>
      <c r="UEZ115" s="31"/>
      <c r="UFA115" s="31"/>
      <c r="UFB115" s="31"/>
      <c r="UFC115" s="31"/>
      <c r="UFD115" s="31"/>
      <c r="UFE115" s="31"/>
      <c r="UFF115" s="31"/>
      <c r="UFG115" s="31"/>
      <c r="UFH115" s="31"/>
      <c r="UFI115" s="31"/>
      <c r="UFJ115" s="31"/>
      <c r="UFK115" s="31"/>
      <c r="UFL115" s="31"/>
      <c r="UFM115" s="31"/>
      <c r="UFN115" s="31"/>
      <c r="UFO115" s="31"/>
      <c r="UFP115" s="31"/>
      <c r="UFQ115" s="31"/>
      <c r="UFR115" s="31"/>
      <c r="UFS115" s="31"/>
      <c r="UFT115" s="31"/>
      <c r="UFU115" s="31"/>
      <c r="UFV115" s="31"/>
      <c r="UFW115" s="31"/>
      <c r="UFX115" s="31"/>
      <c r="UFY115" s="31"/>
      <c r="UFZ115" s="31"/>
      <c r="UGA115" s="31"/>
      <c r="UGB115" s="31"/>
      <c r="UGC115" s="31"/>
      <c r="UGD115" s="31"/>
      <c r="UGE115" s="31"/>
      <c r="UGF115" s="31"/>
      <c r="UGG115" s="31"/>
      <c r="UGH115" s="31"/>
      <c r="UGI115" s="31"/>
      <c r="UGJ115" s="31"/>
      <c r="UGK115" s="31"/>
      <c r="UGL115" s="31"/>
      <c r="UGM115" s="31"/>
      <c r="UGN115" s="31"/>
      <c r="UGO115" s="31"/>
      <c r="UGP115" s="31"/>
      <c r="UGQ115" s="31"/>
      <c r="UGR115" s="31"/>
      <c r="UGS115" s="31"/>
      <c r="UGT115" s="31"/>
      <c r="UGU115" s="31"/>
      <c r="UGV115" s="31"/>
      <c r="UGW115" s="31"/>
      <c r="UGX115" s="31"/>
      <c r="UGY115" s="31"/>
      <c r="UGZ115" s="31"/>
      <c r="UHA115" s="31"/>
      <c r="UHB115" s="31"/>
      <c r="UHC115" s="31"/>
      <c r="UHD115" s="31"/>
      <c r="UHE115" s="31"/>
      <c r="UHF115" s="31"/>
      <c r="UHG115" s="31"/>
      <c r="UHH115" s="31"/>
      <c r="UHI115" s="31"/>
      <c r="UHJ115" s="31"/>
      <c r="UHK115" s="31"/>
      <c r="UHL115" s="31"/>
      <c r="UHM115" s="31"/>
      <c r="UHN115" s="31"/>
      <c r="UHO115" s="31"/>
      <c r="UHP115" s="31"/>
      <c r="UHQ115" s="31"/>
      <c r="UHR115" s="31"/>
      <c r="UHS115" s="31"/>
      <c r="UHT115" s="31"/>
      <c r="UHU115" s="31"/>
      <c r="UHV115" s="31"/>
      <c r="UHW115" s="31"/>
      <c r="UHX115" s="31"/>
      <c r="UHY115" s="31"/>
      <c r="UHZ115" s="31"/>
      <c r="UIA115" s="31"/>
      <c r="UIB115" s="31"/>
      <c r="UIC115" s="31"/>
      <c r="UID115" s="31"/>
      <c r="UIE115" s="31"/>
      <c r="UIF115" s="31"/>
      <c r="UIG115" s="31"/>
      <c r="UIH115" s="31"/>
      <c r="UII115" s="31"/>
      <c r="UIJ115" s="31"/>
      <c r="UIK115" s="31"/>
      <c r="UIL115" s="31"/>
      <c r="UIM115" s="31"/>
      <c r="UIN115" s="31"/>
      <c r="UIO115" s="31"/>
      <c r="UIP115" s="31"/>
      <c r="UIQ115" s="31"/>
      <c r="UIR115" s="31"/>
      <c r="UIS115" s="31"/>
      <c r="UIT115" s="31"/>
      <c r="UIU115" s="31"/>
      <c r="UIV115" s="31"/>
      <c r="UIW115" s="31"/>
      <c r="UIX115" s="31"/>
      <c r="UIY115" s="31"/>
      <c r="UIZ115" s="31"/>
      <c r="UJA115" s="31"/>
      <c r="UJB115" s="31"/>
      <c r="UJC115" s="31"/>
      <c r="UJD115" s="31"/>
      <c r="UJE115" s="31"/>
      <c r="UJF115" s="31"/>
      <c r="UJG115" s="31"/>
      <c r="UJH115" s="31"/>
      <c r="UJI115" s="31"/>
      <c r="UJJ115" s="31"/>
      <c r="UJK115" s="31"/>
      <c r="UJL115" s="31"/>
      <c r="UJM115" s="31"/>
      <c r="UJN115" s="31"/>
      <c r="UJO115" s="31"/>
      <c r="UJP115" s="31"/>
      <c r="UJQ115" s="31"/>
      <c r="UJR115" s="31"/>
      <c r="UJS115" s="31"/>
      <c r="UJT115" s="31"/>
      <c r="UJU115" s="31"/>
      <c r="UJV115" s="31"/>
      <c r="UJW115" s="31"/>
      <c r="UJX115" s="31"/>
      <c r="UJY115" s="31"/>
      <c r="UJZ115" s="31"/>
      <c r="UKA115" s="31"/>
      <c r="UKB115" s="31"/>
      <c r="UKC115" s="31"/>
      <c r="UKD115" s="31"/>
      <c r="UKE115" s="31"/>
      <c r="UKF115" s="31"/>
      <c r="UKG115" s="31"/>
      <c r="UKH115" s="31"/>
      <c r="UKI115" s="31"/>
      <c r="UKJ115" s="31"/>
      <c r="UKK115" s="31"/>
      <c r="UKL115" s="31"/>
      <c r="UKM115" s="31"/>
      <c r="UKN115" s="31"/>
      <c r="UKO115" s="31"/>
      <c r="UKP115" s="31"/>
      <c r="UKQ115" s="31"/>
      <c r="UKR115" s="31"/>
      <c r="UKS115" s="31"/>
      <c r="UKT115" s="31"/>
      <c r="UKU115" s="31"/>
      <c r="UKV115" s="31"/>
      <c r="UKW115" s="31"/>
      <c r="UKX115" s="31"/>
      <c r="UKY115" s="31"/>
      <c r="UKZ115" s="31"/>
      <c r="ULA115" s="31"/>
      <c r="ULB115" s="31"/>
      <c r="ULC115" s="31"/>
      <c r="ULD115" s="31"/>
      <c r="ULE115" s="31"/>
      <c r="ULF115" s="31"/>
      <c r="ULG115" s="31"/>
      <c r="ULH115" s="31"/>
      <c r="ULI115" s="31"/>
      <c r="ULJ115" s="31"/>
      <c r="ULK115" s="31"/>
      <c r="ULL115" s="31"/>
      <c r="ULM115" s="31"/>
      <c r="ULN115" s="31"/>
      <c r="ULO115" s="31"/>
      <c r="ULP115" s="31"/>
      <c r="ULQ115" s="31"/>
      <c r="ULR115" s="31"/>
      <c r="ULS115" s="31"/>
      <c r="ULT115" s="31"/>
      <c r="ULU115" s="31"/>
      <c r="ULV115" s="31"/>
      <c r="ULW115" s="31"/>
      <c r="ULX115" s="31"/>
      <c r="ULY115" s="31"/>
      <c r="ULZ115" s="31"/>
      <c r="UMA115" s="31"/>
      <c r="UMB115" s="31"/>
      <c r="UMC115" s="31"/>
      <c r="UMD115" s="31"/>
      <c r="UME115" s="31"/>
      <c r="UMF115" s="31"/>
      <c r="UMG115" s="31"/>
      <c r="UMH115" s="31"/>
      <c r="UMI115" s="31"/>
      <c r="UMJ115" s="31"/>
      <c r="UMK115" s="31"/>
      <c r="UML115" s="31"/>
      <c r="UMM115" s="31"/>
      <c r="UMN115" s="31"/>
      <c r="UMO115" s="31"/>
      <c r="UMP115" s="31"/>
      <c r="UMQ115" s="31"/>
      <c r="UMR115" s="31"/>
      <c r="UMS115" s="31"/>
      <c r="UMT115" s="31"/>
      <c r="UMU115" s="31"/>
      <c r="UMV115" s="31"/>
      <c r="UMW115" s="31"/>
      <c r="UMX115" s="31"/>
      <c r="UMY115" s="31"/>
      <c r="UMZ115" s="31"/>
      <c r="UNA115" s="31"/>
      <c r="UNB115" s="31"/>
      <c r="UNC115" s="31"/>
      <c r="UND115" s="31"/>
      <c r="UNE115" s="31"/>
      <c r="UNF115" s="31"/>
      <c r="UNG115" s="31"/>
      <c r="UNH115" s="31"/>
      <c r="UNI115" s="31"/>
      <c r="UNJ115" s="31"/>
      <c r="UNK115" s="31"/>
      <c r="UNL115" s="31"/>
      <c r="UNM115" s="31"/>
      <c r="UNN115" s="31"/>
      <c r="UNO115" s="31"/>
      <c r="UNP115" s="31"/>
      <c r="UNQ115" s="31"/>
      <c r="UNR115" s="31"/>
      <c r="UNS115" s="31"/>
      <c r="UNT115" s="31"/>
      <c r="UNU115" s="31"/>
      <c r="UNV115" s="31"/>
      <c r="UNW115" s="31"/>
      <c r="UNX115" s="31"/>
      <c r="UNY115" s="31"/>
      <c r="UNZ115" s="31"/>
      <c r="UOA115" s="31"/>
      <c r="UOB115" s="31"/>
      <c r="UOC115" s="31"/>
      <c r="UOD115" s="31"/>
      <c r="UOE115" s="31"/>
      <c r="UOF115" s="31"/>
      <c r="UOG115" s="31"/>
      <c r="UOH115" s="31"/>
      <c r="UOI115" s="31"/>
      <c r="UOJ115" s="31"/>
      <c r="UOK115" s="31"/>
      <c r="UOL115" s="31"/>
      <c r="UOM115" s="31"/>
      <c r="UON115" s="31"/>
      <c r="UOO115" s="31"/>
      <c r="UOP115" s="31"/>
      <c r="UOQ115" s="31"/>
      <c r="UOR115" s="31"/>
      <c r="UOS115" s="31"/>
      <c r="UOT115" s="31"/>
      <c r="UOU115" s="31"/>
      <c r="UOV115" s="31"/>
      <c r="UOW115" s="31"/>
      <c r="UOX115" s="31"/>
      <c r="UOY115" s="31"/>
      <c r="UOZ115" s="31"/>
      <c r="UPA115" s="31"/>
      <c r="UPB115" s="31"/>
      <c r="UPC115" s="31"/>
      <c r="UPD115" s="31"/>
      <c r="UPE115" s="31"/>
      <c r="UPF115" s="31"/>
      <c r="UPG115" s="31"/>
      <c r="UPH115" s="31"/>
      <c r="UPI115" s="31"/>
      <c r="UPJ115" s="31"/>
      <c r="UPK115" s="31"/>
      <c r="UPL115" s="31"/>
      <c r="UPM115" s="31"/>
      <c r="UPN115" s="31"/>
      <c r="UPO115" s="31"/>
      <c r="UPP115" s="31"/>
      <c r="UPQ115" s="31"/>
      <c r="UPR115" s="31"/>
      <c r="UPS115" s="31"/>
      <c r="UPT115" s="31"/>
      <c r="UPU115" s="31"/>
      <c r="UPV115" s="31"/>
      <c r="UPW115" s="31"/>
      <c r="UPX115" s="31"/>
      <c r="UPY115" s="31"/>
      <c r="UPZ115" s="31"/>
      <c r="UQA115" s="31"/>
      <c r="UQB115" s="31"/>
      <c r="UQC115" s="31"/>
      <c r="UQD115" s="31"/>
      <c r="UQE115" s="31"/>
      <c r="UQF115" s="31"/>
      <c r="UQG115" s="31"/>
      <c r="UQH115" s="31"/>
      <c r="UQI115" s="31"/>
      <c r="UQJ115" s="31"/>
      <c r="UQK115" s="31"/>
      <c r="UQL115" s="31"/>
      <c r="UQM115" s="31"/>
      <c r="UQN115" s="31"/>
      <c r="UQO115" s="31"/>
      <c r="UQP115" s="31"/>
      <c r="UQQ115" s="31"/>
      <c r="UQR115" s="31"/>
      <c r="UQS115" s="31"/>
      <c r="UQT115" s="31"/>
      <c r="UQU115" s="31"/>
      <c r="UQV115" s="31"/>
      <c r="UQW115" s="31"/>
      <c r="UQX115" s="31"/>
      <c r="UQY115" s="31"/>
      <c r="UQZ115" s="31"/>
      <c r="URA115" s="31"/>
      <c r="URB115" s="31"/>
      <c r="URC115" s="31"/>
      <c r="URD115" s="31"/>
      <c r="URE115" s="31"/>
      <c r="URF115" s="31"/>
      <c r="URG115" s="31"/>
      <c r="URH115" s="31"/>
      <c r="URI115" s="31"/>
      <c r="URJ115" s="31"/>
      <c r="URK115" s="31"/>
      <c r="URL115" s="31"/>
      <c r="URM115" s="31"/>
      <c r="URN115" s="31"/>
      <c r="URO115" s="31"/>
      <c r="URP115" s="31"/>
      <c r="URQ115" s="31"/>
      <c r="URR115" s="31"/>
      <c r="URS115" s="31"/>
      <c r="URT115" s="31"/>
      <c r="URU115" s="31"/>
      <c r="URV115" s="31"/>
      <c r="URW115" s="31"/>
      <c r="URX115" s="31"/>
      <c r="URY115" s="31"/>
      <c r="URZ115" s="31"/>
      <c r="USA115" s="31"/>
      <c r="USB115" s="31"/>
      <c r="USC115" s="31"/>
      <c r="USD115" s="31"/>
      <c r="USE115" s="31"/>
      <c r="USF115" s="31"/>
      <c r="USG115" s="31"/>
      <c r="USH115" s="31"/>
      <c r="USI115" s="31"/>
      <c r="USJ115" s="31"/>
      <c r="USK115" s="31"/>
      <c r="USL115" s="31"/>
      <c r="USM115" s="31"/>
      <c r="USN115" s="31"/>
      <c r="USO115" s="31"/>
      <c r="USP115" s="31"/>
      <c r="USQ115" s="31"/>
      <c r="USR115" s="31"/>
      <c r="USS115" s="31"/>
      <c r="UST115" s="31"/>
      <c r="USU115" s="31"/>
      <c r="USV115" s="31"/>
      <c r="USW115" s="31"/>
      <c r="USX115" s="31"/>
      <c r="USY115" s="31"/>
      <c r="USZ115" s="31"/>
      <c r="UTA115" s="31"/>
      <c r="UTB115" s="31"/>
      <c r="UTC115" s="31"/>
      <c r="UTD115" s="31"/>
      <c r="UTE115" s="31"/>
      <c r="UTF115" s="31"/>
      <c r="UTG115" s="31"/>
      <c r="UTH115" s="31"/>
      <c r="UTI115" s="31"/>
      <c r="UTJ115" s="31"/>
      <c r="UTK115" s="31"/>
      <c r="UTL115" s="31"/>
      <c r="UTM115" s="31"/>
      <c r="UTN115" s="31"/>
      <c r="UTO115" s="31"/>
      <c r="UTP115" s="31"/>
      <c r="UTQ115" s="31"/>
      <c r="UTR115" s="31"/>
      <c r="UTS115" s="31"/>
      <c r="UTT115" s="31"/>
      <c r="UTU115" s="31"/>
      <c r="UTV115" s="31"/>
      <c r="UTW115" s="31"/>
      <c r="UTX115" s="31"/>
      <c r="UTY115" s="31"/>
      <c r="UTZ115" s="31"/>
      <c r="UUA115" s="31"/>
      <c r="UUB115" s="31"/>
      <c r="UUC115" s="31"/>
      <c r="UUD115" s="31"/>
      <c r="UUE115" s="31"/>
      <c r="UUF115" s="31"/>
      <c r="UUG115" s="31"/>
      <c r="UUH115" s="31"/>
      <c r="UUI115" s="31"/>
      <c r="UUJ115" s="31"/>
      <c r="UUK115" s="31"/>
      <c r="UUL115" s="31"/>
      <c r="UUM115" s="31"/>
      <c r="UUN115" s="31"/>
      <c r="UUO115" s="31"/>
      <c r="UUP115" s="31"/>
      <c r="UUQ115" s="31"/>
      <c r="UUR115" s="31"/>
      <c r="UUS115" s="31"/>
      <c r="UUT115" s="31"/>
      <c r="UUU115" s="31"/>
      <c r="UUV115" s="31"/>
      <c r="UUW115" s="31"/>
      <c r="UUX115" s="31"/>
      <c r="UUY115" s="31"/>
      <c r="UUZ115" s="31"/>
      <c r="UVA115" s="31"/>
      <c r="UVB115" s="31"/>
      <c r="UVC115" s="31"/>
      <c r="UVD115" s="31"/>
      <c r="UVE115" s="31"/>
      <c r="UVF115" s="31"/>
      <c r="UVG115" s="31"/>
      <c r="UVH115" s="31"/>
      <c r="UVI115" s="31"/>
      <c r="UVJ115" s="31"/>
      <c r="UVK115" s="31"/>
      <c r="UVL115" s="31"/>
      <c r="UVM115" s="31"/>
      <c r="UVN115" s="31"/>
      <c r="UVO115" s="31"/>
      <c r="UVP115" s="31"/>
      <c r="UVQ115" s="31"/>
      <c r="UVR115" s="31"/>
      <c r="UVS115" s="31"/>
      <c r="UVT115" s="31"/>
      <c r="UVU115" s="31"/>
      <c r="UVV115" s="31"/>
      <c r="UVW115" s="31"/>
      <c r="UVX115" s="31"/>
      <c r="UVY115" s="31"/>
      <c r="UVZ115" s="31"/>
      <c r="UWA115" s="31"/>
      <c r="UWB115" s="31"/>
      <c r="UWC115" s="31"/>
      <c r="UWD115" s="31"/>
      <c r="UWE115" s="31"/>
      <c r="UWF115" s="31"/>
      <c r="UWG115" s="31"/>
      <c r="UWH115" s="31"/>
      <c r="UWI115" s="31"/>
      <c r="UWJ115" s="31"/>
      <c r="UWK115" s="31"/>
      <c r="UWL115" s="31"/>
      <c r="UWM115" s="31"/>
      <c r="UWN115" s="31"/>
      <c r="UWO115" s="31"/>
      <c r="UWP115" s="31"/>
      <c r="UWQ115" s="31"/>
      <c r="UWR115" s="31"/>
      <c r="UWS115" s="31"/>
      <c r="UWT115" s="31"/>
      <c r="UWU115" s="31"/>
      <c r="UWV115" s="31"/>
      <c r="UWW115" s="31"/>
      <c r="UWX115" s="31"/>
      <c r="UWY115" s="31"/>
      <c r="UWZ115" s="31"/>
      <c r="UXA115" s="31"/>
      <c r="UXB115" s="31"/>
      <c r="UXC115" s="31"/>
      <c r="UXD115" s="31"/>
      <c r="UXE115" s="31"/>
      <c r="UXF115" s="31"/>
      <c r="UXG115" s="31"/>
      <c r="UXH115" s="31"/>
      <c r="UXI115" s="31"/>
      <c r="UXJ115" s="31"/>
      <c r="UXK115" s="31"/>
      <c r="UXL115" s="31"/>
      <c r="UXM115" s="31"/>
      <c r="UXN115" s="31"/>
      <c r="UXO115" s="31"/>
      <c r="UXP115" s="31"/>
      <c r="UXQ115" s="31"/>
      <c r="UXR115" s="31"/>
      <c r="UXS115" s="31"/>
      <c r="UXT115" s="31"/>
      <c r="UXU115" s="31"/>
      <c r="UXV115" s="31"/>
      <c r="UXW115" s="31"/>
      <c r="UXX115" s="31"/>
      <c r="UXY115" s="31"/>
      <c r="UXZ115" s="31"/>
      <c r="UYA115" s="31"/>
      <c r="UYB115" s="31"/>
      <c r="UYC115" s="31"/>
      <c r="UYD115" s="31"/>
      <c r="UYE115" s="31"/>
      <c r="UYF115" s="31"/>
      <c r="UYG115" s="31"/>
      <c r="UYH115" s="31"/>
      <c r="UYI115" s="31"/>
      <c r="UYJ115" s="31"/>
      <c r="UYK115" s="31"/>
      <c r="UYL115" s="31"/>
      <c r="UYM115" s="31"/>
      <c r="UYN115" s="31"/>
      <c r="UYO115" s="31"/>
      <c r="UYP115" s="31"/>
      <c r="UYQ115" s="31"/>
      <c r="UYR115" s="31"/>
      <c r="UYS115" s="31"/>
      <c r="UYT115" s="31"/>
      <c r="UYU115" s="31"/>
      <c r="UYV115" s="31"/>
      <c r="UYW115" s="31"/>
      <c r="UYX115" s="31"/>
      <c r="UYY115" s="31"/>
      <c r="UYZ115" s="31"/>
      <c r="UZA115" s="31"/>
      <c r="UZB115" s="31"/>
      <c r="UZC115" s="31"/>
      <c r="UZD115" s="31"/>
      <c r="UZE115" s="31"/>
      <c r="UZF115" s="31"/>
      <c r="UZG115" s="31"/>
      <c r="UZH115" s="31"/>
      <c r="UZI115" s="31"/>
      <c r="UZJ115" s="31"/>
      <c r="UZK115" s="31"/>
      <c r="UZL115" s="31"/>
      <c r="UZM115" s="31"/>
      <c r="UZN115" s="31"/>
      <c r="UZO115" s="31"/>
      <c r="UZP115" s="31"/>
      <c r="UZQ115" s="31"/>
      <c r="UZR115" s="31"/>
      <c r="UZS115" s="31"/>
      <c r="UZT115" s="31"/>
      <c r="UZU115" s="31"/>
      <c r="UZV115" s="31"/>
      <c r="UZW115" s="31"/>
      <c r="UZX115" s="31"/>
      <c r="UZY115" s="31"/>
      <c r="UZZ115" s="31"/>
      <c r="VAA115" s="31"/>
      <c r="VAB115" s="31"/>
      <c r="VAC115" s="31"/>
      <c r="VAD115" s="31"/>
      <c r="VAE115" s="31"/>
      <c r="VAF115" s="31"/>
      <c r="VAG115" s="31"/>
      <c r="VAH115" s="31"/>
      <c r="VAI115" s="31"/>
      <c r="VAJ115" s="31"/>
      <c r="VAK115" s="31"/>
      <c r="VAL115" s="31"/>
      <c r="VAM115" s="31"/>
      <c r="VAN115" s="31"/>
      <c r="VAO115" s="31"/>
      <c r="VAP115" s="31"/>
      <c r="VAQ115" s="31"/>
      <c r="VAR115" s="31"/>
      <c r="VAS115" s="31"/>
      <c r="VAT115" s="31"/>
      <c r="VAU115" s="31"/>
      <c r="VAV115" s="31"/>
      <c r="VAW115" s="31"/>
      <c r="VAX115" s="31"/>
      <c r="VAY115" s="31"/>
      <c r="VAZ115" s="31"/>
      <c r="VBA115" s="31"/>
      <c r="VBB115" s="31"/>
      <c r="VBC115" s="31"/>
      <c r="VBD115" s="31"/>
      <c r="VBE115" s="31"/>
      <c r="VBF115" s="31"/>
      <c r="VBG115" s="31"/>
      <c r="VBH115" s="31"/>
      <c r="VBI115" s="31"/>
      <c r="VBJ115" s="31"/>
      <c r="VBK115" s="31"/>
      <c r="VBL115" s="31"/>
      <c r="VBM115" s="31"/>
      <c r="VBN115" s="31"/>
      <c r="VBO115" s="31"/>
      <c r="VBP115" s="31"/>
      <c r="VBQ115" s="31"/>
      <c r="VBR115" s="31"/>
      <c r="VBS115" s="31"/>
      <c r="VBT115" s="31"/>
      <c r="VBU115" s="31"/>
      <c r="VBV115" s="31"/>
      <c r="VBW115" s="31"/>
      <c r="VBX115" s="31"/>
      <c r="VBY115" s="31"/>
      <c r="VBZ115" s="31"/>
      <c r="VCA115" s="31"/>
      <c r="VCB115" s="31"/>
      <c r="VCC115" s="31"/>
      <c r="VCD115" s="31"/>
      <c r="VCE115" s="31"/>
      <c r="VCF115" s="31"/>
      <c r="VCG115" s="31"/>
      <c r="VCH115" s="31"/>
      <c r="VCI115" s="31"/>
      <c r="VCJ115" s="31"/>
      <c r="VCK115" s="31"/>
      <c r="VCL115" s="31"/>
      <c r="VCM115" s="31"/>
      <c r="VCN115" s="31"/>
      <c r="VCO115" s="31"/>
      <c r="VCP115" s="31"/>
      <c r="VCQ115" s="31"/>
      <c r="VCR115" s="31"/>
      <c r="VCS115" s="31"/>
      <c r="VCT115" s="31"/>
      <c r="VCU115" s="31"/>
      <c r="VCV115" s="31"/>
      <c r="VCW115" s="31"/>
      <c r="VCX115" s="31"/>
      <c r="VCY115" s="31"/>
      <c r="VCZ115" s="31"/>
      <c r="VDA115" s="31"/>
      <c r="VDB115" s="31"/>
      <c r="VDC115" s="31"/>
      <c r="VDD115" s="31"/>
      <c r="VDE115" s="31"/>
      <c r="VDF115" s="31"/>
      <c r="VDG115" s="31"/>
      <c r="VDH115" s="31"/>
      <c r="VDI115" s="31"/>
      <c r="VDJ115" s="31"/>
      <c r="VDK115" s="31"/>
      <c r="VDL115" s="31"/>
      <c r="VDM115" s="31"/>
      <c r="VDN115" s="31"/>
      <c r="VDO115" s="31"/>
      <c r="VDP115" s="31"/>
      <c r="VDQ115" s="31"/>
      <c r="VDR115" s="31"/>
      <c r="VDS115" s="31"/>
      <c r="VDT115" s="31"/>
      <c r="VDU115" s="31"/>
      <c r="VDV115" s="31"/>
      <c r="VDW115" s="31"/>
      <c r="VDX115" s="31"/>
      <c r="VDY115" s="31"/>
      <c r="VDZ115" s="31"/>
      <c r="VEA115" s="31"/>
      <c r="VEB115" s="31"/>
      <c r="VEC115" s="31"/>
      <c r="VED115" s="31"/>
      <c r="VEE115" s="31"/>
      <c r="VEF115" s="31"/>
      <c r="VEG115" s="31"/>
      <c r="VEH115" s="31"/>
      <c r="VEI115" s="31"/>
      <c r="VEJ115" s="31"/>
      <c r="VEK115" s="31"/>
      <c r="VEL115" s="31"/>
      <c r="VEM115" s="31"/>
      <c r="VEN115" s="31"/>
      <c r="VEO115" s="31"/>
      <c r="VEP115" s="31"/>
      <c r="VEQ115" s="31"/>
      <c r="VER115" s="31"/>
      <c r="VES115" s="31"/>
      <c r="VET115" s="31"/>
      <c r="VEU115" s="31"/>
      <c r="VEV115" s="31"/>
      <c r="VEW115" s="31"/>
      <c r="VEX115" s="31"/>
      <c r="VEY115" s="31"/>
      <c r="VEZ115" s="31"/>
      <c r="VFA115" s="31"/>
      <c r="VFB115" s="31"/>
      <c r="VFC115" s="31"/>
      <c r="VFD115" s="31"/>
      <c r="VFE115" s="31"/>
      <c r="VFF115" s="31"/>
      <c r="VFG115" s="31"/>
      <c r="VFH115" s="31"/>
      <c r="VFI115" s="31"/>
      <c r="VFJ115" s="31"/>
      <c r="VFK115" s="31"/>
      <c r="VFL115" s="31"/>
      <c r="VFM115" s="31"/>
      <c r="VFN115" s="31"/>
      <c r="VFO115" s="31"/>
      <c r="VFP115" s="31"/>
      <c r="VFQ115" s="31"/>
      <c r="VFR115" s="31"/>
      <c r="VFS115" s="31"/>
      <c r="VFT115" s="31"/>
      <c r="VFU115" s="31"/>
      <c r="VFV115" s="31"/>
      <c r="VFW115" s="31"/>
      <c r="VFX115" s="31"/>
      <c r="VFY115" s="31"/>
      <c r="VFZ115" s="31"/>
      <c r="VGA115" s="31"/>
      <c r="VGB115" s="31"/>
      <c r="VGC115" s="31"/>
      <c r="VGD115" s="31"/>
      <c r="VGE115" s="31"/>
      <c r="VGF115" s="31"/>
      <c r="VGG115" s="31"/>
      <c r="VGH115" s="31"/>
      <c r="VGI115" s="31"/>
      <c r="VGJ115" s="31"/>
      <c r="VGK115" s="31"/>
      <c r="VGL115" s="31"/>
      <c r="VGM115" s="31"/>
      <c r="VGN115" s="31"/>
      <c r="VGO115" s="31"/>
      <c r="VGP115" s="31"/>
      <c r="VGQ115" s="31"/>
      <c r="VGR115" s="31"/>
      <c r="VGS115" s="31"/>
      <c r="VGT115" s="31"/>
      <c r="VGU115" s="31"/>
      <c r="VGV115" s="31"/>
      <c r="VGW115" s="31"/>
      <c r="VGX115" s="31"/>
      <c r="VGY115" s="31"/>
      <c r="VGZ115" s="31"/>
      <c r="VHA115" s="31"/>
      <c r="VHB115" s="31"/>
      <c r="VHC115" s="31"/>
      <c r="VHD115" s="31"/>
      <c r="VHE115" s="31"/>
      <c r="VHF115" s="31"/>
      <c r="VHG115" s="31"/>
      <c r="VHH115" s="31"/>
      <c r="VHI115" s="31"/>
      <c r="VHJ115" s="31"/>
      <c r="VHK115" s="31"/>
      <c r="VHL115" s="31"/>
      <c r="VHM115" s="31"/>
      <c r="VHN115" s="31"/>
      <c r="VHO115" s="31"/>
      <c r="VHP115" s="31"/>
      <c r="VHQ115" s="31"/>
      <c r="VHR115" s="31"/>
      <c r="VHS115" s="31"/>
      <c r="VHT115" s="31"/>
      <c r="VHU115" s="31"/>
      <c r="VHV115" s="31"/>
      <c r="VHW115" s="31"/>
      <c r="VHX115" s="31"/>
      <c r="VHY115" s="31"/>
      <c r="VHZ115" s="31"/>
      <c r="VIA115" s="31"/>
      <c r="VIB115" s="31"/>
      <c r="VIC115" s="31"/>
      <c r="VID115" s="31"/>
      <c r="VIE115" s="31"/>
      <c r="VIF115" s="31"/>
      <c r="VIG115" s="31"/>
      <c r="VIH115" s="31"/>
      <c r="VII115" s="31"/>
      <c r="VIJ115" s="31"/>
      <c r="VIK115" s="31"/>
      <c r="VIL115" s="31"/>
      <c r="VIM115" s="31"/>
      <c r="VIN115" s="31"/>
      <c r="VIO115" s="31"/>
      <c r="VIP115" s="31"/>
      <c r="VIQ115" s="31"/>
      <c r="VIR115" s="31"/>
      <c r="VIS115" s="31"/>
      <c r="VIT115" s="31"/>
      <c r="VIU115" s="31"/>
      <c r="VIV115" s="31"/>
      <c r="VIW115" s="31"/>
      <c r="VIX115" s="31"/>
      <c r="VIY115" s="31"/>
      <c r="VIZ115" s="31"/>
      <c r="VJA115" s="31"/>
      <c r="VJB115" s="31"/>
      <c r="VJC115" s="31"/>
      <c r="VJD115" s="31"/>
      <c r="VJE115" s="31"/>
      <c r="VJF115" s="31"/>
      <c r="VJG115" s="31"/>
      <c r="VJH115" s="31"/>
      <c r="VJI115" s="31"/>
      <c r="VJJ115" s="31"/>
      <c r="VJK115" s="31"/>
      <c r="VJL115" s="31"/>
      <c r="VJM115" s="31"/>
      <c r="VJN115" s="31"/>
      <c r="VJO115" s="31"/>
      <c r="VJP115" s="31"/>
      <c r="VJQ115" s="31"/>
      <c r="VJR115" s="31"/>
      <c r="VJS115" s="31"/>
      <c r="VJT115" s="31"/>
      <c r="VJU115" s="31"/>
      <c r="VJV115" s="31"/>
      <c r="VJW115" s="31"/>
      <c r="VJX115" s="31"/>
      <c r="VJY115" s="31"/>
      <c r="VJZ115" s="31"/>
      <c r="VKA115" s="31"/>
      <c r="VKB115" s="31"/>
      <c r="VKC115" s="31"/>
      <c r="VKD115" s="31"/>
      <c r="VKE115" s="31"/>
      <c r="VKF115" s="31"/>
      <c r="VKG115" s="31"/>
      <c r="VKH115" s="31"/>
      <c r="VKI115" s="31"/>
      <c r="VKJ115" s="31"/>
      <c r="VKK115" s="31"/>
      <c r="VKL115" s="31"/>
      <c r="VKM115" s="31"/>
      <c r="VKN115" s="31"/>
      <c r="VKO115" s="31"/>
      <c r="VKP115" s="31"/>
      <c r="VKQ115" s="31"/>
      <c r="VKR115" s="31"/>
      <c r="VKS115" s="31"/>
      <c r="VKT115" s="31"/>
      <c r="VKU115" s="31"/>
      <c r="VKV115" s="31"/>
      <c r="VKW115" s="31"/>
      <c r="VKX115" s="31"/>
      <c r="VKY115" s="31"/>
      <c r="VKZ115" s="31"/>
      <c r="VLA115" s="31"/>
      <c r="VLB115" s="31"/>
      <c r="VLC115" s="31"/>
      <c r="VLD115" s="31"/>
      <c r="VLE115" s="31"/>
      <c r="VLF115" s="31"/>
      <c r="VLG115" s="31"/>
      <c r="VLH115" s="31"/>
      <c r="VLI115" s="31"/>
      <c r="VLJ115" s="31"/>
      <c r="VLK115" s="31"/>
      <c r="VLL115" s="31"/>
      <c r="VLM115" s="31"/>
      <c r="VLN115" s="31"/>
      <c r="VLO115" s="31"/>
      <c r="VLP115" s="31"/>
      <c r="VLQ115" s="31"/>
      <c r="VLR115" s="31"/>
      <c r="VLS115" s="31"/>
      <c r="VLT115" s="31"/>
      <c r="VLU115" s="31"/>
      <c r="VLV115" s="31"/>
      <c r="VLW115" s="31"/>
      <c r="VLX115" s="31"/>
      <c r="VLY115" s="31"/>
      <c r="VLZ115" s="31"/>
      <c r="VMA115" s="31"/>
      <c r="VMB115" s="31"/>
      <c r="VMC115" s="31"/>
      <c r="VMD115" s="31"/>
      <c r="VME115" s="31"/>
      <c r="VMF115" s="31"/>
      <c r="VMG115" s="31"/>
      <c r="VMH115" s="31"/>
      <c r="VMI115" s="31"/>
      <c r="VMJ115" s="31"/>
      <c r="VMK115" s="31"/>
      <c r="VML115" s="31"/>
      <c r="VMM115" s="31"/>
      <c r="VMN115" s="31"/>
      <c r="VMO115" s="31"/>
      <c r="VMP115" s="31"/>
      <c r="VMQ115" s="31"/>
      <c r="VMR115" s="31"/>
      <c r="VMS115" s="31"/>
      <c r="VMT115" s="31"/>
      <c r="VMU115" s="31"/>
      <c r="VMV115" s="31"/>
      <c r="VMW115" s="31"/>
      <c r="VMX115" s="31"/>
      <c r="VMY115" s="31"/>
      <c r="VMZ115" s="31"/>
      <c r="VNA115" s="31"/>
      <c r="VNB115" s="31"/>
      <c r="VNC115" s="31"/>
      <c r="VND115" s="31"/>
      <c r="VNE115" s="31"/>
      <c r="VNF115" s="31"/>
      <c r="VNG115" s="31"/>
      <c r="VNH115" s="31"/>
      <c r="VNI115" s="31"/>
      <c r="VNJ115" s="31"/>
      <c r="VNK115" s="31"/>
      <c r="VNL115" s="31"/>
      <c r="VNM115" s="31"/>
      <c r="VNN115" s="31"/>
      <c r="VNO115" s="31"/>
      <c r="VNP115" s="31"/>
      <c r="VNQ115" s="31"/>
      <c r="VNR115" s="31"/>
      <c r="VNS115" s="31"/>
      <c r="VNT115" s="31"/>
      <c r="VNU115" s="31"/>
      <c r="VNV115" s="31"/>
      <c r="VNW115" s="31"/>
      <c r="VNX115" s="31"/>
      <c r="VNY115" s="31"/>
      <c r="VNZ115" s="31"/>
      <c r="VOA115" s="31"/>
      <c r="VOB115" s="31"/>
      <c r="VOC115" s="31"/>
      <c r="VOD115" s="31"/>
      <c r="VOE115" s="31"/>
      <c r="VOF115" s="31"/>
      <c r="VOG115" s="31"/>
      <c r="VOH115" s="31"/>
      <c r="VOI115" s="31"/>
      <c r="VOJ115" s="31"/>
      <c r="VOK115" s="31"/>
      <c r="VOL115" s="31"/>
      <c r="VOM115" s="31"/>
      <c r="VON115" s="31"/>
      <c r="VOO115" s="31"/>
      <c r="VOP115" s="31"/>
      <c r="VOQ115" s="31"/>
      <c r="VOR115" s="31"/>
      <c r="VOS115" s="31"/>
      <c r="VOT115" s="31"/>
      <c r="VOU115" s="31"/>
      <c r="VOV115" s="31"/>
      <c r="VOW115" s="31"/>
      <c r="VOX115" s="31"/>
      <c r="VOY115" s="31"/>
      <c r="VOZ115" s="31"/>
      <c r="VPA115" s="31"/>
      <c r="VPB115" s="31"/>
      <c r="VPC115" s="31"/>
      <c r="VPD115" s="31"/>
      <c r="VPE115" s="31"/>
      <c r="VPF115" s="31"/>
      <c r="VPG115" s="31"/>
      <c r="VPH115" s="31"/>
      <c r="VPI115" s="31"/>
      <c r="VPJ115" s="31"/>
      <c r="VPK115" s="31"/>
      <c r="VPL115" s="31"/>
      <c r="VPM115" s="31"/>
      <c r="VPN115" s="31"/>
      <c r="VPO115" s="31"/>
      <c r="VPP115" s="31"/>
      <c r="VPQ115" s="31"/>
      <c r="VPR115" s="31"/>
      <c r="VPS115" s="31"/>
      <c r="VPT115" s="31"/>
      <c r="VPU115" s="31"/>
      <c r="VPV115" s="31"/>
      <c r="VPW115" s="31"/>
      <c r="VPX115" s="31"/>
      <c r="VPY115" s="31"/>
      <c r="VPZ115" s="31"/>
      <c r="VQA115" s="31"/>
      <c r="VQB115" s="31"/>
      <c r="VQC115" s="31"/>
      <c r="VQD115" s="31"/>
      <c r="VQE115" s="31"/>
      <c r="VQF115" s="31"/>
      <c r="VQG115" s="31"/>
      <c r="VQH115" s="31"/>
      <c r="VQI115" s="31"/>
      <c r="VQJ115" s="31"/>
      <c r="VQK115" s="31"/>
      <c r="VQL115" s="31"/>
      <c r="VQM115" s="31"/>
      <c r="VQN115" s="31"/>
      <c r="VQO115" s="31"/>
      <c r="VQP115" s="31"/>
      <c r="VQQ115" s="31"/>
      <c r="VQR115" s="31"/>
      <c r="VQS115" s="31"/>
      <c r="VQT115" s="31"/>
      <c r="VQU115" s="31"/>
      <c r="VQV115" s="31"/>
      <c r="VQW115" s="31"/>
      <c r="VQX115" s="31"/>
      <c r="VQY115" s="31"/>
      <c r="VQZ115" s="31"/>
      <c r="VRA115" s="31"/>
      <c r="VRB115" s="31"/>
      <c r="VRC115" s="31"/>
      <c r="VRD115" s="31"/>
      <c r="VRE115" s="31"/>
      <c r="VRF115" s="31"/>
      <c r="VRG115" s="31"/>
      <c r="VRH115" s="31"/>
      <c r="VRI115" s="31"/>
      <c r="VRJ115" s="31"/>
      <c r="VRK115" s="31"/>
      <c r="VRL115" s="31"/>
      <c r="VRM115" s="31"/>
      <c r="VRN115" s="31"/>
      <c r="VRO115" s="31"/>
      <c r="VRP115" s="31"/>
      <c r="VRQ115" s="31"/>
      <c r="VRR115" s="31"/>
      <c r="VRS115" s="31"/>
      <c r="VRT115" s="31"/>
      <c r="VRU115" s="31"/>
      <c r="VRV115" s="31"/>
      <c r="VRW115" s="31"/>
      <c r="VRX115" s="31"/>
      <c r="VRY115" s="31"/>
      <c r="VRZ115" s="31"/>
      <c r="VSA115" s="31"/>
      <c r="VSB115" s="31"/>
      <c r="VSC115" s="31"/>
      <c r="VSD115" s="31"/>
      <c r="VSE115" s="31"/>
      <c r="VSF115" s="31"/>
      <c r="VSG115" s="31"/>
      <c r="VSH115" s="31"/>
      <c r="VSI115" s="31"/>
      <c r="VSJ115" s="31"/>
      <c r="VSK115" s="31"/>
      <c r="VSL115" s="31"/>
      <c r="VSM115" s="31"/>
      <c r="VSN115" s="31"/>
      <c r="VSO115" s="31"/>
      <c r="VSP115" s="31"/>
      <c r="VSQ115" s="31"/>
      <c r="VSR115" s="31"/>
      <c r="VSS115" s="31"/>
      <c r="VST115" s="31"/>
      <c r="VSU115" s="31"/>
      <c r="VSV115" s="31"/>
      <c r="VSW115" s="31"/>
      <c r="VSX115" s="31"/>
      <c r="VSY115" s="31"/>
      <c r="VSZ115" s="31"/>
      <c r="VTA115" s="31"/>
      <c r="VTB115" s="31"/>
      <c r="VTC115" s="31"/>
      <c r="VTD115" s="31"/>
      <c r="VTE115" s="31"/>
      <c r="VTF115" s="31"/>
      <c r="VTG115" s="31"/>
      <c r="VTH115" s="31"/>
      <c r="VTI115" s="31"/>
      <c r="VTJ115" s="31"/>
      <c r="VTK115" s="31"/>
      <c r="VTL115" s="31"/>
      <c r="VTM115" s="31"/>
      <c r="VTN115" s="31"/>
      <c r="VTO115" s="31"/>
      <c r="VTP115" s="31"/>
      <c r="VTQ115" s="31"/>
      <c r="VTR115" s="31"/>
      <c r="VTS115" s="31"/>
      <c r="VTT115" s="31"/>
      <c r="VTU115" s="31"/>
      <c r="VTV115" s="31"/>
      <c r="VTW115" s="31"/>
      <c r="VTX115" s="31"/>
      <c r="VTY115" s="31"/>
      <c r="VTZ115" s="31"/>
      <c r="VUA115" s="31"/>
      <c r="VUB115" s="31"/>
      <c r="VUC115" s="31"/>
      <c r="VUD115" s="31"/>
      <c r="VUE115" s="31"/>
      <c r="VUF115" s="31"/>
      <c r="VUG115" s="31"/>
      <c r="VUH115" s="31"/>
      <c r="VUI115" s="31"/>
      <c r="VUJ115" s="31"/>
      <c r="VUK115" s="31"/>
      <c r="VUL115" s="31"/>
      <c r="VUM115" s="31"/>
      <c r="VUN115" s="31"/>
      <c r="VUO115" s="31"/>
      <c r="VUP115" s="31"/>
      <c r="VUQ115" s="31"/>
      <c r="VUR115" s="31"/>
      <c r="VUS115" s="31"/>
      <c r="VUT115" s="31"/>
      <c r="VUU115" s="31"/>
      <c r="VUV115" s="31"/>
      <c r="VUW115" s="31"/>
      <c r="VUX115" s="31"/>
      <c r="VUY115" s="31"/>
      <c r="VUZ115" s="31"/>
      <c r="VVA115" s="31"/>
      <c r="VVB115" s="31"/>
      <c r="VVC115" s="31"/>
      <c r="VVD115" s="31"/>
      <c r="VVE115" s="31"/>
      <c r="VVF115" s="31"/>
      <c r="VVG115" s="31"/>
      <c r="VVH115" s="31"/>
      <c r="VVI115" s="31"/>
      <c r="VVJ115" s="31"/>
      <c r="VVK115" s="31"/>
      <c r="VVL115" s="31"/>
      <c r="VVM115" s="31"/>
      <c r="VVN115" s="31"/>
      <c r="VVO115" s="31"/>
      <c r="VVP115" s="31"/>
      <c r="VVQ115" s="31"/>
      <c r="VVR115" s="31"/>
      <c r="VVS115" s="31"/>
      <c r="VVT115" s="31"/>
      <c r="VVU115" s="31"/>
      <c r="VVV115" s="31"/>
      <c r="VVW115" s="31"/>
      <c r="VVX115" s="31"/>
      <c r="VVY115" s="31"/>
      <c r="VVZ115" s="31"/>
      <c r="VWA115" s="31"/>
      <c r="VWB115" s="31"/>
      <c r="VWC115" s="31"/>
      <c r="VWD115" s="31"/>
      <c r="VWE115" s="31"/>
      <c r="VWF115" s="31"/>
      <c r="VWG115" s="31"/>
      <c r="VWH115" s="31"/>
      <c r="VWI115" s="31"/>
      <c r="VWJ115" s="31"/>
      <c r="VWK115" s="31"/>
      <c r="VWL115" s="31"/>
      <c r="VWM115" s="31"/>
      <c r="VWN115" s="31"/>
      <c r="VWO115" s="31"/>
      <c r="VWP115" s="31"/>
      <c r="VWQ115" s="31"/>
      <c r="VWR115" s="31"/>
      <c r="VWS115" s="31"/>
      <c r="VWT115" s="31"/>
      <c r="VWU115" s="31"/>
      <c r="VWV115" s="31"/>
      <c r="VWW115" s="31"/>
      <c r="VWX115" s="31"/>
      <c r="VWY115" s="31"/>
      <c r="VWZ115" s="31"/>
      <c r="VXA115" s="31"/>
      <c r="VXB115" s="31"/>
      <c r="VXC115" s="31"/>
      <c r="VXD115" s="31"/>
      <c r="VXE115" s="31"/>
      <c r="VXF115" s="31"/>
      <c r="VXG115" s="31"/>
      <c r="VXH115" s="31"/>
      <c r="VXI115" s="31"/>
      <c r="VXJ115" s="31"/>
      <c r="VXK115" s="31"/>
      <c r="VXL115" s="31"/>
      <c r="VXM115" s="31"/>
      <c r="VXN115" s="31"/>
      <c r="VXO115" s="31"/>
      <c r="VXP115" s="31"/>
      <c r="VXQ115" s="31"/>
      <c r="VXR115" s="31"/>
      <c r="VXS115" s="31"/>
      <c r="VXT115" s="31"/>
      <c r="VXU115" s="31"/>
      <c r="VXV115" s="31"/>
      <c r="VXW115" s="31"/>
      <c r="VXX115" s="31"/>
      <c r="VXY115" s="31"/>
      <c r="VXZ115" s="31"/>
      <c r="VYA115" s="31"/>
      <c r="VYB115" s="31"/>
      <c r="VYC115" s="31"/>
      <c r="VYD115" s="31"/>
      <c r="VYE115" s="31"/>
      <c r="VYF115" s="31"/>
      <c r="VYG115" s="31"/>
      <c r="VYH115" s="31"/>
      <c r="VYI115" s="31"/>
      <c r="VYJ115" s="31"/>
      <c r="VYK115" s="31"/>
      <c r="VYL115" s="31"/>
      <c r="VYM115" s="31"/>
      <c r="VYN115" s="31"/>
      <c r="VYO115" s="31"/>
      <c r="VYP115" s="31"/>
      <c r="VYQ115" s="31"/>
      <c r="VYR115" s="31"/>
      <c r="VYS115" s="31"/>
      <c r="VYT115" s="31"/>
      <c r="VYU115" s="31"/>
      <c r="VYV115" s="31"/>
      <c r="VYW115" s="31"/>
      <c r="VYX115" s="31"/>
      <c r="VYY115" s="31"/>
      <c r="VYZ115" s="31"/>
      <c r="VZA115" s="31"/>
      <c r="VZB115" s="31"/>
      <c r="VZC115" s="31"/>
      <c r="VZD115" s="31"/>
      <c r="VZE115" s="31"/>
      <c r="VZF115" s="31"/>
      <c r="VZG115" s="31"/>
      <c r="VZH115" s="31"/>
      <c r="VZI115" s="31"/>
      <c r="VZJ115" s="31"/>
      <c r="VZK115" s="31"/>
      <c r="VZL115" s="31"/>
      <c r="VZM115" s="31"/>
      <c r="VZN115" s="31"/>
      <c r="VZO115" s="31"/>
      <c r="VZP115" s="31"/>
      <c r="VZQ115" s="31"/>
      <c r="VZR115" s="31"/>
      <c r="VZS115" s="31"/>
      <c r="VZT115" s="31"/>
      <c r="VZU115" s="31"/>
      <c r="VZV115" s="31"/>
      <c r="VZW115" s="31"/>
      <c r="VZX115" s="31"/>
      <c r="VZY115" s="31"/>
      <c r="VZZ115" s="31"/>
      <c r="WAA115" s="31"/>
      <c r="WAB115" s="31"/>
      <c r="WAC115" s="31"/>
      <c r="WAD115" s="31"/>
      <c r="WAE115" s="31"/>
      <c r="WAF115" s="31"/>
      <c r="WAG115" s="31"/>
      <c r="WAH115" s="31"/>
      <c r="WAI115" s="31"/>
      <c r="WAJ115" s="31"/>
      <c r="WAK115" s="31"/>
      <c r="WAL115" s="31"/>
      <c r="WAM115" s="31"/>
      <c r="WAN115" s="31"/>
      <c r="WAO115" s="31"/>
      <c r="WAP115" s="31"/>
      <c r="WAQ115" s="31"/>
      <c r="WAR115" s="31"/>
      <c r="WAS115" s="31"/>
      <c r="WAT115" s="31"/>
      <c r="WAU115" s="31"/>
      <c r="WAV115" s="31"/>
      <c r="WAW115" s="31"/>
      <c r="WAX115" s="31"/>
      <c r="WAY115" s="31"/>
      <c r="WAZ115" s="31"/>
      <c r="WBA115" s="31"/>
      <c r="WBB115" s="31"/>
      <c r="WBC115" s="31"/>
      <c r="WBD115" s="31"/>
      <c r="WBE115" s="31"/>
      <c r="WBF115" s="31"/>
      <c r="WBG115" s="31"/>
      <c r="WBH115" s="31"/>
      <c r="WBI115" s="31"/>
      <c r="WBJ115" s="31"/>
      <c r="WBK115" s="31"/>
      <c r="WBL115" s="31"/>
      <c r="WBM115" s="31"/>
      <c r="WBN115" s="31"/>
      <c r="WBO115" s="31"/>
      <c r="WBP115" s="31"/>
      <c r="WBQ115" s="31"/>
      <c r="WBR115" s="31"/>
      <c r="WBS115" s="31"/>
      <c r="WBT115" s="31"/>
      <c r="WBU115" s="31"/>
      <c r="WBV115" s="31"/>
      <c r="WBW115" s="31"/>
      <c r="WBX115" s="31"/>
      <c r="WBY115" s="31"/>
      <c r="WBZ115" s="31"/>
      <c r="WCA115" s="31"/>
      <c r="WCB115" s="31"/>
      <c r="WCC115" s="31"/>
      <c r="WCD115" s="31"/>
      <c r="WCE115" s="31"/>
      <c r="WCF115" s="31"/>
      <c r="WCG115" s="31"/>
      <c r="WCH115" s="31"/>
      <c r="WCI115" s="31"/>
      <c r="WCJ115" s="31"/>
      <c r="WCK115" s="31"/>
      <c r="WCL115" s="31"/>
      <c r="WCM115" s="31"/>
      <c r="WCN115" s="31"/>
      <c r="WCO115" s="31"/>
      <c r="WCP115" s="31"/>
      <c r="WCQ115" s="31"/>
      <c r="WCR115" s="31"/>
      <c r="WCS115" s="31"/>
      <c r="WCT115" s="31"/>
      <c r="WCU115" s="31"/>
      <c r="WCV115" s="31"/>
      <c r="WCW115" s="31"/>
      <c r="WCX115" s="31"/>
      <c r="WCY115" s="31"/>
      <c r="WCZ115" s="31"/>
      <c r="WDA115" s="31"/>
      <c r="WDB115" s="31"/>
      <c r="WDC115" s="31"/>
      <c r="WDD115" s="31"/>
      <c r="WDE115" s="31"/>
      <c r="WDF115" s="31"/>
      <c r="WDG115" s="31"/>
      <c r="WDH115" s="31"/>
      <c r="WDI115" s="31"/>
      <c r="WDJ115" s="31"/>
      <c r="WDK115" s="31"/>
      <c r="WDL115" s="31"/>
      <c r="WDM115" s="31"/>
      <c r="WDN115" s="31"/>
      <c r="WDO115" s="31"/>
      <c r="WDP115" s="31"/>
      <c r="WDQ115" s="31"/>
      <c r="WDR115" s="31"/>
      <c r="WDS115" s="31"/>
      <c r="WDT115" s="31"/>
      <c r="WDU115" s="31"/>
      <c r="WDV115" s="31"/>
      <c r="WDW115" s="31"/>
      <c r="WDX115" s="31"/>
      <c r="WDY115" s="31"/>
      <c r="WDZ115" s="31"/>
      <c r="WEA115" s="31"/>
      <c r="WEB115" s="31"/>
      <c r="WEC115" s="31"/>
      <c r="WED115" s="31"/>
      <c r="WEE115" s="31"/>
      <c r="WEF115" s="31"/>
      <c r="WEG115" s="31"/>
      <c r="WEH115" s="31"/>
      <c r="WEI115" s="31"/>
      <c r="WEJ115" s="31"/>
      <c r="WEK115" s="31"/>
      <c r="WEL115" s="31"/>
      <c r="WEM115" s="31"/>
      <c r="WEN115" s="31"/>
      <c r="WEO115" s="31"/>
      <c r="WEP115" s="31"/>
      <c r="WEQ115" s="31"/>
      <c r="WER115" s="31"/>
      <c r="WES115" s="31"/>
      <c r="WET115" s="31"/>
      <c r="WEU115" s="31"/>
      <c r="WEV115" s="31"/>
      <c r="WEW115" s="31"/>
      <c r="WEX115" s="31"/>
      <c r="WEY115" s="31"/>
      <c r="WEZ115" s="31"/>
      <c r="WFA115" s="31"/>
      <c r="WFB115" s="31"/>
      <c r="WFC115" s="31"/>
      <c r="WFD115" s="31"/>
      <c r="WFE115" s="31"/>
      <c r="WFF115" s="31"/>
      <c r="WFG115" s="31"/>
      <c r="WFH115" s="31"/>
      <c r="WFI115" s="31"/>
      <c r="WFJ115" s="31"/>
      <c r="WFK115" s="31"/>
      <c r="WFL115" s="31"/>
      <c r="WFM115" s="31"/>
      <c r="WFN115" s="31"/>
      <c r="WFO115" s="31"/>
      <c r="WFP115" s="31"/>
      <c r="WFQ115" s="31"/>
      <c r="WFR115" s="31"/>
      <c r="WFS115" s="31"/>
      <c r="WFT115" s="31"/>
      <c r="WFU115" s="31"/>
      <c r="WFV115" s="31"/>
      <c r="WFW115" s="31"/>
      <c r="WFX115" s="31"/>
      <c r="WFY115" s="31"/>
      <c r="WFZ115" s="31"/>
      <c r="WGA115" s="31"/>
      <c r="WGB115" s="31"/>
      <c r="WGC115" s="31"/>
      <c r="WGD115" s="31"/>
      <c r="WGE115" s="31"/>
      <c r="WGF115" s="31"/>
      <c r="WGG115" s="31"/>
      <c r="WGH115" s="31"/>
      <c r="WGI115" s="31"/>
      <c r="WGJ115" s="31"/>
      <c r="WGK115" s="31"/>
      <c r="WGL115" s="31"/>
      <c r="WGM115" s="31"/>
      <c r="WGN115" s="31"/>
      <c r="WGO115" s="31"/>
      <c r="WGP115" s="31"/>
      <c r="WGQ115" s="31"/>
      <c r="WGR115" s="31"/>
      <c r="WGS115" s="31"/>
      <c r="WGT115" s="31"/>
      <c r="WGU115" s="31"/>
      <c r="WGV115" s="31"/>
      <c r="WGW115" s="31"/>
      <c r="WGX115" s="31"/>
      <c r="WGY115" s="31"/>
      <c r="WGZ115" s="31"/>
      <c r="WHA115" s="31"/>
      <c r="WHB115" s="31"/>
      <c r="WHC115" s="31"/>
      <c r="WHD115" s="31"/>
      <c r="WHE115" s="31"/>
      <c r="WHF115" s="31"/>
      <c r="WHG115" s="31"/>
      <c r="WHH115" s="31"/>
      <c r="WHI115" s="31"/>
      <c r="WHJ115" s="31"/>
      <c r="WHK115" s="31"/>
      <c r="WHL115" s="31"/>
      <c r="WHM115" s="31"/>
      <c r="WHN115" s="31"/>
      <c r="WHO115" s="31"/>
      <c r="WHP115" s="31"/>
      <c r="WHQ115" s="31"/>
      <c r="WHR115" s="31"/>
      <c r="WHS115" s="31"/>
      <c r="WHT115" s="31"/>
      <c r="WHU115" s="31"/>
      <c r="WHV115" s="31"/>
      <c r="WHW115" s="31"/>
      <c r="WHX115" s="31"/>
      <c r="WHY115" s="31"/>
      <c r="WHZ115" s="31"/>
      <c r="WIA115" s="31"/>
      <c r="WIB115" s="31"/>
      <c r="WIC115" s="31"/>
      <c r="WID115" s="31"/>
      <c r="WIE115" s="31"/>
      <c r="WIF115" s="31"/>
      <c r="WIG115" s="31"/>
      <c r="WIH115" s="31"/>
      <c r="WII115" s="31"/>
      <c r="WIJ115" s="31"/>
      <c r="WIK115" s="31"/>
      <c r="WIL115" s="31"/>
      <c r="WIM115" s="31"/>
      <c r="WIN115" s="31"/>
      <c r="WIO115" s="31"/>
      <c r="WIP115" s="31"/>
      <c r="WIQ115" s="31"/>
      <c r="WIR115" s="31"/>
      <c r="WIS115" s="31"/>
      <c r="WIT115" s="31"/>
      <c r="WIU115" s="31"/>
      <c r="WIV115" s="31"/>
      <c r="WIW115" s="31"/>
      <c r="WIX115" s="31"/>
      <c r="WIY115" s="31"/>
      <c r="WIZ115" s="31"/>
      <c r="WJA115" s="31"/>
      <c r="WJB115" s="31"/>
      <c r="WJC115" s="31"/>
      <c r="WJD115" s="31"/>
      <c r="WJE115" s="31"/>
      <c r="WJF115" s="31"/>
      <c r="WJG115" s="31"/>
      <c r="WJH115" s="31"/>
      <c r="WJI115" s="31"/>
      <c r="WJJ115" s="31"/>
      <c r="WJK115" s="31"/>
      <c r="WJL115" s="31"/>
      <c r="WJM115" s="31"/>
      <c r="WJN115" s="31"/>
      <c r="WJO115" s="31"/>
      <c r="WJP115" s="31"/>
      <c r="WJQ115" s="31"/>
      <c r="WJR115" s="31"/>
      <c r="WJS115" s="31"/>
      <c r="WJT115" s="31"/>
      <c r="WJU115" s="31"/>
      <c r="WJV115" s="31"/>
      <c r="WJW115" s="31"/>
      <c r="WJX115" s="31"/>
      <c r="WJY115" s="31"/>
      <c r="WJZ115" s="31"/>
      <c r="WKA115" s="31"/>
      <c r="WKB115" s="31"/>
      <c r="WKC115" s="31"/>
      <c r="WKD115" s="31"/>
      <c r="WKE115" s="31"/>
      <c r="WKF115" s="31"/>
      <c r="WKG115" s="31"/>
      <c r="WKH115" s="31"/>
      <c r="WKI115" s="31"/>
      <c r="WKJ115" s="31"/>
      <c r="WKK115" s="31"/>
      <c r="WKL115" s="31"/>
      <c r="WKM115" s="31"/>
      <c r="WKN115" s="31"/>
      <c r="WKO115" s="31"/>
      <c r="WKP115" s="31"/>
      <c r="WKQ115" s="31"/>
      <c r="WKR115" s="31"/>
      <c r="WKS115" s="31"/>
      <c r="WKT115" s="31"/>
      <c r="WKU115" s="31"/>
      <c r="WKV115" s="31"/>
      <c r="WKW115" s="31"/>
      <c r="WKX115" s="31"/>
      <c r="WKY115" s="31"/>
      <c r="WKZ115" s="31"/>
      <c r="WLA115" s="31"/>
      <c r="WLB115" s="31"/>
      <c r="WLC115" s="31"/>
      <c r="WLD115" s="31"/>
      <c r="WLE115" s="31"/>
      <c r="WLF115" s="31"/>
      <c r="WLG115" s="31"/>
      <c r="WLH115" s="31"/>
      <c r="WLI115" s="31"/>
      <c r="WLJ115" s="31"/>
      <c r="WLK115" s="31"/>
      <c r="WLL115" s="31"/>
      <c r="WLM115" s="31"/>
      <c r="WLN115" s="31"/>
      <c r="WLO115" s="31"/>
      <c r="WLP115" s="31"/>
      <c r="WLQ115" s="31"/>
      <c r="WLR115" s="31"/>
      <c r="WLS115" s="31"/>
      <c r="WLT115" s="31"/>
      <c r="WLU115" s="31"/>
      <c r="WLV115" s="31"/>
      <c r="WLW115" s="31"/>
      <c r="WLX115" s="31"/>
      <c r="WLY115" s="31"/>
      <c r="WLZ115" s="31"/>
      <c r="WMA115" s="31"/>
      <c r="WMB115" s="31"/>
      <c r="WMC115" s="31"/>
      <c r="WMD115" s="31"/>
      <c r="WME115" s="31"/>
      <c r="WMF115" s="31"/>
      <c r="WMG115" s="31"/>
      <c r="WMH115" s="31"/>
      <c r="WMI115" s="31"/>
      <c r="WMJ115" s="31"/>
      <c r="WMK115" s="31"/>
      <c r="WML115" s="31"/>
      <c r="WMM115" s="31"/>
      <c r="WMN115" s="31"/>
      <c r="WMO115" s="31"/>
      <c r="WMP115" s="31"/>
      <c r="WMQ115" s="31"/>
      <c r="WMR115" s="31"/>
      <c r="WMS115" s="31"/>
      <c r="WMT115" s="31"/>
      <c r="WMU115" s="31"/>
      <c r="WMV115" s="31"/>
      <c r="WMW115" s="31"/>
      <c r="WMX115" s="31"/>
      <c r="WMY115" s="31"/>
      <c r="WMZ115" s="31"/>
      <c r="WNA115" s="31"/>
      <c r="WNB115" s="31"/>
      <c r="WNC115" s="31"/>
      <c r="WND115" s="31"/>
      <c r="WNE115" s="31"/>
      <c r="WNF115" s="31"/>
      <c r="WNG115" s="31"/>
      <c r="WNH115" s="31"/>
      <c r="WNI115" s="31"/>
      <c r="WNJ115" s="31"/>
      <c r="WNK115" s="31"/>
      <c r="WNL115" s="31"/>
      <c r="WNM115" s="31"/>
      <c r="WNN115" s="31"/>
      <c r="WNO115" s="31"/>
      <c r="WNP115" s="31"/>
      <c r="WNQ115" s="31"/>
      <c r="WNR115" s="31"/>
      <c r="WNS115" s="31"/>
      <c r="WNT115" s="31"/>
      <c r="WNU115" s="31"/>
      <c r="WNV115" s="31"/>
      <c r="WNW115" s="31"/>
      <c r="WNX115" s="31"/>
      <c r="WNY115" s="31"/>
      <c r="WNZ115" s="31"/>
      <c r="WOA115" s="31"/>
      <c r="WOB115" s="31"/>
      <c r="WOC115" s="31"/>
      <c r="WOD115" s="31"/>
      <c r="WOE115" s="31"/>
      <c r="WOF115" s="31"/>
      <c r="WOG115" s="31"/>
      <c r="WOH115" s="31"/>
      <c r="WOI115" s="31"/>
      <c r="WOJ115" s="31"/>
      <c r="WOK115" s="31"/>
      <c r="WOL115" s="31"/>
      <c r="WOM115" s="31"/>
      <c r="WON115" s="31"/>
      <c r="WOO115" s="31"/>
      <c r="WOP115" s="31"/>
      <c r="WOQ115" s="31"/>
      <c r="WOR115" s="31"/>
      <c r="WOS115" s="31"/>
      <c r="WOT115" s="31"/>
      <c r="WOU115" s="31"/>
      <c r="WOV115" s="31"/>
      <c r="WOW115" s="31"/>
      <c r="WOX115" s="31"/>
      <c r="WOY115" s="31"/>
      <c r="WOZ115" s="31"/>
      <c r="WPA115" s="31"/>
      <c r="WPB115" s="31"/>
      <c r="WPC115" s="31"/>
      <c r="WPD115" s="31"/>
      <c r="WPE115" s="31"/>
      <c r="WPF115" s="31"/>
      <c r="WPG115" s="31"/>
      <c r="WPH115" s="31"/>
      <c r="WPI115" s="31"/>
      <c r="WPJ115" s="31"/>
      <c r="WPK115" s="31"/>
      <c r="WPL115" s="31"/>
      <c r="WPM115" s="31"/>
      <c r="WPN115" s="31"/>
      <c r="WPO115" s="31"/>
      <c r="WPP115" s="31"/>
      <c r="WPQ115" s="31"/>
      <c r="WPR115" s="31"/>
      <c r="WPS115" s="31"/>
      <c r="WPT115" s="31"/>
      <c r="WPU115" s="31"/>
      <c r="WPV115" s="31"/>
      <c r="WPW115" s="31"/>
      <c r="WPX115" s="31"/>
      <c r="WPY115" s="31"/>
      <c r="WPZ115" s="31"/>
      <c r="WQA115" s="31"/>
      <c r="WQB115" s="31"/>
      <c r="WQC115" s="31"/>
      <c r="WQD115" s="31"/>
      <c r="WQE115" s="31"/>
      <c r="WQF115" s="31"/>
      <c r="WQG115" s="31"/>
      <c r="WQH115" s="31"/>
      <c r="WQI115" s="31"/>
      <c r="WQJ115" s="31"/>
      <c r="WQK115" s="31"/>
      <c r="WQL115" s="31"/>
      <c r="WQM115" s="31"/>
      <c r="WQN115" s="31"/>
      <c r="WQO115" s="31"/>
      <c r="WQP115" s="31"/>
      <c r="WQQ115" s="31"/>
      <c r="WQR115" s="31"/>
      <c r="WQS115" s="31"/>
      <c r="WQT115" s="31"/>
      <c r="WQU115" s="31"/>
      <c r="WQV115" s="31"/>
      <c r="WQW115" s="31"/>
      <c r="WQX115" s="31"/>
      <c r="WQY115" s="31"/>
      <c r="WQZ115" s="31"/>
      <c r="WRA115" s="31"/>
      <c r="WRB115" s="31"/>
      <c r="WRC115" s="31"/>
      <c r="WRD115" s="31"/>
      <c r="WRE115" s="31"/>
      <c r="WRF115" s="31"/>
      <c r="WRG115" s="31"/>
      <c r="WRH115" s="31"/>
      <c r="WRI115" s="31"/>
      <c r="WRJ115" s="31"/>
      <c r="WRK115" s="31"/>
      <c r="WRL115" s="31"/>
      <c r="WRM115" s="31"/>
      <c r="WRN115" s="31"/>
      <c r="WRO115" s="31"/>
      <c r="WRP115" s="31"/>
      <c r="WRQ115" s="31"/>
      <c r="WRR115" s="31"/>
      <c r="WRS115" s="31"/>
      <c r="WRT115" s="31"/>
      <c r="WRU115" s="31"/>
      <c r="WRV115" s="31"/>
      <c r="WRW115" s="31"/>
      <c r="WRX115" s="31"/>
      <c r="WRY115" s="31"/>
      <c r="WRZ115" s="31"/>
      <c r="WSA115" s="31"/>
      <c r="WSB115" s="31"/>
      <c r="WSC115" s="31"/>
      <c r="WSD115" s="31"/>
      <c r="WSE115" s="31"/>
      <c r="WSF115" s="31"/>
      <c r="WSG115" s="31"/>
      <c r="WSH115" s="31"/>
      <c r="WSI115" s="31"/>
      <c r="WSJ115" s="31"/>
      <c r="WSK115" s="31"/>
      <c r="WSL115" s="31"/>
      <c r="WSM115" s="31"/>
      <c r="WSN115" s="31"/>
      <c r="WSO115" s="31"/>
      <c r="WSP115" s="31"/>
      <c r="WSQ115" s="31"/>
      <c r="WSR115" s="31"/>
      <c r="WSS115" s="31"/>
      <c r="WST115" s="31"/>
      <c r="WSU115" s="31"/>
      <c r="WSV115" s="31"/>
      <c r="WSW115" s="31"/>
      <c r="WSX115" s="31"/>
      <c r="WSY115" s="31"/>
      <c r="WSZ115" s="31"/>
      <c r="WTA115" s="31"/>
      <c r="WTB115" s="31"/>
      <c r="WTC115" s="31"/>
      <c r="WTD115" s="31"/>
      <c r="WTE115" s="31"/>
      <c r="WTF115" s="31"/>
      <c r="WTG115" s="31"/>
      <c r="WTH115" s="31"/>
      <c r="WTI115" s="31"/>
      <c r="WTJ115" s="31"/>
      <c r="WTK115" s="31"/>
      <c r="WTL115" s="31"/>
      <c r="WTM115" s="31"/>
      <c r="WTN115" s="31"/>
      <c r="WTO115" s="31"/>
      <c r="WTP115" s="31"/>
      <c r="WTQ115" s="31"/>
      <c r="WTR115" s="31"/>
      <c r="WTS115" s="31"/>
      <c r="WTT115" s="31"/>
      <c r="WTU115" s="31"/>
      <c r="WTV115" s="31"/>
      <c r="WTW115" s="31"/>
      <c r="WTX115" s="31"/>
      <c r="WTY115" s="31"/>
      <c r="WTZ115" s="31"/>
      <c r="WUA115" s="31"/>
      <c r="WUB115" s="31"/>
      <c r="WUC115" s="31"/>
      <c r="WUD115" s="31"/>
      <c r="WUE115" s="31"/>
      <c r="WUF115" s="31"/>
      <c r="WUG115" s="31"/>
      <c r="WUH115" s="31"/>
      <c r="WUI115" s="31"/>
      <c r="WUJ115" s="31"/>
      <c r="WUK115" s="31"/>
      <c r="WUL115" s="31"/>
      <c r="WUM115" s="31"/>
      <c r="WUN115" s="31"/>
      <c r="WUO115" s="31"/>
      <c r="WUP115" s="31"/>
      <c r="WUQ115" s="31"/>
      <c r="WUR115" s="31"/>
      <c r="WUS115" s="31"/>
      <c r="WUT115" s="31"/>
      <c r="WUU115" s="31"/>
      <c r="WUV115" s="31"/>
      <c r="WUW115" s="31"/>
      <c r="WUX115" s="31"/>
      <c r="WUY115" s="31"/>
      <c r="WUZ115" s="31"/>
      <c r="WVA115" s="31"/>
      <c r="WVB115" s="31"/>
      <c r="WVC115" s="31"/>
      <c r="WVD115" s="31"/>
      <c r="WVE115" s="31"/>
      <c r="WVF115" s="31"/>
      <c r="WVG115" s="31"/>
      <c r="WVH115" s="31"/>
      <c r="WVI115" s="31"/>
      <c r="WVJ115" s="31"/>
      <c r="WVK115" s="31"/>
      <c r="WVL115" s="31"/>
      <c r="WVM115" s="31"/>
      <c r="WVN115" s="31"/>
      <c r="WVO115" s="31"/>
      <c r="WVP115" s="31"/>
      <c r="WVQ115" s="31"/>
      <c r="WVR115" s="31"/>
      <c r="WVS115" s="31"/>
      <c r="WVT115" s="31"/>
      <c r="WVU115" s="31"/>
      <c r="WVV115" s="31"/>
      <c r="WVW115" s="31"/>
      <c r="WVX115" s="31"/>
      <c r="WVY115" s="31"/>
      <c r="WVZ115" s="31"/>
      <c r="WWA115" s="31"/>
      <c r="WWB115" s="31"/>
      <c r="WWC115" s="31"/>
      <c r="WWD115" s="31"/>
      <c r="WWE115" s="31"/>
      <c r="WWF115" s="31"/>
      <c r="WWG115" s="31"/>
      <c r="WWH115" s="31"/>
      <c r="WWI115" s="31"/>
      <c r="WWJ115" s="31"/>
      <c r="WWK115" s="31"/>
      <c r="WWL115" s="31"/>
      <c r="WWM115" s="31"/>
      <c r="WWN115" s="31"/>
      <c r="WWO115" s="31"/>
      <c r="WWP115" s="31"/>
      <c r="WWQ115" s="31"/>
      <c r="WWR115" s="31"/>
      <c r="WWS115" s="31"/>
      <c r="WWT115" s="31"/>
      <c r="WWU115" s="31"/>
      <c r="WWV115" s="31"/>
      <c r="WWW115" s="31"/>
      <c r="WWX115" s="31"/>
      <c r="WWY115" s="31"/>
      <c r="WWZ115" s="31"/>
      <c r="WXA115" s="31"/>
      <c r="WXB115" s="31"/>
      <c r="WXC115" s="31"/>
      <c r="WXD115" s="31"/>
      <c r="WXE115" s="31"/>
      <c r="WXF115" s="31"/>
      <c r="WXG115" s="31"/>
      <c r="WXH115" s="31"/>
      <c r="WXI115" s="31"/>
      <c r="WXJ115" s="31"/>
      <c r="WXK115" s="31"/>
      <c r="WXL115" s="31"/>
      <c r="WXM115" s="31"/>
      <c r="WXN115" s="31"/>
      <c r="WXO115" s="31"/>
      <c r="WXP115" s="31"/>
      <c r="WXQ115" s="31"/>
      <c r="WXR115" s="31"/>
      <c r="WXS115" s="31"/>
      <c r="WXT115" s="31"/>
      <c r="WXU115" s="31"/>
      <c r="WXV115" s="31"/>
      <c r="WXW115" s="31"/>
      <c r="WXX115" s="31"/>
      <c r="WXY115" s="31"/>
      <c r="WXZ115" s="31"/>
      <c r="WYA115" s="31"/>
      <c r="WYB115" s="31"/>
      <c r="WYC115" s="31"/>
      <c r="WYD115" s="31"/>
      <c r="WYE115" s="31"/>
      <c r="WYF115" s="31"/>
      <c r="WYG115" s="31"/>
      <c r="WYH115" s="31"/>
      <c r="WYI115" s="31"/>
      <c r="WYJ115" s="31"/>
      <c r="WYK115" s="31"/>
      <c r="WYL115" s="31"/>
      <c r="WYM115" s="31"/>
      <c r="WYN115" s="31"/>
      <c r="WYO115" s="31"/>
      <c r="WYP115" s="31"/>
      <c r="WYQ115" s="31"/>
      <c r="WYR115" s="31"/>
      <c r="WYS115" s="31"/>
      <c r="WYT115" s="31"/>
      <c r="WYU115" s="31"/>
      <c r="WYV115" s="31"/>
      <c r="WYW115" s="31"/>
      <c r="WYX115" s="31"/>
      <c r="WYY115" s="31"/>
      <c r="WYZ115" s="31"/>
      <c r="WZA115" s="31"/>
      <c r="WZB115" s="31"/>
      <c r="WZC115" s="31"/>
      <c r="WZD115" s="31"/>
      <c r="WZE115" s="31"/>
      <c r="WZF115" s="31"/>
      <c r="WZG115" s="31"/>
      <c r="WZH115" s="31"/>
      <c r="WZI115" s="31"/>
      <c r="WZJ115" s="31"/>
      <c r="WZK115" s="31"/>
      <c r="WZL115" s="31"/>
      <c r="WZM115" s="31"/>
      <c r="WZN115" s="31"/>
      <c r="WZO115" s="31"/>
      <c r="WZP115" s="31"/>
      <c r="WZQ115" s="31"/>
      <c r="WZR115" s="31"/>
      <c r="WZS115" s="31"/>
      <c r="WZT115" s="31"/>
      <c r="WZU115" s="31"/>
      <c r="WZV115" s="31"/>
      <c r="WZW115" s="31"/>
      <c r="WZX115" s="31"/>
      <c r="WZY115" s="31"/>
      <c r="WZZ115" s="31"/>
      <c r="XAA115" s="31"/>
      <c r="XAB115" s="31"/>
      <c r="XAC115" s="31"/>
      <c r="XAD115" s="31"/>
      <c r="XAE115" s="31"/>
      <c r="XAF115" s="31"/>
      <c r="XAG115" s="31"/>
      <c r="XAH115" s="31"/>
      <c r="XAI115" s="31"/>
      <c r="XAJ115" s="31"/>
      <c r="XAK115" s="31"/>
      <c r="XAL115" s="31"/>
      <c r="XAM115" s="31"/>
      <c r="XAN115" s="31"/>
      <c r="XAO115" s="31"/>
      <c r="XAP115" s="31"/>
      <c r="XAQ115" s="31"/>
      <c r="XAR115" s="31"/>
      <c r="XAS115" s="31"/>
      <c r="XAT115" s="31"/>
      <c r="XAU115" s="31"/>
      <c r="XAV115" s="31"/>
      <c r="XAW115" s="31"/>
      <c r="XAX115" s="31"/>
      <c r="XAY115" s="31"/>
      <c r="XAZ115" s="31"/>
      <c r="XBA115" s="31"/>
      <c r="XBB115" s="31"/>
      <c r="XBC115" s="31"/>
      <c r="XBD115" s="31"/>
      <c r="XBE115" s="31"/>
      <c r="XBF115" s="31"/>
      <c r="XBG115" s="31"/>
      <c r="XBH115" s="31"/>
      <c r="XBI115" s="31"/>
      <c r="XBJ115" s="31"/>
      <c r="XBK115" s="31"/>
      <c r="XBL115" s="31"/>
      <c r="XBM115" s="31"/>
      <c r="XBN115" s="31"/>
      <c r="XBO115" s="31"/>
      <c r="XBP115" s="31"/>
      <c r="XBQ115" s="31"/>
      <c r="XBR115" s="31"/>
      <c r="XBS115" s="31"/>
      <c r="XBT115" s="31"/>
      <c r="XBU115" s="31"/>
      <c r="XBV115" s="31"/>
      <c r="XBW115" s="31"/>
      <c r="XBX115" s="31"/>
      <c r="XBY115" s="31"/>
      <c r="XBZ115" s="31"/>
      <c r="XCA115" s="31"/>
      <c r="XCB115" s="31"/>
      <c r="XCC115" s="31"/>
      <c r="XCD115" s="31"/>
      <c r="XCE115" s="31"/>
      <c r="XCF115" s="31"/>
      <c r="XCG115" s="31"/>
      <c r="XCH115" s="31"/>
      <c r="XCI115" s="31"/>
      <c r="XCJ115" s="31"/>
      <c r="XCK115" s="31"/>
      <c r="XCL115" s="31"/>
      <c r="XCM115" s="31"/>
      <c r="XCN115" s="31"/>
      <c r="XCO115" s="31"/>
      <c r="XCP115" s="31"/>
      <c r="XCQ115" s="31"/>
      <c r="XCR115" s="31"/>
      <c r="XCS115" s="31"/>
      <c r="XCT115" s="31"/>
      <c r="XCU115" s="31"/>
      <c r="XCV115" s="31"/>
      <c r="XCW115" s="31"/>
      <c r="XCX115" s="31"/>
      <c r="XCY115" s="31"/>
      <c r="XCZ115" s="31"/>
      <c r="XDA115" s="31"/>
      <c r="XDB115" s="31"/>
      <c r="XDC115" s="31"/>
      <c r="XDD115" s="31"/>
      <c r="XDE115" s="31"/>
      <c r="XDF115" s="31"/>
      <c r="XDG115" s="31"/>
      <c r="XDH115" s="31"/>
      <c r="XDI115" s="31"/>
      <c r="XDJ115" s="31"/>
      <c r="XDK115" s="31"/>
      <c r="XDL115" s="31"/>
      <c r="XDM115" s="31"/>
      <c r="XDN115" s="31"/>
      <c r="XDO115" s="31"/>
      <c r="XDP115" s="31"/>
      <c r="XDQ115" s="31"/>
      <c r="XDR115" s="31"/>
      <c r="XDS115" s="31"/>
      <c r="XDT115" s="31"/>
      <c r="XDU115" s="31"/>
      <c r="XDV115" s="31"/>
      <c r="XDW115" s="31"/>
      <c r="XDX115" s="31"/>
      <c r="XDY115" s="31"/>
      <c r="XDZ115" s="31"/>
      <c r="XEA115" s="31"/>
      <c r="XEB115" s="31"/>
      <c r="XEC115" s="31"/>
      <c r="XED115" s="31"/>
      <c r="XEE115" s="31"/>
      <c r="XEF115" s="31"/>
      <c r="XEG115" s="31"/>
      <c r="XEH115" s="31"/>
      <c r="XEI115" s="31"/>
      <c r="XEJ115" s="31"/>
      <c r="XEK115" s="31"/>
      <c r="XEL115" s="31"/>
      <c r="XEM115" s="31"/>
      <c r="XEN115" s="31"/>
      <c r="XEO115" s="31"/>
      <c r="XEP115" s="31"/>
      <c r="XEQ115" s="31"/>
      <c r="XER115" s="31"/>
      <c r="XES115" s="31"/>
      <c r="XET115" s="31"/>
      <c r="XEU115" s="31"/>
      <c r="XEV115" s="31"/>
      <c r="XEW115" s="31"/>
      <c r="XEX115" s="31"/>
      <c r="XEY115" s="31"/>
      <c r="XEZ115" s="31"/>
      <c r="XFA115" s="31"/>
      <c r="XFB115" s="31"/>
      <c r="XFC115" s="31"/>
      <c r="XFD115" s="31"/>
    </row>
    <row r="116" spans="1:16384" s="1" customFormat="1" x14ac:dyDescent="0.25">
      <c r="A116" s="42" t="s">
        <v>26</v>
      </c>
      <c r="B116" s="73"/>
      <c r="C116" s="73"/>
      <c r="D116" s="73"/>
      <c r="E116" s="73"/>
      <c r="F116" s="73"/>
      <c r="G116" s="74"/>
      <c r="H116" s="74"/>
      <c r="I116" s="73"/>
      <c r="J116" s="75">
        <f>(J114+J112+J109+J99+J93)/5</f>
        <v>100</v>
      </c>
      <c r="K116" s="73"/>
      <c r="L116" s="73"/>
      <c r="M116" s="73">
        <v>100</v>
      </c>
    </row>
    <row r="117" spans="1:16384" s="1" customFormat="1" ht="60" customHeight="1" x14ac:dyDescent="0.25">
      <c r="A117" s="612" t="s">
        <v>99</v>
      </c>
      <c r="B117" s="612" t="s">
        <v>100</v>
      </c>
      <c r="C117" s="612" t="s">
        <v>5</v>
      </c>
      <c r="D117" s="53" t="s">
        <v>11</v>
      </c>
      <c r="E117" s="7" t="s">
        <v>101</v>
      </c>
      <c r="F117" s="37" t="s">
        <v>20</v>
      </c>
      <c r="G117" s="7">
        <v>156932</v>
      </c>
      <c r="H117" s="8">
        <v>158656</v>
      </c>
      <c r="I117" s="32">
        <v>100</v>
      </c>
      <c r="J117" s="613">
        <f>(I117+I118+I119+I120+I121+I122+I123+I124+I126+I127+I128)/11</f>
        <v>100.00119350257199</v>
      </c>
      <c r="K117" s="9" t="s">
        <v>24</v>
      </c>
      <c r="L117" s="7" t="s">
        <v>23</v>
      </c>
      <c r="M117" s="614"/>
    </row>
    <row r="118" spans="1:16384" s="1" customFormat="1" ht="48.75" customHeight="1" x14ac:dyDescent="0.25">
      <c r="A118" s="612"/>
      <c r="B118" s="612"/>
      <c r="C118" s="612"/>
      <c r="D118" s="53" t="s">
        <v>11</v>
      </c>
      <c r="E118" s="7" t="s">
        <v>102</v>
      </c>
      <c r="F118" s="37" t="s">
        <v>20</v>
      </c>
      <c r="G118" s="7">
        <v>5004</v>
      </c>
      <c r="H118" s="8">
        <v>5004</v>
      </c>
      <c r="I118" s="32">
        <f t="shared" si="1"/>
        <v>100</v>
      </c>
      <c r="J118" s="613"/>
      <c r="K118" s="9" t="s">
        <v>24</v>
      </c>
      <c r="L118" s="7" t="s">
        <v>23</v>
      </c>
      <c r="M118" s="614"/>
    </row>
    <row r="119" spans="1:16384" s="1" customFormat="1" ht="48.75" customHeight="1" x14ac:dyDescent="0.25">
      <c r="A119" s="612"/>
      <c r="B119" s="612"/>
      <c r="C119" s="612"/>
      <c r="D119" s="53" t="s">
        <v>11</v>
      </c>
      <c r="E119" s="7" t="s">
        <v>103</v>
      </c>
      <c r="F119" s="37" t="s">
        <v>20</v>
      </c>
      <c r="G119" s="7">
        <v>9412</v>
      </c>
      <c r="H119" s="7">
        <v>9412</v>
      </c>
      <c r="I119" s="32">
        <f t="shared" si="1"/>
        <v>100</v>
      </c>
      <c r="J119" s="613"/>
      <c r="K119" s="9" t="s">
        <v>24</v>
      </c>
      <c r="L119" s="7" t="s">
        <v>23</v>
      </c>
      <c r="M119" s="614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  <c r="XFD119" s="22"/>
    </row>
    <row r="120" spans="1:16384" s="1" customFormat="1" ht="60" customHeight="1" x14ac:dyDescent="0.25">
      <c r="A120" s="612"/>
      <c r="B120" s="612"/>
      <c r="C120" s="612"/>
      <c r="D120" s="53" t="s">
        <v>9</v>
      </c>
      <c r="E120" s="7" t="s">
        <v>104</v>
      </c>
      <c r="F120" s="37" t="s">
        <v>20</v>
      </c>
      <c r="G120" s="7">
        <v>21170</v>
      </c>
      <c r="H120" s="8">
        <v>22831</v>
      </c>
      <c r="I120" s="32">
        <v>100</v>
      </c>
      <c r="J120" s="613"/>
      <c r="K120" s="9" t="s">
        <v>24</v>
      </c>
      <c r="L120" s="7" t="s">
        <v>23</v>
      </c>
      <c r="M120" s="614"/>
    </row>
    <row r="121" spans="1:16384" s="1" customFormat="1" ht="60" customHeight="1" x14ac:dyDescent="0.25">
      <c r="A121" s="612"/>
      <c r="B121" s="612"/>
      <c r="C121" s="612"/>
      <c r="D121" s="53" t="s">
        <v>9</v>
      </c>
      <c r="E121" s="7" t="s">
        <v>105</v>
      </c>
      <c r="F121" s="37" t="s">
        <v>22</v>
      </c>
      <c r="G121" s="7">
        <v>490471</v>
      </c>
      <c r="H121" s="7">
        <v>492568</v>
      </c>
      <c r="I121" s="32">
        <v>100</v>
      </c>
      <c r="J121" s="613"/>
      <c r="K121" s="9" t="s">
        <v>24</v>
      </c>
      <c r="L121" s="7" t="s">
        <v>23</v>
      </c>
      <c r="M121" s="614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  <c r="DZO121" s="10"/>
      <c r="DZP121" s="10"/>
      <c r="DZQ121" s="10"/>
      <c r="DZR121" s="10"/>
      <c r="DZS121" s="10"/>
      <c r="DZT121" s="10"/>
      <c r="DZU121" s="10"/>
      <c r="DZV121" s="10"/>
      <c r="DZW121" s="10"/>
      <c r="DZX121" s="10"/>
      <c r="DZY121" s="10"/>
      <c r="DZZ121" s="10"/>
      <c r="EAA121" s="10"/>
      <c r="EAB121" s="10"/>
      <c r="EAC121" s="10"/>
      <c r="EAD121" s="10"/>
      <c r="EAE121" s="10"/>
      <c r="EAF121" s="10"/>
      <c r="EAG121" s="10"/>
      <c r="EAH121" s="10"/>
      <c r="EAI121" s="10"/>
      <c r="EAJ121" s="10"/>
      <c r="EAK121" s="10"/>
      <c r="EAL121" s="10"/>
      <c r="EAM121" s="10"/>
      <c r="EAN121" s="10"/>
      <c r="EAO121" s="10"/>
      <c r="EAP121" s="10"/>
      <c r="EAQ121" s="10"/>
      <c r="EAR121" s="10"/>
      <c r="EAS121" s="10"/>
      <c r="EAT121" s="10"/>
      <c r="EAU121" s="10"/>
      <c r="EAV121" s="10"/>
      <c r="EAW121" s="10"/>
      <c r="EAX121" s="10"/>
      <c r="EAY121" s="10"/>
      <c r="EAZ121" s="10"/>
      <c r="EBA121" s="10"/>
      <c r="EBB121" s="10"/>
      <c r="EBC121" s="10"/>
      <c r="EBD121" s="10"/>
      <c r="EBE121" s="10"/>
      <c r="EBF121" s="10"/>
      <c r="EBG121" s="10"/>
      <c r="EBH121" s="10"/>
      <c r="EBI121" s="10"/>
      <c r="EBJ121" s="10"/>
      <c r="EBK121" s="10"/>
      <c r="EBL121" s="10"/>
      <c r="EBM121" s="10"/>
      <c r="EBN121" s="10"/>
      <c r="EBO121" s="10"/>
      <c r="EBP121" s="10"/>
      <c r="EBQ121" s="10"/>
      <c r="EBR121" s="10"/>
      <c r="EBS121" s="10"/>
      <c r="EBT121" s="10"/>
      <c r="EBU121" s="10"/>
      <c r="EBV121" s="10"/>
      <c r="EBW121" s="10"/>
      <c r="EBX121" s="10"/>
      <c r="EBY121" s="10"/>
      <c r="EBZ121" s="10"/>
      <c r="ECA121" s="10"/>
      <c r="ECB121" s="10"/>
      <c r="ECC121" s="10"/>
      <c r="ECD121" s="10"/>
      <c r="ECE121" s="10"/>
      <c r="ECF121" s="10"/>
      <c r="ECG121" s="10"/>
      <c r="ECH121" s="10"/>
      <c r="ECI121" s="10"/>
      <c r="ECJ121" s="10"/>
      <c r="ECK121" s="10"/>
      <c r="ECL121" s="10"/>
      <c r="ECM121" s="10"/>
      <c r="ECN121" s="10"/>
      <c r="ECO121" s="10"/>
      <c r="ECP121" s="10"/>
      <c r="ECQ121" s="10"/>
      <c r="ECR121" s="10"/>
      <c r="ECS121" s="10"/>
      <c r="ECT121" s="10"/>
      <c r="ECU121" s="10"/>
      <c r="ECV121" s="10"/>
      <c r="ECW121" s="10"/>
      <c r="ECX121" s="10"/>
      <c r="ECY121" s="10"/>
      <c r="ECZ121" s="10"/>
      <c r="EDA121" s="10"/>
      <c r="EDB121" s="10"/>
      <c r="EDC121" s="10"/>
      <c r="EDD121" s="10"/>
      <c r="EDE121" s="10"/>
      <c r="EDF121" s="10"/>
      <c r="EDG121" s="10"/>
      <c r="EDH121" s="10"/>
      <c r="EDI121" s="10"/>
      <c r="EDJ121" s="10"/>
      <c r="EDK121" s="10"/>
      <c r="EDL121" s="10"/>
      <c r="EDM121" s="10"/>
      <c r="EDN121" s="10"/>
      <c r="EDO121" s="10"/>
      <c r="EDP121" s="10"/>
      <c r="EDQ121" s="10"/>
      <c r="EDR121" s="10"/>
      <c r="EDS121" s="10"/>
      <c r="EDT121" s="10"/>
      <c r="EDU121" s="10"/>
      <c r="EDV121" s="10"/>
      <c r="EDW121" s="10"/>
      <c r="EDX121" s="10"/>
      <c r="EDY121" s="10"/>
      <c r="EDZ121" s="10"/>
      <c r="EEA121" s="10"/>
      <c r="EEB121" s="10"/>
      <c r="EEC121" s="10"/>
      <c r="EED121" s="10"/>
      <c r="EEE121" s="10"/>
      <c r="EEF121" s="10"/>
      <c r="EEG121" s="10"/>
      <c r="EEH121" s="10"/>
      <c r="EEI121" s="10"/>
      <c r="EEJ121" s="10"/>
      <c r="EEK121" s="10"/>
      <c r="EEL121" s="10"/>
      <c r="EEM121" s="10"/>
      <c r="EEN121" s="10"/>
      <c r="EEO121" s="10"/>
      <c r="EEP121" s="10"/>
      <c r="EEQ121" s="10"/>
      <c r="EER121" s="10"/>
      <c r="EES121" s="10"/>
      <c r="EET121" s="10"/>
      <c r="EEU121" s="10"/>
      <c r="EEV121" s="10"/>
      <c r="EEW121" s="10"/>
      <c r="EEX121" s="10"/>
      <c r="EEY121" s="10"/>
      <c r="EEZ121" s="10"/>
      <c r="EFA121" s="10"/>
      <c r="EFB121" s="10"/>
      <c r="EFC121" s="10"/>
      <c r="EFD121" s="10"/>
      <c r="EFE121" s="10"/>
      <c r="EFF121" s="10"/>
      <c r="EFG121" s="10"/>
      <c r="EFH121" s="10"/>
      <c r="EFI121" s="10"/>
      <c r="EFJ121" s="10"/>
      <c r="EFK121" s="10"/>
      <c r="EFL121" s="10"/>
      <c r="EFM121" s="10"/>
      <c r="EFN121" s="10"/>
      <c r="EFO121" s="10"/>
      <c r="EFP121" s="10"/>
      <c r="EFQ121" s="10"/>
      <c r="EFR121" s="10"/>
      <c r="EFS121" s="10"/>
      <c r="EFT121" s="10"/>
      <c r="EFU121" s="10"/>
      <c r="EFV121" s="10"/>
      <c r="EFW121" s="10"/>
      <c r="EFX121" s="10"/>
      <c r="EFY121" s="10"/>
      <c r="EFZ121" s="10"/>
      <c r="EGA121" s="10"/>
      <c r="EGB121" s="10"/>
      <c r="EGC121" s="10"/>
      <c r="EGD121" s="10"/>
      <c r="EGE121" s="10"/>
      <c r="EGF121" s="10"/>
      <c r="EGG121" s="10"/>
      <c r="EGH121" s="10"/>
      <c r="EGI121" s="10"/>
      <c r="EGJ121" s="10"/>
      <c r="EGK121" s="10"/>
      <c r="EGL121" s="10"/>
      <c r="EGM121" s="10"/>
      <c r="EGN121" s="10"/>
      <c r="EGO121" s="10"/>
      <c r="EGP121" s="10"/>
      <c r="EGQ121" s="10"/>
      <c r="EGR121" s="10"/>
      <c r="EGS121" s="10"/>
      <c r="EGT121" s="10"/>
      <c r="EGU121" s="10"/>
      <c r="EGV121" s="10"/>
      <c r="EGW121" s="10"/>
      <c r="EGX121" s="10"/>
      <c r="EGY121" s="10"/>
      <c r="EGZ121" s="10"/>
      <c r="EHA121" s="10"/>
      <c r="EHB121" s="10"/>
      <c r="EHC121" s="10"/>
      <c r="EHD121" s="10"/>
      <c r="EHE121" s="10"/>
      <c r="EHF121" s="10"/>
      <c r="EHG121" s="10"/>
      <c r="EHH121" s="10"/>
      <c r="EHI121" s="10"/>
      <c r="EHJ121" s="10"/>
      <c r="EHK121" s="10"/>
      <c r="EHL121" s="10"/>
      <c r="EHM121" s="10"/>
      <c r="EHN121" s="10"/>
      <c r="EHO121" s="10"/>
      <c r="EHP121" s="10"/>
      <c r="EHQ121" s="10"/>
      <c r="EHR121" s="10"/>
      <c r="EHS121" s="10"/>
      <c r="EHT121" s="10"/>
      <c r="EHU121" s="10"/>
      <c r="EHV121" s="10"/>
      <c r="EHW121" s="10"/>
      <c r="EHX121" s="10"/>
      <c r="EHY121" s="10"/>
      <c r="EHZ121" s="10"/>
      <c r="EIA121" s="10"/>
      <c r="EIB121" s="10"/>
      <c r="EIC121" s="10"/>
      <c r="EID121" s="10"/>
      <c r="EIE121" s="10"/>
      <c r="EIF121" s="10"/>
      <c r="EIG121" s="10"/>
      <c r="EIH121" s="10"/>
      <c r="EII121" s="10"/>
      <c r="EIJ121" s="10"/>
      <c r="EIK121" s="10"/>
      <c r="EIL121" s="10"/>
      <c r="EIM121" s="10"/>
      <c r="EIN121" s="10"/>
      <c r="EIO121" s="10"/>
      <c r="EIP121" s="10"/>
      <c r="EIQ121" s="10"/>
      <c r="EIR121" s="10"/>
      <c r="EIS121" s="10"/>
      <c r="EIT121" s="10"/>
      <c r="EIU121" s="10"/>
      <c r="EIV121" s="10"/>
      <c r="EIW121" s="10"/>
      <c r="EIX121" s="10"/>
      <c r="EIY121" s="10"/>
      <c r="EIZ121" s="10"/>
      <c r="EJA121" s="10"/>
      <c r="EJB121" s="10"/>
      <c r="EJC121" s="10"/>
      <c r="EJD121" s="10"/>
      <c r="EJE121" s="10"/>
      <c r="EJF121" s="10"/>
      <c r="EJG121" s="10"/>
      <c r="EJH121" s="10"/>
      <c r="EJI121" s="10"/>
      <c r="EJJ121" s="10"/>
      <c r="EJK121" s="10"/>
      <c r="EJL121" s="10"/>
      <c r="EJM121" s="10"/>
      <c r="EJN121" s="10"/>
      <c r="EJO121" s="10"/>
      <c r="EJP121" s="10"/>
      <c r="EJQ121" s="10"/>
      <c r="EJR121" s="10"/>
      <c r="EJS121" s="10"/>
      <c r="EJT121" s="10"/>
      <c r="EJU121" s="10"/>
      <c r="EJV121" s="10"/>
      <c r="EJW121" s="10"/>
      <c r="EJX121" s="10"/>
      <c r="EJY121" s="10"/>
      <c r="EJZ121" s="10"/>
      <c r="EKA121" s="10"/>
      <c r="EKB121" s="10"/>
      <c r="EKC121" s="10"/>
      <c r="EKD121" s="10"/>
      <c r="EKE121" s="10"/>
      <c r="EKF121" s="10"/>
      <c r="EKG121" s="10"/>
      <c r="EKH121" s="10"/>
      <c r="EKI121" s="10"/>
      <c r="EKJ121" s="10"/>
      <c r="EKK121" s="10"/>
      <c r="EKL121" s="10"/>
      <c r="EKM121" s="10"/>
      <c r="EKN121" s="10"/>
      <c r="EKO121" s="10"/>
      <c r="EKP121" s="10"/>
      <c r="EKQ121" s="10"/>
      <c r="EKR121" s="10"/>
      <c r="EKS121" s="10"/>
      <c r="EKT121" s="10"/>
      <c r="EKU121" s="10"/>
      <c r="EKV121" s="10"/>
      <c r="EKW121" s="10"/>
      <c r="EKX121" s="10"/>
      <c r="EKY121" s="10"/>
      <c r="EKZ121" s="10"/>
      <c r="ELA121" s="10"/>
      <c r="ELB121" s="10"/>
      <c r="ELC121" s="10"/>
      <c r="ELD121" s="10"/>
      <c r="ELE121" s="10"/>
      <c r="ELF121" s="10"/>
      <c r="ELG121" s="10"/>
      <c r="ELH121" s="10"/>
      <c r="ELI121" s="10"/>
      <c r="ELJ121" s="10"/>
      <c r="ELK121" s="10"/>
      <c r="ELL121" s="10"/>
      <c r="ELM121" s="10"/>
      <c r="ELN121" s="10"/>
      <c r="ELO121" s="10"/>
      <c r="ELP121" s="10"/>
      <c r="ELQ121" s="10"/>
      <c r="ELR121" s="10"/>
      <c r="ELS121" s="10"/>
      <c r="ELT121" s="10"/>
      <c r="ELU121" s="10"/>
      <c r="ELV121" s="10"/>
      <c r="ELW121" s="10"/>
      <c r="ELX121" s="10"/>
      <c r="ELY121" s="10"/>
      <c r="ELZ121" s="10"/>
      <c r="EMA121" s="10"/>
      <c r="EMB121" s="10"/>
      <c r="EMC121" s="10"/>
      <c r="EMD121" s="10"/>
      <c r="EME121" s="10"/>
      <c r="EMF121" s="10"/>
      <c r="EMG121" s="10"/>
      <c r="EMH121" s="10"/>
      <c r="EMI121" s="10"/>
      <c r="EMJ121" s="10"/>
      <c r="EMK121" s="10"/>
      <c r="EML121" s="10"/>
      <c r="EMM121" s="10"/>
      <c r="EMN121" s="10"/>
      <c r="EMO121" s="10"/>
      <c r="EMP121" s="10"/>
      <c r="EMQ121" s="10"/>
      <c r="EMR121" s="10"/>
      <c r="EMS121" s="10"/>
      <c r="EMT121" s="10"/>
      <c r="EMU121" s="10"/>
      <c r="EMV121" s="10"/>
      <c r="EMW121" s="10"/>
      <c r="EMX121" s="10"/>
      <c r="EMY121" s="10"/>
      <c r="EMZ121" s="10"/>
      <c r="ENA121" s="10"/>
      <c r="ENB121" s="10"/>
      <c r="ENC121" s="10"/>
      <c r="END121" s="10"/>
      <c r="ENE121" s="10"/>
      <c r="ENF121" s="10"/>
      <c r="ENG121" s="10"/>
      <c r="ENH121" s="10"/>
      <c r="ENI121" s="10"/>
      <c r="ENJ121" s="10"/>
      <c r="ENK121" s="10"/>
      <c r="ENL121" s="10"/>
      <c r="ENM121" s="10"/>
      <c r="ENN121" s="10"/>
      <c r="ENO121" s="10"/>
      <c r="ENP121" s="10"/>
      <c r="ENQ121" s="10"/>
      <c r="ENR121" s="10"/>
      <c r="ENS121" s="10"/>
      <c r="ENT121" s="10"/>
      <c r="ENU121" s="10"/>
      <c r="ENV121" s="10"/>
      <c r="ENW121" s="10"/>
      <c r="ENX121" s="10"/>
      <c r="ENY121" s="10"/>
      <c r="ENZ121" s="10"/>
      <c r="EOA121" s="10"/>
      <c r="EOB121" s="10"/>
      <c r="EOC121" s="10"/>
      <c r="EOD121" s="10"/>
      <c r="EOE121" s="10"/>
      <c r="EOF121" s="10"/>
      <c r="EOG121" s="10"/>
      <c r="EOH121" s="10"/>
      <c r="EOI121" s="10"/>
      <c r="EOJ121" s="10"/>
      <c r="EOK121" s="10"/>
      <c r="EOL121" s="10"/>
      <c r="EOM121" s="10"/>
      <c r="EON121" s="10"/>
      <c r="EOO121" s="10"/>
      <c r="EOP121" s="10"/>
      <c r="EOQ121" s="10"/>
      <c r="EOR121" s="10"/>
      <c r="EOS121" s="10"/>
      <c r="EOT121" s="10"/>
      <c r="EOU121" s="10"/>
      <c r="EOV121" s="10"/>
      <c r="EOW121" s="10"/>
      <c r="EOX121" s="10"/>
      <c r="EOY121" s="10"/>
      <c r="EOZ121" s="10"/>
      <c r="EPA121" s="10"/>
      <c r="EPB121" s="10"/>
      <c r="EPC121" s="10"/>
      <c r="EPD121" s="10"/>
      <c r="EPE121" s="10"/>
      <c r="EPF121" s="10"/>
      <c r="EPG121" s="10"/>
      <c r="EPH121" s="10"/>
      <c r="EPI121" s="10"/>
      <c r="EPJ121" s="10"/>
      <c r="EPK121" s="10"/>
      <c r="EPL121" s="10"/>
      <c r="EPM121" s="10"/>
      <c r="EPN121" s="10"/>
      <c r="EPO121" s="10"/>
      <c r="EPP121" s="10"/>
      <c r="EPQ121" s="10"/>
      <c r="EPR121" s="10"/>
      <c r="EPS121" s="10"/>
      <c r="EPT121" s="10"/>
      <c r="EPU121" s="10"/>
      <c r="EPV121" s="10"/>
      <c r="EPW121" s="10"/>
      <c r="EPX121" s="10"/>
      <c r="EPY121" s="10"/>
      <c r="EPZ121" s="10"/>
      <c r="EQA121" s="10"/>
      <c r="EQB121" s="10"/>
      <c r="EQC121" s="10"/>
      <c r="EQD121" s="10"/>
      <c r="EQE121" s="10"/>
      <c r="EQF121" s="10"/>
      <c r="EQG121" s="10"/>
      <c r="EQH121" s="10"/>
      <c r="EQI121" s="10"/>
      <c r="EQJ121" s="10"/>
      <c r="EQK121" s="10"/>
      <c r="EQL121" s="10"/>
      <c r="EQM121" s="10"/>
      <c r="EQN121" s="10"/>
      <c r="EQO121" s="10"/>
      <c r="EQP121" s="10"/>
      <c r="EQQ121" s="10"/>
      <c r="EQR121" s="10"/>
      <c r="EQS121" s="10"/>
      <c r="EQT121" s="10"/>
      <c r="EQU121" s="10"/>
      <c r="EQV121" s="10"/>
      <c r="EQW121" s="10"/>
      <c r="EQX121" s="10"/>
      <c r="EQY121" s="10"/>
      <c r="EQZ121" s="10"/>
      <c r="ERA121" s="10"/>
      <c r="ERB121" s="10"/>
      <c r="ERC121" s="10"/>
      <c r="ERD121" s="10"/>
      <c r="ERE121" s="10"/>
      <c r="ERF121" s="10"/>
      <c r="ERG121" s="10"/>
      <c r="ERH121" s="10"/>
      <c r="ERI121" s="10"/>
      <c r="ERJ121" s="10"/>
      <c r="ERK121" s="10"/>
      <c r="ERL121" s="10"/>
      <c r="ERM121" s="10"/>
      <c r="ERN121" s="10"/>
      <c r="ERO121" s="10"/>
      <c r="ERP121" s="10"/>
      <c r="ERQ121" s="10"/>
      <c r="ERR121" s="10"/>
      <c r="ERS121" s="10"/>
      <c r="ERT121" s="10"/>
      <c r="ERU121" s="10"/>
      <c r="ERV121" s="10"/>
      <c r="ERW121" s="10"/>
      <c r="ERX121" s="10"/>
      <c r="ERY121" s="10"/>
      <c r="ERZ121" s="10"/>
      <c r="ESA121" s="10"/>
      <c r="ESB121" s="10"/>
      <c r="ESC121" s="10"/>
      <c r="ESD121" s="10"/>
      <c r="ESE121" s="10"/>
      <c r="ESF121" s="10"/>
      <c r="ESG121" s="10"/>
      <c r="ESH121" s="10"/>
      <c r="ESI121" s="10"/>
      <c r="ESJ121" s="10"/>
      <c r="ESK121" s="10"/>
      <c r="ESL121" s="10"/>
      <c r="ESM121" s="10"/>
      <c r="ESN121" s="10"/>
      <c r="ESO121" s="10"/>
      <c r="ESP121" s="10"/>
      <c r="ESQ121" s="10"/>
      <c r="ESR121" s="10"/>
      <c r="ESS121" s="10"/>
      <c r="EST121" s="10"/>
      <c r="ESU121" s="10"/>
      <c r="ESV121" s="10"/>
      <c r="ESW121" s="10"/>
      <c r="ESX121" s="10"/>
      <c r="ESY121" s="10"/>
      <c r="ESZ121" s="10"/>
      <c r="ETA121" s="10"/>
      <c r="ETB121" s="10"/>
      <c r="ETC121" s="10"/>
      <c r="ETD121" s="10"/>
      <c r="ETE121" s="10"/>
      <c r="ETF121" s="10"/>
      <c r="ETG121" s="10"/>
      <c r="ETH121" s="10"/>
      <c r="ETI121" s="10"/>
      <c r="ETJ121" s="10"/>
      <c r="ETK121" s="10"/>
      <c r="ETL121" s="10"/>
      <c r="ETM121" s="10"/>
      <c r="ETN121" s="10"/>
      <c r="ETO121" s="10"/>
      <c r="ETP121" s="10"/>
      <c r="ETQ121" s="10"/>
      <c r="ETR121" s="10"/>
      <c r="ETS121" s="10"/>
      <c r="ETT121" s="10"/>
      <c r="ETU121" s="10"/>
      <c r="ETV121" s="10"/>
      <c r="ETW121" s="10"/>
      <c r="ETX121" s="10"/>
      <c r="ETY121" s="10"/>
      <c r="ETZ121" s="10"/>
      <c r="EUA121" s="10"/>
      <c r="EUB121" s="10"/>
      <c r="EUC121" s="10"/>
      <c r="EUD121" s="10"/>
      <c r="EUE121" s="10"/>
      <c r="EUF121" s="10"/>
      <c r="EUG121" s="10"/>
      <c r="EUH121" s="10"/>
      <c r="EUI121" s="10"/>
      <c r="EUJ121" s="10"/>
      <c r="EUK121" s="10"/>
      <c r="EUL121" s="10"/>
      <c r="EUM121" s="10"/>
      <c r="EUN121" s="10"/>
      <c r="EUO121" s="10"/>
      <c r="EUP121" s="10"/>
      <c r="EUQ121" s="10"/>
      <c r="EUR121" s="10"/>
      <c r="EUS121" s="10"/>
      <c r="EUT121" s="10"/>
      <c r="EUU121" s="10"/>
      <c r="EUV121" s="10"/>
      <c r="EUW121" s="10"/>
      <c r="EUX121" s="10"/>
      <c r="EUY121" s="10"/>
      <c r="EUZ121" s="10"/>
      <c r="EVA121" s="10"/>
      <c r="EVB121" s="10"/>
      <c r="EVC121" s="10"/>
      <c r="EVD121" s="10"/>
      <c r="EVE121" s="10"/>
      <c r="EVF121" s="10"/>
      <c r="EVG121" s="10"/>
      <c r="EVH121" s="10"/>
      <c r="EVI121" s="10"/>
      <c r="EVJ121" s="10"/>
      <c r="EVK121" s="10"/>
      <c r="EVL121" s="10"/>
      <c r="EVM121" s="10"/>
      <c r="EVN121" s="10"/>
      <c r="EVO121" s="10"/>
      <c r="EVP121" s="10"/>
      <c r="EVQ121" s="10"/>
      <c r="EVR121" s="10"/>
      <c r="EVS121" s="10"/>
      <c r="EVT121" s="10"/>
      <c r="EVU121" s="10"/>
      <c r="EVV121" s="10"/>
      <c r="EVW121" s="10"/>
      <c r="EVX121" s="10"/>
      <c r="EVY121" s="10"/>
      <c r="EVZ121" s="10"/>
      <c r="EWA121" s="10"/>
      <c r="EWB121" s="10"/>
      <c r="EWC121" s="10"/>
      <c r="EWD121" s="10"/>
      <c r="EWE121" s="10"/>
      <c r="EWF121" s="10"/>
      <c r="EWG121" s="10"/>
      <c r="EWH121" s="10"/>
      <c r="EWI121" s="10"/>
      <c r="EWJ121" s="10"/>
      <c r="EWK121" s="10"/>
      <c r="EWL121" s="10"/>
      <c r="EWM121" s="10"/>
      <c r="EWN121" s="10"/>
      <c r="EWO121" s="10"/>
      <c r="EWP121" s="10"/>
      <c r="EWQ121" s="10"/>
      <c r="EWR121" s="10"/>
      <c r="EWS121" s="10"/>
      <c r="EWT121" s="10"/>
      <c r="EWU121" s="10"/>
      <c r="EWV121" s="10"/>
      <c r="EWW121" s="10"/>
      <c r="EWX121" s="10"/>
      <c r="EWY121" s="10"/>
      <c r="EWZ121" s="10"/>
      <c r="EXA121" s="10"/>
      <c r="EXB121" s="10"/>
      <c r="EXC121" s="10"/>
      <c r="EXD121" s="10"/>
      <c r="EXE121" s="10"/>
      <c r="EXF121" s="10"/>
      <c r="EXG121" s="10"/>
      <c r="EXH121" s="10"/>
      <c r="EXI121" s="10"/>
      <c r="EXJ121" s="10"/>
      <c r="EXK121" s="10"/>
      <c r="EXL121" s="10"/>
      <c r="EXM121" s="10"/>
      <c r="EXN121" s="10"/>
      <c r="EXO121" s="10"/>
      <c r="EXP121" s="10"/>
      <c r="EXQ121" s="10"/>
      <c r="EXR121" s="10"/>
      <c r="EXS121" s="10"/>
      <c r="EXT121" s="10"/>
      <c r="EXU121" s="10"/>
      <c r="EXV121" s="10"/>
      <c r="EXW121" s="10"/>
      <c r="EXX121" s="10"/>
      <c r="EXY121" s="10"/>
      <c r="EXZ121" s="10"/>
      <c r="EYA121" s="10"/>
      <c r="EYB121" s="10"/>
      <c r="EYC121" s="10"/>
      <c r="EYD121" s="10"/>
      <c r="EYE121" s="10"/>
      <c r="EYF121" s="10"/>
      <c r="EYG121" s="10"/>
      <c r="EYH121" s="10"/>
      <c r="EYI121" s="10"/>
      <c r="EYJ121" s="10"/>
      <c r="EYK121" s="10"/>
      <c r="EYL121" s="10"/>
      <c r="EYM121" s="10"/>
      <c r="EYN121" s="10"/>
      <c r="EYO121" s="10"/>
      <c r="EYP121" s="10"/>
      <c r="EYQ121" s="10"/>
      <c r="EYR121" s="10"/>
      <c r="EYS121" s="10"/>
      <c r="EYT121" s="10"/>
      <c r="EYU121" s="10"/>
      <c r="EYV121" s="10"/>
      <c r="EYW121" s="10"/>
      <c r="EYX121" s="10"/>
      <c r="EYY121" s="10"/>
      <c r="EYZ121" s="10"/>
      <c r="EZA121" s="10"/>
      <c r="EZB121" s="10"/>
      <c r="EZC121" s="10"/>
      <c r="EZD121" s="10"/>
      <c r="EZE121" s="10"/>
      <c r="EZF121" s="10"/>
      <c r="EZG121" s="10"/>
      <c r="EZH121" s="10"/>
      <c r="EZI121" s="10"/>
      <c r="EZJ121" s="10"/>
      <c r="EZK121" s="10"/>
      <c r="EZL121" s="10"/>
      <c r="EZM121" s="10"/>
      <c r="EZN121" s="10"/>
      <c r="EZO121" s="10"/>
      <c r="EZP121" s="10"/>
      <c r="EZQ121" s="10"/>
      <c r="EZR121" s="10"/>
      <c r="EZS121" s="10"/>
      <c r="EZT121" s="10"/>
      <c r="EZU121" s="10"/>
      <c r="EZV121" s="10"/>
      <c r="EZW121" s="10"/>
      <c r="EZX121" s="10"/>
      <c r="EZY121" s="10"/>
      <c r="EZZ121" s="10"/>
      <c r="FAA121" s="10"/>
      <c r="FAB121" s="10"/>
      <c r="FAC121" s="10"/>
      <c r="FAD121" s="10"/>
      <c r="FAE121" s="10"/>
      <c r="FAF121" s="10"/>
      <c r="FAG121" s="10"/>
      <c r="FAH121" s="10"/>
      <c r="FAI121" s="10"/>
      <c r="FAJ121" s="10"/>
      <c r="FAK121" s="10"/>
      <c r="FAL121" s="10"/>
      <c r="FAM121" s="10"/>
      <c r="FAN121" s="10"/>
      <c r="FAO121" s="10"/>
      <c r="FAP121" s="10"/>
      <c r="FAQ121" s="10"/>
      <c r="FAR121" s="10"/>
      <c r="FAS121" s="10"/>
      <c r="FAT121" s="10"/>
      <c r="FAU121" s="10"/>
      <c r="FAV121" s="10"/>
      <c r="FAW121" s="10"/>
      <c r="FAX121" s="10"/>
      <c r="FAY121" s="10"/>
      <c r="FAZ121" s="10"/>
      <c r="FBA121" s="10"/>
      <c r="FBB121" s="10"/>
      <c r="FBC121" s="10"/>
      <c r="FBD121" s="10"/>
      <c r="FBE121" s="10"/>
      <c r="FBF121" s="10"/>
      <c r="FBG121" s="10"/>
      <c r="FBH121" s="10"/>
      <c r="FBI121" s="10"/>
      <c r="FBJ121" s="10"/>
      <c r="FBK121" s="10"/>
      <c r="FBL121" s="10"/>
      <c r="FBM121" s="10"/>
      <c r="FBN121" s="10"/>
      <c r="FBO121" s="10"/>
      <c r="FBP121" s="10"/>
      <c r="FBQ121" s="10"/>
      <c r="FBR121" s="10"/>
      <c r="FBS121" s="10"/>
      <c r="FBT121" s="10"/>
      <c r="FBU121" s="10"/>
      <c r="FBV121" s="10"/>
      <c r="FBW121" s="10"/>
      <c r="FBX121" s="10"/>
      <c r="FBY121" s="10"/>
      <c r="FBZ121" s="10"/>
      <c r="FCA121" s="10"/>
      <c r="FCB121" s="10"/>
      <c r="FCC121" s="10"/>
      <c r="FCD121" s="10"/>
      <c r="FCE121" s="10"/>
      <c r="FCF121" s="10"/>
      <c r="FCG121" s="10"/>
      <c r="FCH121" s="10"/>
      <c r="FCI121" s="10"/>
      <c r="FCJ121" s="10"/>
      <c r="FCK121" s="10"/>
      <c r="FCL121" s="10"/>
      <c r="FCM121" s="10"/>
      <c r="FCN121" s="10"/>
      <c r="FCO121" s="10"/>
      <c r="FCP121" s="10"/>
      <c r="FCQ121" s="10"/>
      <c r="FCR121" s="10"/>
      <c r="FCS121" s="10"/>
      <c r="FCT121" s="10"/>
      <c r="FCU121" s="10"/>
      <c r="FCV121" s="10"/>
      <c r="FCW121" s="10"/>
      <c r="FCX121" s="10"/>
      <c r="FCY121" s="10"/>
      <c r="FCZ121" s="10"/>
      <c r="FDA121" s="10"/>
      <c r="FDB121" s="10"/>
      <c r="FDC121" s="10"/>
      <c r="FDD121" s="10"/>
      <c r="FDE121" s="10"/>
      <c r="FDF121" s="10"/>
      <c r="FDG121" s="10"/>
      <c r="FDH121" s="10"/>
      <c r="FDI121" s="10"/>
      <c r="FDJ121" s="10"/>
      <c r="FDK121" s="10"/>
      <c r="FDL121" s="10"/>
      <c r="FDM121" s="10"/>
      <c r="FDN121" s="10"/>
      <c r="FDO121" s="10"/>
      <c r="FDP121" s="10"/>
      <c r="FDQ121" s="10"/>
      <c r="FDR121" s="10"/>
      <c r="FDS121" s="10"/>
      <c r="FDT121" s="10"/>
      <c r="FDU121" s="10"/>
      <c r="FDV121" s="10"/>
      <c r="FDW121" s="10"/>
      <c r="FDX121" s="10"/>
      <c r="FDY121" s="10"/>
      <c r="FDZ121" s="10"/>
      <c r="FEA121" s="10"/>
      <c r="FEB121" s="10"/>
      <c r="FEC121" s="10"/>
      <c r="FED121" s="10"/>
      <c r="FEE121" s="10"/>
      <c r="FEF121" s="10"/>
      <c r="FEG121" s="10"/>
      <c r="FEH121" s="10"/>
      <c r="FEI121" s="10"/>
      <c r="FEJ121" s="10"/>
      <c r="FEK121" s="10"/>
      <c r="FEL121" s="10"/>
      <c r="FEM121" s="10"/>
      <c r="FEN121" s="10"/>
      <c r="FEO121" s="10"/>
      <c r="FEP121" s="10"/>
      <c r="FEQ121" s="10"/>
      <c r="FER121" s="10"/>
      <c r="FES121" s="10"/>
      <c r="FET121" s="10"/>
      <c r="FEU121" s="10"/>
      <c r="FEV121" s="10"/>
      <c r="FEW121" s="10"/>
      <c r="FEX121" s="10"/>
      <c r="FEY121" s="10"/>
      <c r="FEZ121" s="10"/>
      <c r="FFA121" s="10"/>
      <c r="FFB121" s="10"/>
      <c r="FFC121" s="10"/>
      <c r="FFD121" s="10"/>
      <c r="FFE121" s="10"/>
      <c r="FFF121" s="10"/>
      <c r="FFG121" s="10"/>
      <c r="FFH121" s="10"/>
      <c r="FFI121" s="10"/>
      <c r="FFJ121" s="10"/>
      <c r="FFK121" s="10"/>
      <c r="FFL121" s="10"/>
      <c r="FFM121" s="10"/>
      <c r="FFN121" s="10"/>
      <c r="FFO121" s="10"/>
      <c r="FFP121" s="10"/>
      <c r="FFQ121" s="10"/>
      <c r="FFR121" s="10"/>
      <c r="FFS121" s="10"/>
      <c r="FFT121" s="10"/>
      <c r="FFU121" s="10"/>
      <c r="FFV121" s="10"/>
      <c r="FFW121" s="10"/>
      <c r="FFX121" s="10"/>
      <c r="FFY121" s="10"/>
      <c r="FFZ121" s="10"/>
      <c r="FGA121" s="10"/>
      <c r="FGB121" s="10"/>
      <c r="FGC121" s="10"/>
      <c r="FGD121" s="10"/>
      <c r="FGE121" s="10"/>
      <c r="FGF121" s="10"/>
      <c r="FGG121" s="10"/>
      <c r="FGH121" s="10"/>
      <c r="FGI121" s="10"/>
      <c r="FGJ121" s="10"/>
      <c r="FGK121" s="10"/>
      <c r="FGL121" s="10"/>
      <c r="FGM121" s="10"/>
      <c r="FGN121" s="10"/>
      <c r="FGO121" s="10"/>
      <c r="FGP121" s="10"/>
      <c r="FGQ121" s="10"/>
      <c r="FGR121" s="10"/>
      <c r="FGS121" s="10"/>
      <c r="FGT121" s="10"/>
      <c r="FGU121" s="10"/>
      <c r="FGV121" s="10"/>
      <c r="FGW121" s="10"/>
      <c r="FGX121" s="10"/>
      <c r="FGY121" s="10"/>
      <c r="FGZ121" s="10"/>
      <c r="FHA121" s="10"/>
      <c r="FHB121" s="10"/>
      <c r="FHC121" s="10"/>
      <c r="FHD121" s="10"/>
      <c r="FHE121" s="10"/>
      <c r="FHF121" s="10"/>
      <c r="FHG121" s="10"/>
      <c r="FHH121" s="10"/>
      <c r="FHI121" s="10"/>
      <c r="FHJ121" s="10"/>
      <c r="FHK121" s="10"/>
      <c r="FHL121" s="10"/>
      <c r="FHM121" s="10"/>
      <c r="FHN121" s="10"/>
      <c r="FHO121" s="10"/>
      <c r="FHP121" s="10"/>
      <c r="FHQ121" s="10"/>
      <c r="FHR121" s="10"/>
      <c r="FHS121" s="10"/>
      <c r="FHT121" s="10"/>
      <c r="FHU121" s="10"/>
      <c r="FHV121" s="10"/>
      <c r="FHW121" s="10"/>
      <c r="FHX121" s="10"/>
      <c r="FHY121" s="10"/>
      <c r="FHZ121" s="10"/>
      <c r="FIA121" s="10"/>
      <c r="FIB121" s="10"/>
      <c r="FIC121" s="10"/>
      <c r="FID121" s="10"/>
      <c r="FIE121" s="10"/>
      <c r="FIF121" s="10"/>
      <c r="FIG121" s="10"/>
      <c r="FIH121" s="10"/>
      <c r="FII121" s="10"/>
      <c r="FIJ121" s="10"/>
      <c r="FIK121" s="10"/>
      <c r="FIL121" s="10"/>
      <c r="FIM121" s="10"/>
      <c r="FIN121" s="10"/>
      <c r="FIO121" s="10"/>
      <c r="FIP121" s="10"/>
      <c r="FIQ121" s="10"/>
      <c r="FIR121" s="10"/>
      <c r="FIS121" s="10"/>
      <c r="FIT121" s="10"/>
      <c r="FIU121" s="10"/>
      <c r="FIV121" s="10"/>
      <c r="FIW121" s="10"/>
      <c r="FIX121" s="10"/>
      <c r="FIY121" s="10"/>
      <c r="FIZ121" s="10"/>
      <c r="FJA121" s="10"/>
      <c r="FJB121" s="10"/>
      <c r="FJC121" s="10"/>
      <c r="FJD121" s="10"/>
      <c r="FJE121" s="10"/>
      <c r="FJF121" s="10"/>
      <c r="FJG121" s="10"/>
      <c r="FJH121" s="10"/>
      <c r="FJI121" s="10"/>
      <c r="FJJ121" s="10"/>
      <c r="FJK121" s="10"/>
      <c r="FJL121" s="10"/>
      <c r="FJM121" s="10"/>
      <c r="FJN121" s="10"/>
      <c r="FJO121" s="10"/>
      <c r="FJP121" s="10"/>
      <c r="FJQ121" s="10"/>
      <c r="FJR121" s="10"/>
      <c r="FJS121" s="10"/>
      <c r="FJT121" s="10"/>
      <c r="FJU121" s="10"/>
      <c r="FJV121" s="10"/>
      <c r="FJW121" s="10"/>
      <c r="FJX121" s="10"/>
      <c r="FJY121" s="10"/>
      <c r="FJZ121" s="10"/>
      <c r="FKA121" s="10"/>
      <c r="FKB121" s="10"/>
      <c r="FKC121" s="10"/>
      <c r="FKD121" s="10"/>
      <c r="FKE121" s="10"/>
      <c r="FKF121" s="10"/>
      <c r="FKG121" s="10"/>
      <c r="FKH121" s="10"/>
      <c r="FKI121" s="10"/>
      <c r="FKJ121" s="10"/>
      <c r="FKK121" s="10"/>
      <c r="FKL121" s="10"/>
      <c r="FKM121" s="10"/>
      <c r="FKN121" s="10"/>
      <c r="FKO121" s="10"/>
      <c r="FKP121" s="10"/>
      <c r="FKQ121" s="10"/>
      <c r="FKR121" s="10"/>
      <c r="FKS121" s="10"/>
      <c r="FKT121" s="10"/>
      <c r="FKU121" s="10"/>
      <c r="FKV121" s="10"/>
      <c r="FKW121" s="10"/>
      <c r="FKX121" s="10"/>
      <c r="FKY121" s="10"/>
      <c r="FKZ121" s="10"/>
      <c r="FLA121" s="10"/>
      <c r="FLB121" s="10"/>
      <c r="FLC121" s="10"/>
      <c r="FLD121" s="10"/>
      <c r="FLE121" s="10"/>
      <c r="FLF121" s="10"/>
      <c r="FLG121" s="10"/>
      <c r="FLH121" s="10"/>
      <c r="FLI121" s="10"/>
      <c r="FLJ121" s="10"/>
      <c r="FLK121" s="10"/>
      <c r="FLL121" s="10"/>
      <c r="FLM121" s="10"/>
      <c r="FLN121" s="10"/>
      <c r="FLO121" s="10"/>
      <c r="FLP121" s="10"/>
      <c r="FLQ121" s="10"/>
      <c r="FLR121" s="10"/>
      <c r="FLS121" s="10"/>
      <c r="FLT121" s="10"/>
      <c r="FLU121" s="10"/>
      <c r="FLV121" s="10"/>
      <c r="FLW121" s="10"/>
      <c r="FLX121" s="10"/>
      <c r="FLY121" s="10"/>
      <c r="FLZ121" s="10"/>
      <c r="FMA121" s="10"/>
      <c r="FMB121" s="10"/>
      <c r="FMC121" s="10"/>
      <c r="FMD121" s="10"/>
      <c r="FME121" s="10"/>
      <c r="FMF121" s="10"/>
      <c r="FMG121" s="10"/>
      <c r="FMH121" s="10"/>
      <c r="FMI121" s="10"/>
      <c r="FMJ121" s="10"/>
      <c r="FMK121" s="10"/>
      <c r="FML121" s="10"/>
      <c r="FMM121" s="10"/>
      <c r="FMN121" s="10"/>
      <c r="FMO121" s="10"/>
      <c r="FMP121" s="10"/>
      <c r="FMQ121" s="10"/>
      <c r="FMR121" s="10"/>
      <c r="FMS121" s="10"/>
      <c r="FMT121" s="10"/>
      <c r="FMU121" s="10"/>
      <c r="FMV121" s="10"/>
      <c r="FMW121" s="10"/>
      <c r="FMX121" s="10"/>
      <c r="FMY121" s="10"/>
      <c r="FMZ121" s="10"/>
      <c r="FNA121" s="10"/>
      <c r="FNB121" s="10"/>
      <c r="FNC121" s="10"/>
      <c r="FND121" s="10"/>
      <c r="FNE121" s="10"/>
      <c r="FNF121" s="10"/>
      <c r="FNG121" s="10"/>
      <c r="FNH121" s="10"/>
      <c r="FNI121" s="10"/>
      <c r="FNJ121" s="10"/>
      <c r="FNK121" s="10"/>
      <c r="FNL121" s="10"/>
      <c r="FNM121" s="10"/>
      <c r="FNN121" s="10"/>
      <c r="FNO121" s="10"/>
      <c r="FNP121" s="10"/>
      <c r="FNQ121" s="10"/>
      <c r="FNR121" s="10"/>
      <c r="FNS121" s="10"/>
      <c r="FNT121" s="10"/>
      <c r="FNU121" s="10"/>
      <c r="FNV121" s="10"/>
      <c r="FNW121" s="10"/>
      <c r="FNX121" s="10"/>
      <c r="FNY121" s="10"/>
      <c r="FNZ121" s="10"/>
      <c r="FOA121" s="10"/>
      <c r="FOB121" s="10"/>
      <c r="FOC121" s="10"/>
      <c r="FOD121" s="10"/>
      <c r="FOE121" s="10"/>
      <c r="FOF121" s="10"/>
      <c r="FOG121" s="10"/>
      <c r="FOH121" s="10"/>
      <c r="FOI121" s="10"/>
      <c r="FOJ121" s="10"/>
      <c r="FOK121" s="10"/>
      <c r="FOL121" s="10"/>
      <c r="FOM121" s="10"/>
      <c r="FON121" s="10"/>
      <c r="FOO121" s="10"/>
      <c r="FOP121" s="10"/>
      <c r="FOQ121" s="10"/>
      <c r="FOR121" s="10"/>
      <c r="FOS121" s="10"/>
      <c r="FOT121" s="10"/>
      <c r="FOU121" s="10"/>
      <c r="FOV121" s="10"/>
      <c r="FOW121" s="10"/>
      <c r="FOX121" s="10"/>
      <c r="FOY121" s="10"/>
      <c r="FOZ121" s="10"/>
      <c r="FPA121" s="10"/>
      <c r="FPB121" s="10"/>
      <c r="FPC121" s="10"/>
      <c r="FPD121" s="10"/>
      <c r="FPE121" s="10"/>
      <c r="FPF121" s="10"/>
      <c r="FPG121" s="10"/>
      <c r="FPH121" s="10"/>
      <c r="FPI121" s="10"/>
      <c r="FPJ121" s="10"/>
      <c r="FPK121" s="10"/>
      <c r="FPL121" s="10"/>
      <c r="FPM121" s="10"/>
      <c r="FPN121" s="10"/>
      <c r="FPO121" s="10"/>
      <c r="FPP121" s="10"/>
      <c r="FPQ121" s="10"/>
      <c r="FPR121" s="10"/>
      <c r="FPS121" s="10"/>
      <c r="FPT121" s="10"/>
      <c r="FPU121" s="10"/>
      <c r="FPV121" s="10"/>
      <c r="FPW121" s="10"/>
      <c r="FPX121" s="10"/>
      <c r="FPY121" s="10"/>
      <c r="FPZ121" s="10"/>
      <c r="FQA121" s="10"/>
      <c r="FQB121" s="10"/>
      <c r="FQC121" s="10"/>
      <c r="FQD121" s="10"/>
      <c r="FQE121" s="10"/>
      <c r="FQF121" s="10"/>
      <c r="FQG121" s="10"/>
      <c r="FQH121" s="10"/>
      <c r="FQI121" s="10"/>
      <c r="FQJ121" s="10"/>
      <c r="FQK121" s="10"/>
      <c r="FQL121" s="10"/>
      <c r="FQM121" s="10"/>
      <c r="FQN121" s="10"/>
      <c r="FQO121" s="10"/>
      <c r="FQP121" s="10"/>
      <c r="FQQ121" s="10"/>
      <c r="FQR121" s="10"/>
      <c r="FQS121" s="10"/>
      <c r="FQT121" s="10"/>
      <c r="FQU121" s="10"/>
      <c r="FQV121" s="10"/>
      <c r="FQW121" s="10"/>
      <c r="FQX121" s="10"/>
      <c r="FQY121" s="10"/>
      <c r="FQZ121" s="10"/>
      <c r="FRA121" s="10"/>
      <c r="FRB121" s="10"/>
      <c r="FRC121" s="10"/>
      <c r="FRD121" s="10"/>
      <c r="FRE121" s="10"/>
      <c r="FRF121" s="10"/>
      <c r="FRG121" s="10"/>
      <c r="FRH121" s="10"/>
      <c r="FRI121" s="10"/>
      <c r="FRJ121" s="10"/>
      <c r="FRK121" s="10"/>
      <c r="FRL121" s="10"/>
      <c r="FRM121" s="10"/>
      <c r="FRN121" s="10"/>
      <c r="FRO121" s="10"/>
      <c r="FRP121" s="10"/>
      <c r="FRQ121" s="10"/>
      <c r="FRR121" s="10"/>
      <c r="FRS121" s="10"/>
      <c r="FRT121" s="10"/>
      <c r="FRU121" s="10"/>
      <c r="FRV121" s="10"/>
      <c r="FRW121" s="10"/>
      <c r="FRX121" s="10"/>
      <c r="FRY121" s="10"/>
      <c r="FRZ121" s="10"/>
      <c r="FSA121" s="10"/>
      <c r="FSB121" s="10"/>
      <c r="FSC121" s="10"/>
      <c r="FSD121" s="10"/>
      <c r="FSE121" s="10"/>
      <c r="FSF121" s="10"/>
      <c r="FSG121" s="10"/>
      <c r="FSH121" s="10"/>
      <c r="FSI121" s="10"/>
      <c r="FSJ121" s="10"/>
      <c r="FSK121" s="10"/>
      <c r="FSL121" s="10"/>
      <c r="FSM121" s="10"/>
      <c r="FSN121" s="10"/>
      <c r="FSO121" s="10"/>
      <c r="FSP121" s="10"/>
      <c r="FSQ121" s="10"/>
      <c r="FSR121" s="10"/>
      <c r="FSS121" s="10"/>
      <c r="FST121" s="10"/>
      <c r="FSU121" s="10"/>
      <c r="FSV121" s="10"/>
      <c r="FSW121" s="10"/>
      <c r="FSX121" s="10"/>
      <c r="FSY121" s="10"/>
      <c r="FSZ121" s="10"/>
      <c r="FTA121" s="10"/>
      <c r="FTB121" s="10"/>
      <c r="FTC121" s="10"/>
      <c r="FTD121" s="10"/>
      <c r="FTE121" s="10"/>
      <c r="FTF121" s="10"/>
      <c r="FTG121" s="10"/>
      <c r="FTH121" s="10"/>
      <c r="FTI121" s="10"/>
      <c r="FTJ121" s="10"/>
      <c r="FTK121" s="10"/>
      <c r="FTL121" s="10"/>
      <c r="FTM121" s="10"/>
      <c r="FTN121" s="10"/>
      <c r="FTO121" s="10"/>
      <c r="FTP121" s="10"/>
      <c r="FTQ121" s="10"/>
      <c r="FTR121" s="10"/>
      <c r="FTS121" s="10"/>
      <c r="FTT121" s="10"/>
      <c r="FTU121" s="10"/>
      <c r="FTV121" s="10"/>
      <c r="FTW121" s="10"/>
      <c r="FTX121" s="10"/>
      <c r="FTY121" s="10"/>
      <c r="FTZ121" s="10"/>
      <c r="FUA121" s="10"/>
      <c r="FUB121" s="10"/>
      <c r="FUC121" s="10"/>
      <c r="FUD121" s="10"/>
      <c r="FUE121" s="10"/>
      <c r="FUF121" s="10"/>
      <c r="FUG121" s="10"/>
      <c r="FUH121" s="10"/>
      <c r="FUI121" s="10"/>
      <c r="FUJ121" s="10"/>
      <c r="FUK121" s="10"/>
      <c r="FUL121" s="10"/>
      <c r="FUM121" s="10"/>
      <c r="FUN121" s="10"/>
      <c r="FUO121" s="10"/>
      <c r="FUP121" s="10"/>
      <c r="FUQ121" s="10"/>
      <c r="FUR121" s="10"/>
      <c r="FUS121" s="10"/>
      <c r="FUT121" s="10"/>
      <c r="FUU121" s="10"/>
      <c r="FUV121" s="10"/>
      <c r="FUW121" s="10"/>
      <c r="FUX121" s="10"/>
      <c r="FUY121" s="10"/>
      <c r="FUZ121" s="10"/>
      <c r="FVA121" s="10"/>
      <c r="FVB121" s="10"/>
      <c r="FVC121" s="10"/>
      <c r="FVD121" s="10"/>
      <c r="FVE121" s="10"/>
      <c r="FVF121" s="10"/>
      <c r="FVG121" s="10"/>
      <c r="FVH121" s="10"/>
      <c r="FVI121" s="10"/>
      <c r="FVJ121" s="10"/>
      <c r="FVK121" s="10"/>
      <c r="FVL121" s="10"/>
      <c r="FVM121" s="10"/>
      <c r="FVN121" s="10"/>
      <c r="FVO121" s="10"/>
      <c r="FVP121" s="10"/>
      <c r="FVQ121" s="10"/>
      <c r="FVR121" s="10"/>
      <c r="FVS121" s="10"/>
      <c r="FVT121" s="10"/>
      <c r="FVU121" s="10"/>
      <c r="FVV121" s="10"/>
      <c r="FVW121" s="10"/>
      <c r="FVX121" s="10"/>
      <c r="FVY121" s="10"/>
      <c r="FVZ121" s="10"/>
      <c r="FWA121" s="10"/>
      <c r="FWB121" s="10"/>
      <c r="FWC121" s="10"/>
      <c r="FWD121" s="10"/>
      <c r="FWE121" s="10"/>
      <c r="FWF121" s="10"/>
      <c r="FWG121" s="10"/>
      <c r="FWH121" s="10"/>
      <c r="FWI121" s="10"/>
      <c r="FWJ121" s="10"/>
      <c r="FWK121" s="10"/>
      <c r="FWL121" s="10"/>
      <c r="FWM121" s="10"/>
      <c r="FWN121" s="10"/>
      <c r="FWO121" s="10"/>
      <c r="FWP121" s="10"/>
      <c r="FWQ121" s="10"/>
      <c r="FWR121" s="10"/>
      <c r="FWS121" s="10"/>
      <c r="FWT121" s="10"/>
      <c r="FWU121" s="10"/>
      <c r="FWV121" s="10"/>
      <c r="FWW121" s="10"/>
      <c r="FWX121" s="10"/>
      <c r="FWY121" s="10"/>
      <c r="FWZ121" s="10"/>
      <c r="FXA121" s="10"/>
      <c r="FXB121" s="10"/>
      <c r="FXC121" s="10"/>
      <c r="FXD121" s="10"/>
      <c r="FXE121" s="10"/>
      <c r="FXF121" s="10"/>
      <c r="FXG121" s="10"/>
      <c r="FXH121" s="10"/>
      <c r="FXI121" s="10"/>
      <c r="FXJ121" s="10"/>
      <c r="FXK121" s="10"/>
      <c r="FXL121" s="10"/>
      <c r="FXM121" s="10"/>
      <c r="FXN121" s="10"/>
      <c r="FXO121" s="10"/>
      <c r="FXP121" s="10"/>
      <c r="FXQ121" s="10"/>
      <c r="FXR121" s="10"/>
      <c r="FXS121" s="10"/>
      <c r="FXT121" s="10"/>
      <c r="FXU121" s="10"/>
      <c r="FXV121" s="10"/>
      <c r="FXW121" s="10"/>
      <c r="FXX121" s="10"/>
      <c r="FXY121" s="10"/>
      <c r="FXZ121" s="10"/>
      <c r="FYA121" s="10"/>
      <c r="FYB121" s="10"/>
      <c r="FYC121" s="10"/>
      <c r="FYD121" s="10"/>
      <c r="FYE121" s="10"/>
      <c r="FYF121" s="10"/>
      <c r="FYG121" s="10"/>
      <c r="FYH121" s="10"/>
      <c r="FYI121" s="10"/>
      <c r="FYJ121" s="10"/>
      <c r="FYK121" s="10"/>
      <c r="FYL121" s="10"/>
      <c r="FYM121" s="10"/>
      <c r="FYN121" s="10"/>
      <c r="FYO121" s="10"/>
      <c r="FYP121" s="10"/>
      <c r="FYQ121" s="10"/>
      <c r="FYR121" s="10"/>
      <c r="FYS121" s="10"/>
      <c r="FYT121" s="10"/>
      <c r="FYU121" s="10"/>
      <c r="FYV121" s="10"/>
      <c r="FYW121" s="10"/>
      <c r="FYX121" s="10"/>
      <c r="FYY121" s="10"/>
      <c r="FYZ121" s="10"/>
      <c r="FZA121" s="10"/>
      <c r="FZB121" s="10"/>
      <c r="FZC121" s="10"/>
      <c r="FZD121" s="10"/>
      <c r="FZE121" s="10"/>
      <c r="FZF121" s="10"/>
      <c r="FZG121" s="10"/>
      <c r="FZH121" s="10"/>
      <c r="FZI121" s="10"/>
      <c r="FZJ121" s="10"/>
      <c r="FZK121" s="10"/>
      <c r="FZL121" s="10"/>
      <c r="FZM121" s="10"/>
      <c r="FZN121" s="10"/>
      <c r="FZO121" s="10"/>
      <c r="FZP121" s="10"/>
      <c r="FZQ121" s="10"/>
      <c r="FZR121" s="10"/>
      <c r="FZS121" s="10"/>
      <c r="FZT121" s="10"/>
      <c r="FZU121" s="10"/>
      <c r="FZV121" s="10"/>
      <c r="FZW121" s="10"/>
      <c r="FZX121" s="10"/>
      <c r="FZY121" s="10"/>
      <c r="FZZ121" s="10"/>
      <c r="GAA121" s="10"/>
      <c r="GAB121" s="10"/>
      <c r="GAC121" s="10"/>
      <c r="GAD121" s="10"/>
      <c r="GAE121" s="10"/>
      <c r="GAF121" s="10"/>
      <c r="GAG121" s="10"/>
      <c r="GAH121" s="10"/>
      <c r="GAI121" s="10"/>
      <c r="GAJ121" s="10"/>
      <c r="GAK121" s="10"/>
      <c r="GAL121" s="10"/>
      <c r="GAM121" s="10"/>
      <c r="GAN121" s="10"/>
      <c r="GAO121" s="10"/>
      <c r="GAP121" s="10"/>
      <c r="GAQ121" s="10"/>
      <c r="GAR121" s="10"/>
      <c r="GAS121" s="10"/>
      <c r="GAT121" s="10"/>
      <c r="GAU121" s="10"/>
      <c r="GAV121" s="10"/>
      <c r="GAW121" s="10"/>
      <c r="GAX121" s="10"/>
      <c r="GAY121" s="10"/>
      <c r="GAZ121" s="10"/>
      <c r="GBA121" s="10"/>
      <c r="GBB121" s="10"/>
      <c r="GBC121" s="10"/>
      <c r="GBD121" s="10"/>
      <c r="GBE121" s="10"/>
      <c r="GBF121" s="10"/>
      <c r="GBG121" s="10"/>
      <c r="GBH121" s="10"/>
      <c r="GBI121" s="10"/>
      <c r="GBJ121" s="10"/>
      <c r="GBK121" s="10"/>
      <c r="GBL121" s="10"/>
      <c r="GBM121" s="10"/>
      <c r="GBN121" s="10"/>
      <c r="GBO121" s="10"/>
      <c r="GBP121" s="10"/>
      <c r="GBQ121" s="10"/>
      <c r="GBR121" s="10"/>
      <c r="GBS121" s="10"/>
      <c r="GBT121" s="10"/>
      <c r="GBU121" s="10"/>
      <c r="GBV121" s="10"/>
      <c r="GBW121" s="10"/>
      <c r="GBX121" s="10"/>
      <c r="GBY121" s="10"/>
      <c r="GBZ121" s="10"/>
      <c r="GCA121" s="10"/>
      <c r="GCB121" s="10"/>
      <c r="GCC121" s="10"/>
      <c r="GCD121" s="10"/>
      <c r="GCE121" s="10"/>
      <c r="GCF121" s="10"/>
      <c r="GCG121" s="10"/>
      <c r="GCH121" s="10"/>
      <c r="GCI121" s="10"/>
      <c r="GCJ121" s="10"/>
      <c r="GCK121" s="10"/>
      <c r="GCL121" s="10"/>
      <c r="GCM121" s="10"/>
      <c r="GCN121" s="10"/>
      <c r="GCO121" s="10"/>
      <c r="GCP121" s="10"/>
      <c r="GCQ121" s="10"/>
      <c r="GCR121" s="10"/>
      <c r="GCS121" s="10"/>
      <c r="GCT121" s="10"/>
      <c r="GCU121" s="10"/>
      <c r="GCV121" s="10"/>
      <c r="GCW121" s="10"/>
      <c r="GCX121" s="10"/>
      <c r="GCY121" s="10"/>
      <c r="GCZ121" s="10"/>
      <c r="GDA121" s="10"/>
      <c r="GDB121" s="10"/>
      <c r="GDC121" s="10"/>
      <c r="GDD121" s="10"/>
      <c r="GDE121" s="10"/>
      <c r="GDF121" s="10"/>
      <c r="GDG121" s="10"/>
      <c r="GDH121" s="10"/>
      <c r="GDI121" s="10"/>
      <c r="GDJ121" s="10"/>
      <c r="GDK121" s="10"/>
      <c r="GDL121" s="10"/>
      <c r="GDM121" s="10"/>
      <c r="GDN121" s="10"/>
      <c r="GDO121" s="10"/>
      <c r="GDP121" s="10"/>
      <c r="GDQ121" s="10"/>
      <c r="GDR121" s="10"/>
      <c r="GDS121" s="10"/>
      <c r="GDT121" s="10"/>
      <c r="GDU121" s="10"/>
      <c r="GDV121" s="10"/>
      <c r="GDW121" s="10"/>
      <c r="GDX121" s="10"/>
      <c r="GDY121" s="10"/>
      <c r="GDZ121" s="10"/>
      <c r="GEA121" s="10"/>
      <c r="GEB121" s="10"/>
      <c r="GEC121" s="10"/>
      <c r="GED121" s="10"/>
      <c r="GEE121" s="10"/>
      <c r="GEF121" s="10"/>
      <c r="GEG121" s="10"/>
      <c r="GEH121" s="10"/>
      <c r="GEI121" s="10"/>
      <c r="GEJ121" s="10"/>
      <c r="GEK121" s="10"/>
      <c r="GEL121" s="10"/>
      <c r="GEM121" s="10"/>
      <c r="GEN121" s="10"/>
      <c r="GEO121" s="10"/>
      <c r="GEP121" s="10"/>
      <c r="GEQ121" s="10"/>
      <c r="GER121" s="10"/>
      <c r="GES121" s="10"/>
      <c r="GET121" s="10"/>
      <c r="GEU121" s="10"/>
      <c r="GEV121" s="10"/>
      <c r="GEW121" s="10"/>
      <c r="GEX121" s="10"/>
      <c r="GEY121" s="10"/>
      <c r="GEZ121" s="10"/>
      <c r="GFA121" s="10"/>
      <c r="GFB121" s="10"/>
      <c r="GFC121" s="10"/>
      <c r="GFD121" s="10"/>
      <c r="GFE121" s="10"/>
      <c r="GFF121" s="10"/>
      <c r="GFG121" s="10"/>
      <c r="GFH121" s="10"/>
      <c r="GFI121" s="10"/>
      <c r="GFJ121" s="10"/>
      <c r="GFK121" s="10"/>
      <c r="GFL121" s="10"/>
      <c r="GFM121" s="10"/>
      <c r="GFN121" s="10"/>
      <c r="GFO121" s="10"/>
      <c r="GFP121" s="10"/>
      <c r="GFQ121" s="10"/>
      <c r="GFR121" s="10"/>
      <c r="GFS121" s="10"/>
      <c r="GFT121" s="10"/>
      <c r="GFU121" s="10"/>
      <c r="GFV121" s="10"/>
      <c r="GFW121" s="10"/>
      <c r="GFX121" s="10"/>
      <c r="GFY121" s="10"/>
      <c r="GFZ121" s="10"/>
      <c r="GGA121" s="10"/>
      <c r="GGB121" s="10"/>
      <c r="GGC121" s="10"/>
      <c r="GGD121" s="10"/>
      <c r="GGE121" s="10"/>
      <c r="GGF121" s="10"/>
      <c r="GGG121" s="10"/>
      <c r="GGH121" s="10"/>
      <c r="GGI121" s="10"/>
      <c r="GGJ121" s="10"/>
      <c r="GGK121" s="10"/>
      <c r="GGL121" s="10"/>
      <c r="GGM121" s="10"/>
      <c r="GGN121" s="10"/>
      <c r="GGO121" s="10"/>
      <c r="GGP121" s="10"/>
      <c r="GGQ121" s="10"/>
      <c r="GGR121" s="10"/>
      <c r="GGS121" s="10"/>
      <c r="GGT121" s="10"/>
      <c r="GGU121" s="10"/>
      <c r="GGV121" s="10"/>
      <c r="GGW121" s="10"/>
      <c r="GGX121" s="10"/>
      <c r="GGY121" s="10"/>
      <c r="GGZ121" s="10"/>
      <c r="GHA121" s="10"/>
      <c r="GHB121" s="10"/>
      <c r="GHC121" s="10"/>
      <c r="GHD121" s="10"/>
      <c r="GHE121" s="10"/>
      <c r="GHF121" s="10"/>
      <c r="GHG121" s="10"/>
      <c r="GHH121" s="10"/>
      <c r="GHI121" s="10"/>
      <c r="GHJ121" s="10"/>
      <c r="GHK121" s="10"/>
      <c r="GHL121" s="10"/>
      <c r="GHM121" s="10"/>
      <c r="GHN121" s="10"/>
      <c r="GHO121" s="10"/>
      <c r="GHP121" s="10"/>
      <c r="GHQ121" s="10"/>
      <c r="GHR121" s="10"/>
      <c r="GHS121" s="10"/>
      <c r="GHT121" s="10"/>
      <c r="GHU121" s="10"/>
      <c r="GHV121" s="10"/>
      <c r="GHW121" s="10"/>
      <c r="GHX121" s="10"/>
      <c r="GHY121" s="10"/>
      <c r="GHZ121" s="10"/>
      <c r="GIA121" s="10"/>
      <c r="GIB121" s="10"/>
      <c r="GIC121" s="10"/>
      <c r="GID121" s="10"/>
      <c r="GIE121" s="10"/>
      <c r="GIF121" s="10"/>
      <c r="GIG121" s="10"/>
      <c r="GIH121" s="10"/>
      <c r="GII121" s="10"/>
      <c r="GIJ121" s="10"/>
      <c r="GIK121" s="10"/>
      <c r="GIL121" s="10"/>
      <c r="GIM121" s="10"/>
      <c r="GIN121" s="10"/>
      <c r="GIO121" s="10"/>
      <c r="GIP121" s="10"/>
      <c r="GIQ121" s="10"/>
      <c r="GIR121" s="10"/>
      <c r="GIS121" s="10"/>
      <c r="GIT121" s="10"/>
      <c r="GIU121" s="10"/>
      <c r="GIV121" s="10"/>
      <c r="GIW121" s="10"/>
      <c r="GIX121" s="10"/>
      <c r="GIY121" s="10"/>
      <c r="GIZ121" s="10"/>
      <c r="GJA121" s="10"/>
      <c r="GJB121" s="10"/>
      <c r="GJC121" s="10"/>
      <c r="GJD121" s="10"/>
      <c r="GJE121" s="10"/>
      <c r="GJF121" s="10"/>
      <c r="GJG121" s="10"/>
      <c r="GJH121" s="10"/>
      <c r="GJI121" s="10"/>
      <c r="GJJ121" s="10"/>
      <c r="GJK121" s="10"/>
      <c r="GJL121" s="10"/>
      <c r="GJM121" s="10"/>
      <c r="GJN121" s="10"/>
      <c r="GJO121" s="10"/>
      <c r="GJP121" s="10"/>
      <c r="GJQ121" s="10"/>
      <c r="GJR121" s="10"/>
      <c r="GJS121" s="10"/>
      <c r="GJT121" s="10"/>
      <c r="GJU121" s="10"/>
      <c r="GJV121" s="10"/>
      <c r="GJW121" s="10"/>
      <c r="GJX121" s="10"/>
      <c r="GJY121" s="10"/>
      <c r="GJZ121" s="10"/>
      <c r="GKA121" s="10"/>
      <c r="GKB121" s="10"/>
      <c r="GKC121" s="10"/>
      <c r="GKD121" s="10"/>
      <c r="GKE121" s="10"/>
      <c r="GKF121" s="10"/>
      <c r="GKG121" s="10"/>
      <c r="GKH121" s="10"/>
      <c r="GKI121" s="10"/>
      <c r="GKJ121" s="10"/>
      <c r="GKK121" s="10"/>
      <c r="GKL121" s="10"/>
      <c r="GKM121" s="10"/>
      <c r="GKN121" s="10"/>
      <c r="GKO121" s="10"/>
      <c r="GKP121" s="10"/>
      <c r="GKQ121" s="10"/>
      <c r="GKR121" s="10"/>
      <c r="GKS121" s="10"/>
      <c r="GKT121" s="10"/>
      <c r="GKU121" s="10"/>
      <c r="GKV121" s="10"/>
      <c r="GKW121" s="10"/>
      <c r="GKX121" s="10"/>
      <c r="GKY121" s="10"/>
      <c r="GKZ121" s="10"/>
      <c r="GLA121" s="10"/>
      <c r="GLB121" s="10"/>
      <c r="GLC121" s="10"/>
      <c r="GLD121" s="10"/>
      <c r="GLE121" s="10"/>
      <c r="GLF121" s="10"/>
      <c r="GLG121" s="10"/>
      <c r="GLH121" s="10"/>
      <c r="GLI121" s="10"/>
      <c r="GLJ121" s="10"/>
      <c r="GLK121" s="10"/>
      <c r="GLL121" s="10"/>
      <c r="GLM121" s="10"/>
      <c r="GLN121" s="10"/>
      <c r="GLO121" s="10"/>
      <c r="GLP121" s="10"/>
      <c r="GLQ121" s="10"/>
      <c r="GLR121" s="10"/>
      <c r="GLS121" s="10"/>
      <c r="GLT121" s="10"/>
      <c r="GLU121" s="10"/>
      <c r="GLV121" s="10"/>
      <c r="GLW121" s="10"/>
      <c r="GLX121" s="10"/>
      <c r="GLY121" s="10"/>
      <c r="GLZ121" s="10"/>
      <c r="GMA121" s="10"/>
      <c r="GMB121" s="10"/>
      <c r="GMC121" s="10"/>
      <c r="GMD121" s="10"/>
      <c r="GME121" s="10"/>
      <c r="GMF121" s="10"/>
      <c r="GMG121" s="10"/>
      <c r="GMH121" s="10"/>
      <c r="GMI121" s="10"/>
      <c r="GMJ121" s="10"/>
      <c r="GMK121" s="10"/>
      <c r="GML121" s="10"/>
      <c r="GMM121" s="10"/>
      <c r="GMN121" s="10"/>
      <c r="GMO121" s="10"/>
      <c r="GMP121" s="10"/>
      <c r="GMQ121" s="10"/>
      <c r="GMR121" s="10"/>
      <c r="GMS121" s="10"/>
      <c r="GMT121" s="10"/>
      <c r="GMU121" s="10"/>
      <c r="GMV121" s="10"/>
      <c r="GMW121" s="10"/>
      <c r="GMX121" s="10"/>
      <c r="GMY121" s="10"/>
      <c r="GMZ121" s="10"/>
      <c r="GNA121" s="10"/>
      <c r="GNB121" s="10"/>
      <c r="GNC121" s="10"/>
      <c r="GND121" s="10"/>
      <c r="GNE121" s="10"/>
      <c r="GNF121" s="10"/>
      <c r="GNG121" s="10"/>
      <c r="GNH121" s="10"/>
      <c r="GNI121" s="10"/>
      <c r="GNJ121" s="10"/>
      <c r="GNK121" s="10"/>
      <c r="GNL121" s="10"/>
      <c r="GNM121" s="10"/>
      <c r="GNN121" s="10"/>
      <c r="GNO121" s="10"/>
      <c r="GNP121" s="10"/>
      <c r="GNQ121" s="10"/>
      <c r="GNR121" s="10"/>
      <c r="GNS121" s="10"/>
      <c r="GNT121" s="10"/>
      <c r="GNU121" s="10"/>
      <c r="GNV121" s="10"/>
      <c r="GNW121" s="10"/>
      <c r="GNX121" s="10"/>
      <c r="GNY121" s="10"/>
      <c r="GNZ121" s="10"/>
      <c r="GOA121" s="10"/>
      <c r="GOB121" s="10"/>
      <c r="GOC121" s="10"/>
      <c r="GOD121" s="10"/>
      <c r="GOE121" s="10"/>
      <c r="GOF121" s="10"/>
      <c r="GOG121" s="10"/>
      <c r="GOH121" s="10"/>
      <c r="GOI121" s="10"/>
      <c r="GOJ121" s="10"/>
      <c r="GOK121" s="10"/>
      <c r="GOL121" s="10"/>
      <c r="GOM121" s="10"/>
      <c r="GON121" s="10"/>
      <c r="GOO121" s="10"/>
      <c r="GOP121" s="10"/>
      <c r="GOQ121" s="10"/>
      <c r="GOR121" s="10"/>
      <c r="GOS121" s="10"/>
      <c r="GOT121" s="10"/>
      <c r="GOU121" s="10"/>
      <c r="GOV121" s="10"/>
      <c r="GOW121" s="10"/>
      <c r="GOX121" s="10"/>
      <c r="GOY121" s="10"/>
      <c r="GOZ121" s="10"/>
      <c r="GPA121" s="10"/>
      <c r="GPB121" s="10"/>
      <c r="GPC121" s="10"/>
      <c r="GPD121" s="10"/>
      <c r="GPE121" s="10"/>
      <c r="GPF121" s="10"/>
      <c r="GPG121" s="10"/>
      <c r="GPH121" s="10"/>
      <c r="GPI121" s="10"/>
      <c r="GPJ121" s="10"/>
      <c r="GPK121" s="10"/>
      <c r="GPL121" s="10"/>
      <c r="GPM121" s="10"/>
      <c r="GPN121" s="10"/>
      <c r="GPO121" s="10"/>
      <c r="GPP121" s="10"/>
      <c r="GPQ121" s="10"/>
      <c r="GPR121" s="10"/>
      <c r="GPS121" s="10"/>
      <c r="GPT121" s="10"/>
      <c r="GPU121" s="10"/>
      <c r="GPV121" s="10"/>
      <c r="GPW121" s="10"/>
      <c r="GPX121" s="10"/>
      <c r="GPY121" s="10"/>
      <c r="GPZ121" s="10"/>
      <c r="GQA121" s="10"/>
      <c r="GQB121" s="10"/>
      <c r="GQC121" s="10"/>
      <c r="GQD121" s="10"/>
      <c r="GQE121" s="10"/>
      <c r="GQF121" s="10"/>
      <c r="GQG121" s="10"/>
      <c r="GQH121" s="10"/>
      <c r="GQI121" s="10"/>
      <c r="GQJ121" s="10"/>
      <c r="GQK121" s="10"/>
      <c r="GQL121" s="10"/>
      <c r="GQM121" s="10"/>
      <c r="GQN121" s="10"/>
      <c r="GQO121" s="10"/>
      <c r="GQP121" s="10"/>
      <c r="GQQ121" s="10"/>
      <c r="GQR121" s="10"/>
      <c r="GQS121" s="10"/>
      <c r="GQT121" s="10"/>
      <c r="GQU121" s="10"/>
      <c r="GQV121" s="10"/>
      <c r="GQW121" s="10"/>
      <c r="GQX121" s="10"/>
      <c r="GQY121" s="10"/>
      <c r="GQZ121" s="10"/>
      <c r="GRA121" s="10"/>
      <c r="GRB121" s="10"/>
      <c r="GRC121" s="10"/>
      <c r="GRD121" s="10"/>
      <c r="GRE121" s="10"/>
      <c r="GRF121" s="10"/>
      <c r="GRG121" s="10"/>
      <c r="GRH121" s="10"/>
      <c r="GRI121" s="10"/>
      <c r="GRJ121" s="10"/>
      <c r="GRK121" s="10"/>
      <c r="GRL121" s="10"/>
      <c r="GRM121" s="10"/>
      <c r="GRN121" s="10"/>
      <c r="GRO121" s="10"/>
      <c r="GRP121" s="10"/>
      <c r="GRQ121" s="10"/>
      <c r="GRR121" s="10"/>
      <c r="GRS121" s="10"/>
      <c r="GRT121" s="10"/>
      <c r="GRU121" s="10"/>
      <c r="GRV121" s="10"/>
      <c r="GRW121" s="10"/>
      <c r="GRX121" s="10"/>
      <c r="GRY121" s="10"/>
      <c r="GRZ121" s="10"/>
      <c r="GSA121" s="10"/>
      <c r="GSB121" s="10"/>
      <c r="GSC121" s="10"/>
      <c r="GSD121" s="10"/>
      <c r="GSE121" s="10"/>
      <c r="GSF121" s="10"/>
      <c r="GSG121" s="10"/>
      <c r="GSH121" s="10"/>
      <c r="GSI121" s="10"/>
      <c r="GSJ121" s="10"/>
      <c r="GSK121" s="10"/>
      <c r="GSL121" s="10"/>
      <c r="GSM121" s="10"/>
      <c r="GSN121" s="10"/>
      <c r="GSO121" s="10"/>
      <c r="GSP121" s="10"/>
      <c r="GSQ121" s="10"/>
      <c r="GSR121" s="10"/>
      <c r="GSS121" s="10"/>
      <c r="GST121" s="10"/>
      <c r="GSU121" s="10"/>
      <c r="GSV121" s="10"/>
      <c r="GSW121" s="10"/>
      <c r="GSX121" s="10"/>
      <c r="GSY121" s="10"/>
      <c r="GSZ121" s="10"/>
      <c r="GTA121" s="10"/>
      <c r="GTB121" s="10"/>
      <c r="GTC121" s="10"/>
      <c r="GTD121" s="10"/>
      <c r="GTE121" s="10"/>
      <c r="GTF121" s="10"/>
      <c r="GTG121" s="10"/>
      <c r="GTH121" s="10"/>
      <c r="GTI121" s="10"/>
      <c r="GTJ121" s="10"/>
      <c r="GTK121" s="10"/>
      <c r="GTL121" s="10"/>
      <c r="GTM121" s="10"/>
      <c r="GTN121" s="10"/>
      <c r="GTO121" s="10"/>
      <c r="GTP121" s="10"/>
      <c r="GTQ121" s="10"/>
      <c r="GTR121" s="10"/>
      <c r="GTS121" s="10"/>
      <c r="GTT121" s="10"/>
      <c r="GTU121" s="10"/>
      <c r="GTV121" s="10"/>
      <c r="GTW121" s="10"/>
      <c r="GTX121" s="10"/>
      <c r="GTY121" s="10"/>
      <c r="GTZ121" s="10"/>
      <c r="GUA121" s="10"/>
      <c r="GUB121" s="10"/>
      <c r="GUC121" s="10"/>
      <c r="GUD121" s="10"/>
      <c r="GUE121" s="10"/>
      <c r="GUF121" s="10"/>
      <c r="GUG121" s="10"/>
      <c r="GUH121" s="10"/>
      <c r="GUI121" s="10"/>
      <c r="GUJ121" s="10"/>
      <c r="GUK121" s="10"/>
      <c r="GUL121" s="10"/>
      <c r="GUM121" s="10"/>
      <c r="GUN121" s="10"/>
      <c r="GUO121" s="10"/>
      <c r="GUP121" s="10"/>
      <c r="GUQ121" s="10"/>
      <c r="GUR121" s="10"/>
      <c r="GUS121" s="10"/>
      <c r="GUT121" s="10"/>
      <c r="GUU121" s="10"/>
      <c r="GUV121" s="10"/>
      <c r="GUW121" s="10"/>
      <c r="GUX121" s="10"/>
      <c r="GUY121" s="10"/>
      <c r="GUZ121" s="10"/>
      <c r="GVA121" s="10"/>
      <c r="GVB121" s="10"/>
      <c r="GVC121" s="10"/>
      <c r="GVD121" s="10"/>
      <c r="GVE121" s="10"/>
      <c r="GVF121" s="10"/>
      <c r="GVG121" s="10"/>
      <c r="GVH121" s="10"/>
      <c r="GVI121" s="10"/>
      <c r="GVJ121" s="10"/>
      <c r="GVK121" s="10"/>
      <c r="GVL121" s="10"/>
      <c r="GVM121" s="10"/>
      <c r="GVN121" s="10"/>
      <c r="GVO121" s="10"/>
      <c r="GVP121" s="10"/>
      <c r="GVQ121" s="10"/>
      <c r="GVR121" s="10"/>
      <c r="GVS121" s="10"/>
      <c r="GVT121" s="10"/>
      <c r="GVU121" s="10"/>
      <c r="GVV121" s="10"/>
      <c r="GVW121" s="10"/>
      <c r="GVX121" s="10"/>
      <c r="GVY121" s="10"/>
      <c r="GVZ121" s="10"/>
      <c r="GWA121" s="10"/>
      <c r="GWB121" s="10"/>
      <c r="GWC121" s="10"/>
      <c r="GWD121" s="10"/>
      <c r="GWE121" s="10"/>
      <c r="GWF121" s="10"/>
      <c r="GWG121" s="10"/>
      <c r="GWH121" s="10"/>
      <c r="GWI121" s="10"/>
      <c r="GWJ121" s="10"/>
      <c r="GWK121" s="10"/>
      <c r="GWL121" s="10"/>
      <c r="GWM121" s="10"/>
      <c r="GWN121" s="10"/>
      <c r="GWO121" s="10"/>
      <c r="GWP121" s="10"/>
      <c r="GWQ121" s="10"/>
      <c r="GWR121" s="10"/>
      <c r="GWS121" s="10"/>
      <c r="GWT121" s="10"/>
      <c r="GWU121" s="10"/>
      <c r="GWV121" s="10"/>
      <c r="GWW121" s="10"/>
      <c r="GWX121" s="10"/>
      <c r="GWY121" s="10"/>
      <c r="GWZ121" s="10"/>
      <c r="GXA121" s="10"/>
      <c r="GXB121" s="10"/>
      <c r="GXC121" s="10"/>
      <c r="GXD121" s="10"/>
      <c r="GXE121" s="10"/>
      <c r="GXF121" s="10"/>
      <c r="GXG121" s="10"/>
      <c r="GXH121" s="10"/>
      <c r="GXI121" s="10"/>
      <c r="GXJ121" s="10"/>
      <c r="GXK121" s="10"/>
      <c r="GXL121" s="10"/>
      <c r="GXM121" s="10"/>
      <c r="GXN121" s="10"/>
      <c r="GXO121" s="10"/>
      <c r="GXP121" s="10"/>
      <c r="GXQ121" s="10"/>
      <c r="GXR121" s="10"/>
      <c r="GXS121" s="10"/>
      <c r="GXT121" s="10"/>
      <c r="GXU121" s="10"/>
      <c r="GXV121" s="10"/>
      <c r="GXW121" s="10"/>
      <c r="GXX121" s="10"/>
      <c r="GXY121" s="10"/>
      <c r="GXZ121" s="10"/>
      <c r="GYA121" s="10"/>
      <c r="GYB121" s="10"/>
      <c r="GYC121" s="10"/>
      <c r="GYD121" s="10"/>
      <c r="GYE121" s="10"/>
      <c r="GYF121" s="10"/>
      <c r="GYG121" s="10"/>
      <c r="GYH121" s="10"/>
      <c r="GYI121" s="10"/>
      <c r="GYJ121" s="10"/>
      <c r="GYK121" s="10"/>
      <c r="GYL121" s="10"/>
      <c r="GYM121" s="10"/>
      <c r="GYN121" s="10"/>
      <c r="GYO121" s="10"/>
      <c r="GYP121" s="10"/>
      <c r="GYQ121" s="10"/>
      <c r="GYR121" s="10"/>
      <c r="GYS121" s="10"/>
      <c r="GYT121" s="10"/>
      <c r="GYU121" s="10"/>
      <c r="GYV121" s="10"/>
      <c r="GYW121" s="10"/>
      <c r="GYX121" s="10"/>
      <c r="GYY121" s="10"/>
      <c r="GYZ121" s="10"/>
      <c r="GZA121" s="10"/>
      <c r="GZB121" s="10"/>
      <c r="GZC121" s="10"/>
      <c r="GZD121" s="10"/>
      <c r="GZE121" s="10"/>
      <c r="GZF121" s="10"/>
      <c r="GZG121" s="10"/>
      <c r="GZH121" s="10"/>
      <c r="GZI121" s="10"/>
      <c r="GZJ121" s="10"/>
      <c r="GZK121" s="10"/>
      <c r="GZL121" s="10"/>
      <c r="GZM121" s="10"/>
      <c r="GZN121" s="10"/>
      <c r="GZO121" s="10"/>
      <c r="GZP121" s="10"/>
      <c r="GZQ121" s="10"/>
      <c r="GZR121" s="10"/>
      <c r="GZS121" s="10"/>
      <c r="GZT121" s="10"/>
      <c r="GZU121" s="10"/>
      <c r="GZV121" s="10"/>
      <c r="GZW121" s="10"/>
      <c r="GZX121" s="10"/>
      <c r="GZY121" s="10"/>
      <c r="GZZ121" s="10"/>
      <c r="HAA121" s="10"/>
      <c r="HAB121" s="10"/>
      <c r="HAC121" s="10"/>
      <c r="HAD121" s="10"/>
      <c r="HAE121" s="10"/>
      <c r="HAF121" s="10"/>
      <c r="HAG121" s="10"/>
      <c r="HAH121" s="10"/>
      <c r="HAI121" s="10"/>
      <c r="HAJ121" s="10"/>
      <c r="HAK121" s="10"/>
      <c r="HAL121" s="10"/>
      <c r="HAM121" s="10"/>
      <c r="HAN121" s="10"/>
      <c r="HAO121" s="10"/>
      <c r="HAP121" s="10"/>
      <c r="HAQ121" s="10"/>
      <c r="HAR121" s="10"/>
      <c r="HAS121" s="10"/>
      <c r="HAT121" s="10"/>
      <c r="HAU121" s="10"/>
      <c r="HAV121" s="10"/>
      <c r="HAW121" s="10"/>
      <c r="HAX121" s="10"/>
      <c r="HAY121" s="10"/>
      <c r="HAZ121" s="10"/>
      <c r="HBA121" s="10"/>
      <c r="HBB121" s="10"/>
      <c r="HBC121" s="10"/>
      <c r="HBD121" s="10"/>
      <c r="HBE121" s="10"/>
      <c r="HBF121" s="10"/>
      <c r="HBG121" s="10"/>
      <c r="HBH121" s="10"/>
      <c r="HBI121" s="10"/>
      <c r="HBJ121" s="10"/>
      <c r="HBK121" s="10"/>
      <c r="HBL121" s="10"/>
      <c r="HBM121" s="10"/>
      <c r="HBN121" s="10"/>
      <c r="HBO121" s="10"/>
      <c r="HBP121" s="10"/>
      <c r="HBQ121" s="10"/>
      <c r="HBR121" s="10"/>
      <c r="HBS121" s="10"/>
      <c r="HBT121" s="10"/>
      <c r="HBU121" s="10"/>
      <c r="HBV121" s="10"/>
      <c r="HBW121" s="10"/>
      <c r="HBX121" s="10"/>
      <c r="HBY121" s="10"/>
      <c r="HBZ121" s="10"/>
      <c r="HCA121" s="10"/>
      <c r="HCB121" s="10"/>
      <c r="HCC121" s="10"/>
      <c r="HCD121" s="10"/>
      <c r="HCE121" s="10"/>
      <c r="HCF121" s="10"/>
      <c r="HCG121" s="10"/>
      <c r="HCH121" s="10"/>
      <c r="HCI121" s="10"/>
      <c r="HCJ121" s="10"/>
      <c r="HCK121" s="10"/>
      <c r="HCL121" s="10"/>
      <c r="HCM121" s="10"/>
      <c r="HCN121" s="10"/>
      <c r="HCO121" s="10"/>
      <c r="HCP121" s="10"/>
      <c r="HCQ121" s="10"/>
      <c r="HCR121" s="10"/>
      <c r="HCS121" s="10"/>
      <c r="HCT121" s="10"/>
      <c r="HCU121" s="10"/>
      <c r="HCV121" s="10"/>
      <c r="HCW121" s="10"/>
      <c r="HCX121" s="10"/>
      <c r="HCY121" s="10"/>
      <c r="HCZ121" s="10"/>
      <c r="HDA121" s="10"/>
      <c r="HDB121" s="10"/>
      <c r="HDC121" s="10"/>
      <c r="HDD121" s="10"/>
      <c r="HDE121" s="10"/>
      <c r="HDF121" s="10"/>
      <c r="HDG121" s="10"/>
      <c r="HDH121" s="10"/>
      <c r="HDI121" s="10"/>
      <c r="HDJ121" s="10"/>
      <c r="HDK121" s="10"/>
      <c r="HDL121" s="10"/>
      <c r="HDM121" s="10"/>
      <c r="HDN121" s="10"/>
      <c r="HDO121" s="10"/>
      <c r="HDP121" s="10"/>
      <c r="HDQ121" s="10"/>
      <c r="HDR121" s="10"/>
      <c r="HDS121" s="10"/>
      <c r="HDT121" s="10"/>
      <c r="HDU121" s="10"/>
      <c r="HDV121" s="10"/>
      <c r="HDW121" s="10"/>
      <c r="HDX121" s="10"/>
      <c r="HDY121" s="10"/>
      <c r="HDZ121" s="10"/>
      <c r="HEA121" s="10"/>
      <c r="HEB121" s="10"/>
      <c r="HEC121" s="10"/>
      <c r="HED121" s="10"/>
      <c r="HEE121" s="10"/>
      <c r="HEF121" s="10"/>
      <c r="HEG121" s="10"/>
      <c r="HEH121" s="10"/>
      <c r="HEI121" s="10"/>
      <c r="HEJ121" s="10"/>
      <c r="HEK121" s="10"/>
      <c r="HEL121" s="10"/>
      <c r="HEM121" s="10"/>
      <c r="HEN121" s="10"/>
      <c r="HEO121" s="10"/>
      <c r="HEP121" s="10"/>
      <c r="HEQ121" s="10"/>
      <c r="HER121" s="10"/>
      <c r="HES121" s="10"/>
      <c r="HET121" s="10"/>
      <c r="HEU121" s="10"/>
      <c r="HEV121" s="10"/>
      <c r="HEW121" s="10"/>
      <c r="HEX121" s="10"/>
      <c r="HEY121" s="10"/>
      <c r="HEZ121" s="10"/>
      <c r="HFA121" s="10"/>
      <c r="HFB121" s="10"/>
      <c r="HFC121" s="10"/>
      <c r="HFD121" s="10"/>
      <c r="HFE121" s="10"/>
      <c r="HFF121" s="10"/>
      <c r="HFG121" s="10"/>
      <c r="HFH121" s="10"/>
      <c r="HFI121" s="10"/>
      <c r="HFJ121" s="10"/>
      <c r="HFK121" s="10"/>
      <c r="HFL121" s="10"/>
      <c r="HFM121" s="10"/>
      <c r="HFN121" s="10"/>
      <c r="HFO121" s="10"/>
      <c r="HFP121" s="10"/>
      <c r="HFQ121" s="10"/>
      <c r="HFR121" s="10"/>
      <c r="HFS121" s="10"/>
      <c r="HFT121" s="10"/>
      <c r="HFU121" s="10"/>
      <c r="HFV121" s="10"/>
      <c r="HFW121" s="10"/>
      <c r="HFX121" s="10"/>
      <c r="HFY121" s="10"/>
      <c r="HFZ121" s="10"/>
      <c r="HGA121" s="10"/>
      <c r="HGB121" s="10"/>
      <c r="HGC121" s="10"/>
      <c r="HGD121" s="10"/>
      <c r="HGE121" s="10"/>
      <c r="HGF121" s="10"/>
      <c r="HGG121" s="10"/>
      <c r="HGH121" s="10"/>
      <c r="HGI121" s="10"/>
      <c r="HGJ121" s="10"/>
      <c r="HGK121" s="10"/>
      <c r="HGL121" s="10"/>
      <c r="HGM121" s="10"/>
      <c r="HGN121" s="10"/>
      <c r="HGO121" s="10"/>
      <c r="HGP121" s="10"/>
      <c r="HGQ121" s="10"/>
      <c r="HGR121" s="10"/>
      <c r="HGS121" s="10"/>
      <c r="HGT121" s="10"/>
      <c r="HGU121" s="10"/>
      <c r="HGV121" s="10"/>
      <c r="HGW121" s="10"/>
      <c r="HGX121" s="10"/>
      <c r="HGY121" s="10"/>
      <c r="HGZ121" s="10"/>
      <c r="HHA121" s="10"/>
      <c r="HHB121" s="10"/>
      <c r="HHC121" s="10"/>
      <c r="HHD121" s="10"/>
      <c r="HHE121" s="10"/>
      <c r="HHF121" s="10"/>
      <c r="HHG121" s="10"/>
      <c r="HHH121" s="10"/>
      <c r="HHI121" s="10"/>
      <c r="HHJ121" s="10"/>
      <c r="HHK121" s="10"/>
      <c r="HHL121" s="10"/>
      <c r="HHM121" s="10"/>
      <c r="HHN121" s="10"/>
      <c r="HHO121" s="10"/>
      <c r="HHP121" s="10"/>
      <c r="HHQ121" s="10"/>
      <c r="HHR121" s="10"/>
      <c r="HHS121" s="10"/>
      <c r="HHT121" s="10"/>
      <c r="HHU121" s="10"/>
      <c r="HHV121" s="10"/>
      <c r="HHW121" s="10"/>
      <c r="HHX121" s="10"/>
      <c r="HHY121" s="10"/>
      <c r="HHZ121" s="10"/>
      <c r="HIA121" s="10"/>
      <c r="HIB121" s="10"/>
      <c r="HIC121" s="10"/>
      <c r="HID121" s="10"/>
      <c r="HIE121" s="10"/>
      <c r="HIF121" s="10"/>
      <c r="HIG121" s="10"/>
      <c r="HIH121" s="10"/>
      <c r="HII121" s="10"/>
      <c r="HIJ121" s="10"/>
      <c r="HIK121" s="10"/>
      <c r="HIL121" s="10"/>
      <c r="HIM121" s="10"/>
      <c r="HIN121" s="10"/>
      <c r="HIO121" s="10"/>
      <c r="HIP121" s="10"/>
      <c r="HIQ121" s="10"/>
      <c r="HIR121" s="10"/>
      <c r="HIS121" s="10"/>
      <c r="HIT121" s="10"/>
      <c r="HIU121" s="10"/>
      <c r="HIV121" s="10"/>
      <c r="HIW121" s="10"/>
      <c r="HIX121" s="10"/>
      <c r="HIY121" s="10"/>
      <c r="HIZ121" s="10"/>
      <c r="HJA121" s="10"/>
      <c r="HJB121" s="10"/>
      <c r="HJC121" s="10"/>
      <c r="HJD121" s="10"/>
      <c r="HJE121" s="10"/>
      <c r="HJF121" s="10"/>
      <c r="HJG121" s="10"/>
      <c r="HJH121" s="10"/>
      <c r="HJI121" s="10"/>
      <c r="HJJ121" s="10"/>
      <c r="HJK121" s="10"/>
      <c r="HJL121" s="10"/>
      <c r="HJM121" s="10"/>
      <c r="HJN121" s="10"/>
      <c r="HJO121" s="10"/>
      <c r="HJP121" s="10"/>
      <c r="HJQ121" s="10"/>
      <c r="HJR121" s="10"/>
      <c r="HJS121" s="10"/>
      <c r="HJT121" s="10"/>
      <c r="HJU121" s="10"/>
      <c r="HJV121" s="10"/>
      <c r="HJW121" s="10"/>
      <c r="HJX121" s="10"/>
      <c r="HJY121" s="10"/>
      <c r="HJZ121" s="10"/>
      <c r="HKA121" s="10"/>
      <c r="HKB121" s="10"/>
      <c r="HKC121" s="10"/>
      <c r="HKD121" s="10"/>
      <c r="HKE121" s="10"/>
      <c r="HKF121" s="10"/>
      <c r="HKG121" s="10"/>
      <c r="HKH121" s="10"/>
      <c r="HKI121" s="10"/>
      <c r="HKJ121" s="10"/>
      <c r="HKK121" s="10"/>
      <c r="HKL121" s="10"/>
      <c r="HKM121" s="10"/>
      <c r="HKN121" s="10"/>
      <c r="HKO121" s="10"/>
      <c r="HKP121" s="10"/>
      <c r="HKQ121" s="10"/>
      <c r="HKR121" s="10"/>
      <c r="HKS121" s="10"/>
      <c r="HKT121" s="10"/>
      <c r="HKU121" s="10"/>
      <c r="HKV121" s="10"/>
      <c r="HKW121" s="10"/>
      <c r="HKX121" s="10"/>
      <c r="HKY121" s="10"/>
      <c r="HKZ121" s="10"/>
      <c r="HLA121" s="10"/>
      <c r="HLB121" s="10"/>
      <c r="HLC121" s="10"/>
      <c r="HLD121" s="10"/>
      <c r="HLE121" s="10"/>
      <c r="HLF121" s="10"/>
      <c r="HLG121" s="10"/>
      <c r="HLH121" s="10"/>
      <c r="HLI121" s="10"/>
      <c r="HLJ121" s="10"/>
      <c r="HLK121" s="10"/>
      <c r="HLL121" s="10"/>
      <c r="HLM121" s="10"/>
      <c r="HLN121" s="10"/>
      <c r="HLO121" s="10"/>
      <c r="HLP121" s="10"/>
      <c r="HLQ121" s="10"/>
      <c r="HLR121" s="10"/>
      <c r="HLS121" s="10"/>
      <c r="HLT121" s="10"/>
      <c r="HLU121" s="10"/>
      <c r="HLV121" s="10"/>
      <c r="HLW121" s="10"/>
      <c r="HLX121" s="10"/>
      <c r="HLY121" s="10"/>
      <c r="HLZ121" s="10"/>
      <c r="HMA121" s="10"/>
      <c r="HMB121" s="10"/>
      <c r="HMC121" s="10"/>
      <c r="HMD121" s="10"/>
      <c r="HME121" s="10"/>
      <c r="HMF121" s="10"/>
      <c r="HMG121" s="10"/>
      <c r="HMH121" s="10"/>
      <c r="HMI121" s="10"/>
      <c r="HMJ121" s="10"/>
      <c r="HMK121" s="10"/>
      <c r="HML121" s="10"/>
      <c r="HMM121" s="10"/>
      <c r="HMN121" s="10"/>
      <c r="HMO121" s="10"/>
      <c r="HMP121" s="10"/>
      <c r="HMQ121" s="10"/>
      <c r="HMR121" s="10"/>
      <c r="HMS121" s="10"/>
      <c r="HMT121" s="10"/>
      <c r="HMU121" s="10"/>
      <c r="HMV121" s="10"/>
      <c r="HMW121" s="10"/>
      <c r="HMX121" s="10"/>
      <c r="HMY121" s="10"/>
      <c r="HMZ121" s="10"/>
      <c r="HNA121" s="10"/>
      <c r="HNB121" s="10"/>
      <c r="HNC121" s="10"/>
      <c r="HND121" s="10"/>
      <c r="HNE121" s="10"/>
      <c r="HNF121" s="10"/>
      <c r="HNG121" s="10"/>
      <c r="HNH121" s="10"/>
      <c r="HNI121" s="10"/>
      <c r="HNJ121" s="10"/>
      <c r="HNK121" s="10"/>
      <c r="HNL121" s="10"/>
      <c r="HNM121" s="10"/>
      <c r="HNN121" s="10"/>
      <c r="HNO121" s="10"/>
      <c r="HNP121" s="10"/>
      <c r="HNQ121" s="10"/>
      <c r="HNR121" s="10"/>
      <c r="HNS121" s="10"/>
      <c r="HNT121" s="10"/>
      <c r="HNU121" s="10"/>
      <c r="HNV121" s="10"/>
      <c r="HNW121" s="10"/>
      <c r="HNX121" s="10"/>
      <c r="HNY121" s="10"/>
      <c r="HNZ121" s="10"/>
      <c r="HOA121" s="10"/>
      <c r="HOB121" s="10"/>
      <c r="HOC121" s="10"/>
      <c r="HOD121" s="10"/>
      <c r="HOE121" s="10"/>
      <c r="HOF121" s="10"/>
      <c r="HOG121" s="10"/>
      <c r="HOH121" s="10"/>
      <c r="HOI121" s="10"/>
      <c r="HOJ121" s="10"/>
      <c r="HOK121" s="10"/>
      <c r="HOL121" s="10"/>
      <c r="HOM121" s="10"/>
      <c r="HON121" s="10"/>
      <c r="HOO121" s="10"/>
      <c r="HOP121" s="10"/>
      <c r="HOQ121" s="10"/>
      <c r="HOR121" s="10"/>
      <c r="HOS121" s="10"/>
      <c r="HOT121" s="10"/>
      <c r="HOU121" s="10"/>
      <c r="HOV121" s="10"/>
      <c r="HOW121" s="10"/>
      <c r="HOX121" s="10"/>
      <c r="HOY121" s="10"/>
      <c r="HOZ121" s="10"/>
      <c r="HPA121" s="10"/>
      <c r="HPB121" s="10"/>
      <c r="HPC121" s="10"/>
      <c r="HPD121" s="10"/>
      <c r="HPE121" s="10"/>
      <c r="HPF121" s="10"/>
      <c r="HPG121" s="10"/>
      <c r="HPH121" s="10"/>
      <c r="HPI121" s="10"/>
      <c r="HPJ121" s="10"/>
      <c r="HPK121" s="10"/>
      <c r="HPL121" s="10"/>
      <c r="HPM121" s="10"/>
      <c r="HPN121" s="10"/>
      <c r="HPO121" s="10"/>
      <c r="HPP121" s="10"/>
      <c r="HPQ121" s="10"/>
      <c r="HPR121" s="10"/>
      <c r="HPS121" s="10"/>
      <c r="HPT121" s="10"/>
      <c r="HPU121" s="10"/>
      <c r="HPV121" s="10"/>
      <c r="HPW121" s="10"/>
      <c r="HPX121" s="10"/>
      <c r="HPY121" s="10"/>
      <c r="HPZ121" s="10"/>
      <c r="HQA121" s="10"/>
      <c r="HQB121" s="10"/>
      <c r="HQC121" s="10"/>
      <c r="HQD121" s="10"/>
      <c r="HQE121" s="10"/>
      <c r="HQF121" s="10"/>
      <c r="HQG121" s="10"/>
      <c r="HQH121" s="10"/>
      <c r="HQI121" s="10"/>
      <c r="HQJ121" s="10"/>
      <c r="HQK121" s="10"/>
      <c r="HQL121" s="10"/>
      <c r="HQM121" s="10"/>
      <c r="HQN121" s="10"/>
      <c r="HQO121" s="10"/>
      <c r="HQP121" s="10"/>
      <c r="HQQ121" s="10"/>
      <c r="HQR121" s="10"/>
      <c r="HQS121" s="10"/>
      <c r="HQT121" s="10"/>
      <c r="HQU121" s="10"/>
      <c r="HQV121" s="10"/>
      <c r="HQW121" s="10"/>
      <c r="HQX121" s="10"/>
      <c r="HQY121" s="10"/>
      <c r="HQZ121" s="10"/>
      <c r="HRA121" s="10"/>
      <c r="HRB121" s="10"/>
      <c r="HRC121" s="10"/>
      <c r="HRD121" s="10"/>
      <c r="HRE121" s="10"/>
      <c r="HRF121" s="10"/>
      <c r="HRG121" s="10"/>
      <c r="HRH121" s="10"/>
      <c r="HRI121" s="10"/>
      <c r="HRJ121" s="10"/>
      <c r="HRK121" s="10"/>
      <c r="HRL121" s="10"/>
      <c r="HRM121" s="10"/>
      <c r="HRN121" s="10"/>
      <c r="HRO121" s="10"/>
      <c r="HRP121" s="10"/>
      <c r="HRQ121" s="10"/>
      <c r="HRR121" s="10"/>
      <c r="HRS121" s="10"/>
      <c r="HRT121" s="10"/>
      <c r="HRU121" s="10"/>
      <c r="HRV121" s="10"/>
      <c r="HRW121" s="10"/>
      <c r="HRX121" s="10"/>
      <c r="HRY121" s="10"/>
      <c r="HRZ121" s="10"/>
      <c r="HSA121" s="10"/>
      <c r="HSB121" s="10"/>
      <c r="HSC121" s="10"/>
      <c r="HSD121" s="10"/>
      <c r="HSE121" s="10"/>
      <c r="HSF121" s="10"/>
      <c r="HSG121" s="10"/>
      <c r="HSH121" s="10"/>
      <c r="HSI121" s="10"/>
      <c r="HSJ121" s="10"/>
      <c r="HSK121" s="10"/>
      <c r="HSL121" s="10"/>
      <c r="HSM121" s="10"/>
      <c r="HSN121" s="10"/>
      <c r="HSO121" s="10"/>
      <c r="HSP121" s="10"/>
      <c r="HSQ121" s="10"/>
      <c r="HSR121" s="10"/>
      <c r="HSS121" s="10"/>
      <c r="HST121" s="10"/>
      <c r="HSU121" s="10"/>
      <c r="HSV121" s="10"/>
      <c r="HSW121" s="10"/>
      <c r="HSX121" s="10"/>
      <c r="HSY121" s="10"/>
      <c r="HSZ121" s="10"/>
      <c r="HTA121" s="10"/>
      <c r="HTB121" s="10"/>
      <c r="HTC121" s="10"/>
      <c r="HTD121" s="10"/>
      <c r="HTE121" s="10"/>
      <c r="HTF121" s="10"/>
      <c r="HTG121" s="10"/>
      <c r="HTH121" s="10"/>
      <c r="HTI121" s="10"/>
      <c r="HTJ121" s="10"/>
      <c r="HTK121" s="10"/>
      <c r="HTL121" s="10"/>
      <c r="HTM121" s="10"/>
      <c r="HTN121" s="10"/>
      <c r="HTO121" s="10"/>
      <c r="HTP121" s="10"/>
      <c r="HTQ121" s="10"/>
      <c r="HTR121" s="10"/>
      <c r="HTS121" s="10"/>
      <c r="HTT121" s="10"/>
      <c r="HTU121" s="10"/>
      <c r="HTV121" s="10"/>
      <c r="HTW121" s="10"/>
      <c r="HTX121" s="10"/>
      <c r="HTY121" s="10"/>
      <c r="HTZ121" s="10"/>
      <c r="HUA121" s="10"/>
      <c r="HUB121" s="10"/>
      <c r="HUC121" s="10"/>
      <c r="HUD121" s="10"/>
      <c r="HUE121" s="10"/>
      <c r="HUF121" s="10"/>
      <c r="HUG121" s="10"/>
      <c r="HUH121" s="10"/>
      <c r="HUI121" s="10"/>
      <c r="HUJ121" s="10"/>
      <c r="HUK121" s="10"/>
      <c r="HUL121" s="10"/>
      <c r="HUM121" s="10"/>
      <c r="HUN121" s="10"/>
      <c r="HUO121" s="10"/>
      <c r="HUP121" s="10"/>
      <c r="HUQ121" s="10"/>
      <c r="HUR121" s="10"/>
      <c r="HUS121" s="10"/>
      <c r="HUT121" s="10"/>
      <c r="HUU121" s="10"/>
      <c r="HUV121" s="10"/>
      <c r="HUW121" s="10"/>
      <c r="HUX121" s="10"/>
      <c r="HUY121" s="10"/>
      <c r="HUZ121" s="10"/>
      <c r="HVA121" s="10"/>
      <c r="HVB121" s="10"/>
      <c r="HVC121" s="10"/>
      <c r="HVD121" s="10"/>
      <c r="HVE121" s="10"/>
      <c r="HVF121" s="10"/>
      <c r="HVG121" s="10"/>
      <c r="HVH121" s="10"/>
      <c r="HVI121" s="10"/>
      <c r="HVJ121" s="10"/>
      <c r="HVK121" s="10"/>
      <c r="HVL121" s="10"/>
      <c r="HVM121" s="10"/>
      <c r="HVN121" s="10"/>
      <c r="HVO121" s="10"/>
      <c r="HVP121" s="10"/>
      <c r="HVQ121" s="10"/>
      <c r="HVR121" s="10"/>
      <c r="HVS121" s="10"/>
      <c r="HVT121" s="10"/>
      <c r="HVU121" s="10"/>
      <c r="HVV121" s="10"/>
      <c r="HVW121" s="10"/>
      <c r="HVX121" s="10"/>
      <c r="HVY121" s="10"/>
      <c r="HVZ121" s="10"/>
      <c r="HWA121" s="10"/>
      <c r="HWB121" s="10"/>
      <c r="HWC121" s="10"/>
      <c r="HWD121" s="10"/>
      <c r="HWE121" s="10"/>
      <c r="HWF121" s="10"/>
      <c r="HWG121" s="10"/>
      <c r="HWH121" s="10"/>
      <c r="HWI121" s="10"/>
      <c r="HWJ121" s="10"/>
      <c r="HWK121" s="10"/>
      <c r="HWL121" s="10"/>
      <c r="HWM121" s="10"/>
      <c r="HWN121" s="10"/>
      <c r="HWO121" s="10"/>
      <c r="HWP121" s="10"/>
      <c r="HWQ121" s="10"/>
      <c r="HWR121" s="10"/>
      <c r="HWS121" s="10"/>
      <c r="HWT121" s="10"/>
      <c r="HWU121" s="10"/>
      <c r="HWV121" s="10"/>
      <c r="HWW121" s="10"/>
      <c r="HWX121" s="10"/>
      <c r="HWY121" s="10"/>
      <c r="HWZ121" s="10"/>
      <c r="HXA121" s="10"/>
      <c r="HXB121" s="10"/>
      <c r="HXC121" s="10"/>
      <c r="HXD121" s="10"/>
      <c r="HXE121" s="10"/>
      <c r="HXF121" s="10"/>
      <c r="HXG121" s="10"/>
      <c r="HXH121" s="10"/>
      <c r="HXI121" s="10"/>
      <c r="HXJ121" s="10"/>
      <c r="HXK121" s="10"/>
      <c r="HXL121" s="10"/>
      <c r="HXM121" s="10"/>
      <c r="HXN121" s="10"/>
      <c r="HXO121" s="10"/>
      <c r="HXP121" s="10"/>
      <c r="HXQ121" s="10"/>
      <c r="HXR121" s="10"/>
      <c r="HXS121" s="10"/>
      <c r="HXT121" s="10"/>
      <c r="HXU121" s="10"/>
      <c r="HXV121" s="10"/>
      <c r="HXW121" s="10"/>
      <c r="HXX121" s="10"/>
      <c r="HXY121" s="10"/>
      <c r="HXZ121" s="10"/>
      <c r="HYA121" s="10"/>
      <c r="HYB121" s="10"/>
      <c r="HYC121" s="10"/>
      <c r="HYD121" s="10"/>
      <c r="HYE121" s="10"/>
      <c r="HYF121" s="10"/>
      <c r="HYG121" s="10"/>
      <c r="HYH121" s="10"/>
      <c r="HYI121" s="10"/>
      <c r="HYJ121" s="10"/>
      <c r="HYK121" s="10"/>
      <c r="HYL121" s="10"/>
      <c r="HYM121" s="10"/>
      <c r="HYN121" s="10"/>
      <c r="HYO121" s="10"/>
      <c r="HYP121" s="10"/>
      <c r="HYQ121" s="10"/>
      <c r="HYR121" s="10"/>
      <c r="HYS121" s="10"/>
      <c r="HYT121" s="10"/>
      <c r="HYU121" s="10"/>
      <c r="HYV121" s="10"/>
      <c r="HYW121" s="10"/>
      <c r="HYX121" s="10"/>
      <c r="HYY121" s="10"/>
      <c r="HYZ121" s="10"/>
      <c r="HZA121" s="10"/>
      <c r="HZB121" s="10"/>
      <c r="HZC121" s="10"/>
      <c r="HZD121" s="10"/>
      <c r="HZE121" s="10"/>
      <c r="HZF121" s="10"/>
      <c r="HZG121" s="10"/>
      <c r="HZH121" s="10"/>
      <c r="HZI121" s="10"/>
      <c r="HZJ121" s="10"/>
      <c r="HZK121" s="10"/>
      <c r="HZL121" s="10"/>
      <c r="HZM121" s="10"/>
      <c r="HZN121" s="10"/>
      <c r="HZO121" s="10"/>
      <c r="HZP121" s="10"/>
      <c r="HZQ121" s="10"/>
      <c r="HZR121" s="10"/>
      <c r="HZS121" s="10"/>
      <c r="HZT121" s="10"/>
      <c r="HZU121" s="10"/>
      <c r="HZV121" s="10"/>
      <c r="HZW121" s="10"/>
      <c r="HZX121" s="10"/>
      <c r="HZY121" s="10"/>
      <c r="HZZ121" s="10"/>
      <c r="IAA121" s="10"/>
      <c r="IAB121" s="10"/>
      <c r="IAC121" s="10"/>
      <c r="IAD121" s="10"/>
      <c r="IAE121" s="10"/>
      <c r="IAF121" s="10"/>
      <c r="IAG121" s="10"/>
      <c r="IAH121" s="10"/>
      <c r="IAI121" s="10"/>
      <c r="IAJ121" s="10"/>
      <c r="IAK121" s="10"/>
      <c r="IAL121" s="10"/>
      <c r="IAM121" s="10"/>
      <c r="IAN121" s="10"/>
      <c r="IAO121" s="10"/>
      <c r="IAP121" s="10"/>
      <c r="IAQ121" s="10"/>
      <c r="IAR121" s="10"/>
      <c r="IAS121" s="10"/>
      <c r="IAT121" s="10"/>
      <c r="IAU121" s="10"/>
      <c r="IAV121" s="10"/>
      <c r="IAW121" s="10"/>
      <c r="IAX121" s="10"/>
      <c r="IAY121" s="10"/>
      <c r="IAZ121" s="10"/>
      <c r="IBA121" s="10"/>
      <c r="IBB121" s="10"/>
      <c r="IBC121" s="10"/>
      <c r="IBD121" s="10"/>
      <c r="IBE121" s="10"/>
      <c r="IBF121" s="10"/>
      <c r="IBG121" s="10"/>
      <c r="IBH121" s="10"/>
      <c r="IBI121" s="10"/>
      <c r="IBJ121" s="10"/>
      <c r="IBK121" s="10"/>
      <c r="IBL121" s="10"/>
      <c r="IBM121" s="10"/>
      <c r="IBN121" s="10"/>
      <c r="IBO121" s="10"/>
      <c r="IBP121" s="10"/>
      <c r="IBQ121" s="10"/>
      <c r="IBR121" s="10"/>
      <c r="IBS121" s="10"/>
      <c r="IBT121" s="10"/>
      <c r="IBU121" s="10"/>
      <c r="IBV121" s="10"/>
      <c r="IBW121" s="10"/>
      <c r="IBX121" s="10"/>
      <c r="IBY121" s="10"/>
      <c r="IBZ121" s="10"/>
      <c r="ICA121" s="10"/>
      <c r="ICB121" s="10"/>
      <c r="ICC121" s="10"/>
      <c r="ICD121" s="10"/>
      <c r="ICE121" s="10"/>
      <c r="ICF121" s="10"/>
      <c r="ICG121" s="10"/>
      <c r="ICH121" s="10"/>
      <c r="ICI121" s="10"/>
      <c r="ICJ121" s="10"/>
      <c r="ICK121" s="10"/>
      <c r="ICL121" s="10"/>
      <c r="ICM121" s="10"/>
      <c r="ICN121" s="10"/>
      <c r="ICO121" s="10"/>
      <c r="ICP121" s="10"/>
      <c r="ICQ121" s="10"/>
      <c r="ICR121" s="10"/>
      <c r="ICS121" s="10"/>
      <c r="ICT121" s="10"/>
      <c r="ICU121" s="10"/>
      <c r="ICV121" s="10"/>
      <c r="ICW121" s="10"/>
      <c r="ICX121" s="10"/>
      <c r="ICY121" s="10"/>
      <c r="ICZ121" s="10"/>
      <c r="IDA121" s="10"/>
      <c r="IDB121" s="10"/>
      <c r="IDC121" s="10"/>
      <c r="IDD121" s="10"/>
      <c r="IDE121" s="10"/>
      <c r="IDF121" s="10"/>
      <c r="IDG121" s="10"/>
      <c r="IDH121" s="10"/>
      <c r="IDI121" s="10"/>
      <c r="IDJ121" s="10"/>
      <c r="IDK121" s="10"/>
      <c r="IDL121" s="10"/>
      <c r="IDM121" s="10"/>
      <c r="IDN121" s="10"/>
      <c r="IDO121" s="10"/>
      <c r="IDP121" s="10"/>
      <c r="IDQ121" s="10"/>
      <c r="IDR121" s="10"/>
      <c r="IDS121" s="10"/>
      <c r="IDT121" s="10"/>
      <c r="IDU121" s="10"/>
      <c r="IDV121" s="10"/>
      <c r="IDW121" s="10"/>
      <c r="IDX121" s="10"/>
      <c r="IDY121" s="10"/>
      <c r="IDZ121" s="10"/>
      <c r="IEA121" s="10"/>
      <c r="IEB121" s="10"/>
      <c r="IEC121" s="10"/>
      <c r="IED121" s="10"/>
      <c r="IEE121" s="10"/>
      <c r="IEF121" s="10"/>
      <c r="IEG121" s="10"/>
      <c r="IEH121" s="10"/>
      <c r="IEI121" s="10"/>
      <c r="IEJ121" s="10"/>
      <c r="IEK121" s="10"/>
      <c r="IEL121" s="10"/>
      <c r="IEM121" s="10"/>
      <c r="IEN121" s="10"/>
      <c r="IEO121" s="10"/>
      <c r="IEP121" s="10"/>
      <c r="IEQ121" s="10"/>
      <c r="IER121" s="10"/>
      <c r="IES121" s="10"/>
      <c r="IET121" s="10"/>
      <c r="IEU121" s="10"/>
      <c r="IEV121" s="10"/>
      <c r="IEW121" s="10"/>
      <c r="IEX121" s="10"/>
      <c r="IEY121" s="10"/>
      <c r="IEZ121" s="10"/>
      <c r="IFA121" s="10"/>
      <c r="IFB121" s="10"/>
      <c r="IFC121" s="10"/>
      <c r="IFD121" s="10"/>
      <c r="IFE121" s="10"/>
      <c r="IFF121" s="10"/>
      <c r="IFG121" s="10"/>
      <c r="IFH121" s="10"/>
      <c r="IFI121" s="10"/>
      <c r="IFJ121" s="10"/>
      <c r="IFK121" s="10"/>
      <c r="IFL121" s="10"/>
      <c r="IFM121" s="10"/>
      <c r="IFN121" s="10"/>
      <c r="IFO121" s="10"/>
      <c r="IFP121" s="10"/>
      <c r="IFQ121" s="10"/>
      <c r="IFR121" s="10"/>
      <c r="IFS121" s="10"/>
      <c r="IFT121" s="10"/>
      <c r="IFU121" s="10"/>
      <c r="IFV121" s="10"/>
      <c r="IFW121" s="10"/>
      <c r="IFX121" s="10"/>
      <c r="IFY121" s="10"/>
      <c r="IFZ121" s="10"/>
      <c r="IGA121" s="10"/>
      <c r="IGB121" s="10"/>
      <c r="IGC121" s="10"/>
      <c r="IGD121" s="10"/>
      <c r="IGE121" s="10"/>
      <c r="IGF121" s="10"/>
      <c r="IGG121" s="10"/>
      <c r="IGH121" s="10"/>
      <c r="IGI121" s="10"/>
      <c r="IGJ121" s="10"/>
      <c r="IGK121" s="10"/>
      <c r="IGL121" s="10"/>
      <c r="IGM121" s="10"/>
      <c r="IGN121" s="10"/>
      <c r="IGO121" s="10"/>
      <c r="IGP121" s="10"/>
      <c r="IGQ121" s="10"/>
      <c r="IGR121" s="10"/>
      <c r="IGS121" s="10"/>
      <c r="IGT121" s="10"/>
      <c r="IGU121" s="10"/>
      <c r="IGV121" s="10"/>
      <c r="IGW121" s="10"/>
      <c r="IGX121" s="10"/>
      <c r="IGY121" s="10"/>
      <c r="IGZ121" s="10"/>
      <c r="IHA121" s="10"/>
      <c r="IHB121" s="10"/>
      <c r="IHC121" s="10"/>
      <c r="IHD121" s="10"/>
      <c r="IHE121" s="10"/>
      <c r="IHF121" s="10"/>
      <c r="IHG121" s="10"/>
      <c r="IHH121" s="10"/>
      <c r="IHI121" s="10"/>
      <c r="IHJ121" s="10"/>
      <c r="IHK121" s="10"/>
      <c r="IHL121" s="10"/>
      <c r="IHM121" s="10"/>
      <c r="IHN121" s="10"/>
      <c r="IHO121" s="10"/>
      <c r="IHP121" s="10"/>
      <c r="IHQ121" s="10"/>
      <c r="IHR121" s="10"/>
      <c r="IHS121" s="10"/>
      <c r="IHT121" s="10"/>
      <c r="IHU121" s="10"/>
      <c r="IHV121" s="10"/>
      <c r="IHW121" s="10"/>
      <c r="IHX121" s="10"/>
      <c r="IHY121" s="10"/>
      <c r="IHZ121" s="10"/>
      <c r="IIA121" s="10"/>
      <c r="IIB121" s="10"/>
      <c r="IIC121" s="10"/>
      <c r="IID121" s="10"/>
      <c r="IIE121" s="10"/>
      <c r="IIF121" s="10"/>
      <c r="IIG121" s="10"/>
      <c r="IIH121" s="10"/>
      <c r="III121" s="10"/>
      <c r="IIJ121" s="10"/>
      <c r="IIK121" s="10"/>
      <c r="IIL121" s="10"/>
      <c r="IIM121" s="10"/>
      <c r="IIN121" s="10"/>
      <c r="IIO121" s="10"/>
      <c r="IIP121" s="10"/>
      <c r="IIQ121" s="10"/>
      <c r="IIR121" s="10"/>
      <c r="IIS121" s="10"/>
      <c r="IIT121" s="10"/>
      <c r="IIU121" s="10"/>
      <c r="IIV121" s="10"/>
      <c r="IIW121" s="10"/>
      <c r="IIX121" s="10"/>
      <c r="IIY121" s="10"/>
      <c r="IIZ121" s="10"/>
      <c r="IJA121" s="10"/>
      <c r="IJB121" s="10"/>
      <c r="IJC121" s="10"/>
      <c r="IJD121" s="10"/>
      <c r="IJE121" s="10"/>
      <c r="IJF121" s="10"/>
      <c r="IJG121" s="10"/>
      <c r="IJH121" s="10"/>
      <c r="IJI121" s="10"/>
      <c r="IJJ121" s="10"/>
      <c r="IJK121" s="10"/>
      <c r="IJL121" s="10"/>
      <c r="IJM121" s="10"/>
      <c r="IJN121" s="10"/>
      <c r="IJO121" s="10"/>
      <c r="IJP121" s="10"/>
      <c r="IJQ121" s="10"/>
      <c r="IJR121" s="10"/>
      <c r="IJS121" s="10"/>
      <c r="IJT121" s="10"/>
      <c r="IJU121" s="10"/>
      <c r="IJV121" s="10"/>
      <c r="IJW121" s="10"/>
      <c r="IJX121" s="10"/>
      <c r="IJY121" s="10"/>
      <c r="IJZ121" s="10"/>
      <c r="IKA121" s="10"/>
      <c r="IKB121" s="10"/>
      <c r="IKC121" s="10"/>
      <c r="IKD121" s="10"/>
      <c r="IKE121" s="10"/>
      <c r="IKF121" s="10"/>
      <c r="IKG121" s="10"/>
      <c r="IKH121" s="10"/>
      <c r="IKI121" s="10"/>
      <c r="IKJ121" s="10"/>
      <c r="IKK121" s="10"/>
      <c r="IKL121" s="10"/>
      <c r="IKM121" s="10"/>
      <c r="IKN121" s="10"/>
      <c r="IKO121" s="10"/>
      <c r="IKP121" s="10"/>
      <c r="IKQ121" s="10"/>
      <c r="IKR121" s="10"/>
      <c r="IKS121" s="10"/>
      <c r="IKT121" s="10"/>
      <c r="IKU121" s="10"/>
      <c r="IKV121" s="10"/>
      <c r="IKW121" s="10"/>
      <c r="IKX121" s="10"/>
      <c r="IKY121" s="10"/>
      <c r="IKZ121" s="10"/>
      <c r="ILA121" s="10"/>
      <c r="ILB121" s="10"/>
      <c r="ILC121" s="10"/>
      <c r="ILD121" s="10"/>
      <c r="ILE121" s="10"/>
      <c r="ILF121" s="10"/>
      <c r="ILG121" s="10"/>
      <c r="ILH121" s="10"/>
      <c r="ILI121" s="10"/>
      <c r="ILJ121" s="10"/>
      <c r="ILK121" s="10"/>
      <c r="ILL121" s="10"/>
      <c r="ILM121" s="10"/>
      <c r="ILN121" s="10"/>
      <c r="ILO121" s="10"/>
      <c r="ILP121" s="10"/>
      <c r="ILQ121" s="10"/>
      <c r="ILR121" s="10"/>
      <c r="ILS121" s="10"/>
      <c r="ILT121" s="10"/>
      <c r="ILU121" s="10"/>
      <c r="ILV121" s="10"/>
      <c r="ILW121" s="10"/>
      <c r="ILX121" s="10"/>
      <c r="ILY121" s="10"/>
      <c r="ILZ121" s="10"/>
      <c r="IMA121" s="10"/>
      <c r="IMB121" s="10"/>
      <c r="IMC121" s="10"/>
      <c r="IMD121" s="10"/>
      <c r="IME121" s="10"/>
      <c r="IMF121" s="10"/>
      <c r="IMG121" s="10"/>
      <c r="IMH121" s="10"/>
      <c r="IMI121" s="10"/>
      <c r="IMJ121" s="10"/>
      <c r="IMK121" s="10"/>
      <c r="IML121" s="10"/>
      <c r="IMM121" s="10"/>
      <c r="IMN121" s="10"/>
      <c r="IMO121" s="10"/>
      <c r="IMP121" s="10"/>
      <c r="IMQ121" s="10"/>
      <c r="IMR121" s="10"/>
      <c r="IMS121" s="10"/>
      <c r="IMT121" s="10"/>
      <c r="IMU121" s="10"/>
      <c r="IMV121" s="10"/>
      <c r="IMW121" s="10"/>
      <c r="IMX121" s="10"/>
      <c r="IMY121" s="10"/>
      <c r="IMZ121" s="10"/>
      <c r="INA121" s="10"/>
      <c r="INB121" s="10"/>
      <c r="INC121" s="10"/>
      <c r="IND121" s="10"/>
      <c r="INE121" s="10"/>
      <c r="INF121" s="10"/>
      <c r="ING121" s="10"/>
      <c r="INH121" s="10"/>
      <c r="INI121" s="10"/>
      <c r="INJ121" s="10"/>
      <c r="INK121" s="10"/>
      <c r="INL121" s="10"/>
      <c r="INM121" s="10"/>
      <c r="INN121" s="10"/>
      <c r="INO121" s="10"/>
      <c r="INP121" s="10"/>
      <c r="INQ121" s="10"/>
      <c r="INR121" s="10"/>
      <c r="INS121" s="10"/>
      <c r="INT121" s="10"/>
      <c r="INU121" s="10"/>
      <c r="INV121" s="10"/>
      <c r="INW121" s="10"/>
      <c r="INX121" s="10"/>
      <c r="INY121" s="10"/>
      <c r="INZ121" s="10"/>
      <c r="IOA121" s="10"/>
      <c r="IOB121" s="10"/>
      <c r="IOC121" s="10"/>
      <c r="IOD121" s="10"/>
      <c r="IOE121" s="10"/>
      <c r="IOF121" s="10"/>
      <c r="IOG121" s="10"/>
      <c r="IOH121" s="10"/>
      <c r="IOI121" s="10"/>
      <c r="IOJ121" s="10"/>
      <c r="IOK121" s="10"/>
      <c r="IOL121" s="10"/>
      <c r="IOM121" s="10"/>
      <c r="ION121" s="10"/>
      <c r="IOO121" s="10"/>
      <c r="IOP121" s="10"/>
      <c r="IOQ121" s="10"/>
      <c r="IOR121" s="10"/>
      <c r="IOS121" s="10"/>
      <c r="IOT121" s="10"/>
      <c r="IOU121" s="10"/>
      <c r="IOV121" s="10"/>
      <c r="IOW121" s="10"/>
      <c r="IOX121" s="10"/>
      <c r="IOY121" s="10"/>
      <c r="IOZ121" s="10"/>
      <c r="IPA121" s="10"/>
      <c r="IPB121" s="10"/>
      <c r="IPC121" s="10"/>
      <c r="IPD121" s="10"/>
      <c r="IPE121" s="10"/>
      <c r="IPF121" s="10"/>
      <c r="IPG121" s="10"/>
      <c r="IPH121" s="10"/>
      <c r="IPI121" s="10"/>
      <c r="IPJ121" s="10"/>
      <c r="IPK121" s="10"/>
      <c r="IPL121" s="10"/>
      <c r="IPM121" s="10"/>
      <c r="IPN121" s="10"/>
      <c r="IPO121" s="10"/>
      <c r="IPP121" s="10"/>
      <c r="IPQ121" s="10"/>
      <c r="IPR121" s="10"/>
      <c r="IPS121" s="10"/>
      <c r="IPT121" s="10"/>
      <c r="IPU121" s="10"/>
      <c r="IPV121" s="10"/>
      <c r="IPW121" s="10"/>
      <c r="IPX121" s="10"/>
      <c r="IPY121" s="10"/>
      <c r="IPZ121" s="10"/>
      <c r="IQA121" s="10"/>
      <c r="IQB121" s="10"/>
      <c r="IQC121" s="10"/>
      <c r="IQD121" s="10"/>
      <c r="IQE121" s="10"/>
      <c r="IQF121" s="10"/>
      <c r="IQG121" s="10"/>
      <c r="IQH121" s="10"/>
      <c r="IQI121" s="10"/>
      <c r="IQJ121" s="10"/>
      <c r="IQK121" s="10"/>
      <c r="IQL121" s="10"/>
      <c r="IQM121" s="10"/>
      <c r="IQN121" s="10"/>
      <c r="IQO121" s="10"/>
      <c r="IQP121" s="10"/>
      <c r="IQQ121" s="10"/>
      <c r="IQR121" s="10"/>
      <c r="IQS121" s="10"/>
      <c r="IQT121" s="10"/>
      <c r="IQU121" s="10"/>
      <c r="IQV121" s="10"/>
      <c r="IQW121" s="10"/>
      <c r="IQX121" s="10"/>
      <c r="IQY121" s="10"/>
      <c r="IQZ121" s="10"/>
      <c r="IRA121" s="10"/>
      <c r="IRB121" s="10"/>
      <c r="IRC121" s="10"/>
      <c r="IRD121" s="10"/>
      <c r="IRE121" s="10"/>
      <c r="IRF121" s="10"/>
      <c r="IRG121" s="10"/>
      <c r="IRH121" s="10"/>
      <c r="IRI121" s="10"/>
      <c r="IRJ121" s="10"/>
      <c r="IRK121" s="10"/>
      <c r="IRL121" s="10"/>
      <c r="IRM121" s="10"/>
      <c r="IRN121" s="10"/>
      <c r="IRO121" s="10"/>
      <c r="IRP121" s="10"/>
      <c r="IRQ121" s="10"/>
      <c r="IRR121" s="10"/>
      <c r="IRS121" s="10"/>
      <c r="IRT121" s="10"/>
      <c r="IRU121" s="10"/>
      <c r="IRV121" s="10"/>
      <c r="IRW121" s="10"/>
      <c r="IRX121" s="10"/>
      <c r="IRY121" s="10"/>
      <c r="IRZ121" s="10"/>
      <c r="ISA121" s="10"/>
      <c r="ISB121" s="10"/>
      <c r="ISC121" s="10"/>
      <c r="ISD121" s="10"/>
      <c r="ISE121" s="10"/>
      <c r="ISF121" s="10"/>
      <c r="ISG121" s="10"/>
      <c r="ISH121" s="10"/>
      <c r="ISI121" s="10"/>
      <c r="ISJ121" s="10"/>
      <c r="ISK121" s="10"/>
      <c r="ISL121" s="10"/>
      <c r="ISM121" s="10"/>
      <c r="ISN121" s="10"/>
      <c r="ISO121" s="10"/>
      <c r="ISP121" s="10"/>
      <c r="ISQ121" s="10"/>
      <c r="ISR121" s="10"/>
      <c r="ISS121" s="10"/>
      <c r="IST121" s="10"/>
      <c r="ISU121" s="10"/>
      <c r="ISV121" s="10"/>
      <c r="ISW121" s="10"/>
      <c r="ISX121" s="10"/>
      <c r="ISY121" s="10"/>
      <c r="ISZ121" s="10"/>
      <c r="ITA121" s="10"/>
      <c r="ITB121" s="10"/>
      <c r="ITC121" s="10"/>
      <c r="ITD121" s="10"/>
      <c r="ITE121" s="10"/>
      <c r="ITF121" s="10"/>
      <c r="ITG121" s="10"/>
      <c r="ITH121" s="10"/>
      <c r="ITI121" s="10"/>
      <c r="ITJ121" s="10"/>
      <c r="ITK121" s="10"/>
      <c r="ITL121" s="10"/>
      <c r="ITM121" s="10"/>
      <c r="ITN121" s="10"/>
      <c r="ITO121" s="10"/>
      <c r="ITP121" s="10"/>
      <c r="ITQ121" s="10"/>
      <c r="ITR121" s="10"/>
      <c r="ITS121" s="10"/>
      <c r="ITT121" s="10"/>
      <c r="ITU121" s="10"/>
      <c r="ITV121" s="10"/>
      <c r="ITW121" s="10"/>
      <c r="ITX121" s="10"/>
      <c r="ITY121" s="10"/>
      <c r="ITZ121" s="10"/>
      <c r="IUA121" s="10"/>
      <c r="IUB121" s="10"/>
      <c r="IUC121" s="10"/>
      <c r="IUD121" s="10"/>
      <c r="IUE121" s="10"/>
      <c r="IUF121" s="10"/>
      <c r="IUG121" s="10"/>
      <c r="IUH121" s="10"/>
      <c r="IUI121" s="10"/>
      <c r="IUJ121" s="10"/>
      <c r="IUK121" s="10"/>
      <c r="IUL121" s="10"/>
      <c r="IUM121" s="10"/>
      <c r="IUN121" s="10"/>
      <c r="IUO121" s="10"/>
      <c r="IUP121" s="10"/>
      <c r="IUQ121" s="10"/>
      <c r="IUR121" s="10"/>
      <c r="IUS121" s="10"/>
      <c r="IUT121" s="10"/>
      <c r="IUU121" s="10"/>
      <c r="IUV121" s="10"/>
      <c r="IUW121" s="10"/>
      <c r="IUX121" s="10"/>
      <c r="IUY121" s="10"/>
      <c r="IUZ121" s="10"/>
      <c r="IVA121" s="10"/>
      <c r="IVB121" s="10"/>
      <c r="IVC121" s="10"/>
      <c r="IVD121" s="10"/>
      <c r="IVE121" s="10"/>
      <c r="IVF121" s="10"/>
      <c r="IVG121" s="10"/>
      <c r="IVH121" s="10"/>
      <c r="IVI121" s="10"/>
      <c r="IVJ121" s="10"/>
      <c r="IVK121" s="10"/>
      <c r="IVL121" s="10"/>
      <c r="IVM121" s="10"/>
      <c r="IVN121" s="10"/>
      <c r="IVO121" s="10"/>
      <c r="IVP121" s="10"/>
      <c r="IVQ121" s="10"/>
      <c r="IVR121" s="10"/>
      <c r="IVS121" s="10"/>
      <c r="IVT121" s="10"/>
      <c r="IVU121" s="10"/>
      <c r="IVV121" s="10"/>
      <c r="IVW121" s="10"/>
      <c r="IVX121" s="10"/>
      <c r="IVY121" s="10"/>
      <c r="IVZ121" s="10"/>
      <c r="IWA121" s="10"/>
      <c r="IWB121" s="10"/>
      <c r="IWC121" s="10"/>
      <c r="IWD121" s="10"/>
      <c r="IWE121" s="10"/>
      <c r="IWF121" s="10"/>
      <c r="IWG121" s="10"/>
      <c r="IWH121" s="10"/>
      <c r="IWI121" s="10"/>
      <c r="IWJ121" s="10"/>
      <c r="IWK121" s="10"/>
      <c r="IWL121" s="10"/>
      <c r="IWM121" s="10"/>
      <c r="IWN121" s="10"/>
      <c r="IWO121" s="10"/>
      <c r="IWP121" s="10"/>
      <c r="IWQ121" s="10"/>
      <c r="IWR121" s="10"/>
      <c r="IWS121" s="10"/>
      <c r="IWT121" s="10"/>
      <c r="IWU121" s="10"/>
      <c r="IWV121" s="10"/>
      <c r="IWW121" s="10"/>
      <c r="IWX121" s="10"/>
      <c r="IWY121" s="10"/>
      <c r="IWZ121" s="10"/>
      <c r="IXA121" s="10"/>
      <c r="IXB121" s="10"/>
      <c r="IXC121" s="10"/>
      <c r="IXD121" s="10"/>
      <c r="IXE121" s="10"/>
      <c r="IXF121" s="10"/>
      <c r="IXG121" s="10"/>
      <c r="IXH121" s="10"/>
      <c r="IXI121" s="10"/>
      <c r="IXJ121" s="10"/>
      <c r="IXK121" s="10"/>
      <c r="IXL121" s="10"/>
      <c r="IXM121" s="10"/>
      <c r="IXN121" s="10"/>
      <c r="IXO121" s="10"/>
      <c r="IXP121" s="10"/>
      <c r="IXQ121" s="10"/>
      <c r="IXR121" s="10"/>
      <c r="IXS121" s="10"/>
      <c r="IXT121" s="10"/>
      <c r="IXU121" s="10"/>
      <c r="IXV121" s="10"/>
      <c r="IXW121" s="10"/>
      <c r="IXX121" s="10"/>
      <c r="IXY121" s="10"/>
      <c r="IXZ121" s="10"/>
      <c r="IYA121" s="10"/>
      <c r="IYB121" s="10"/>
      <c r="IYC121" s="10"/>
      <c r="IYD121" s="10"/>
      <c r="IYE121" s="10"/>
      <c r="IYF121" s="10"/>
      <c r="IYG121" s="10"/>
      <c r="IYH121" s="10"/>
      <c r="IYI121" s="10"/>
      <c r="IYJ121" s="10"/>
      <c r="IYK121" s="10"/>
      <c r="IYL121" s="10"/>
      <c r="IYM121" s="10"/>
      <c r="IYN121" s="10"/>
      <c r="IYO121" s="10"/>
      <c r="IYP121" s="10"/>
      <c r="IYQ121" s="10"/>
      <c r="IYR121" s="10"/>
      <c r="IYS121" s="10"/>
      <c r="IYT121" s="10"/>
      <c r="IYU121" s="10"/>
      <c r="IYV121" s="10"/>
      <c r="IYW121" s="10"/>
      <c r="IYX121" s="10"/>
      <c r="IYY121" s="10"/>
      <c r="IYZ121" s="10"/>
      <c r="IZA121" s="10"/>
      <c r="IZB121" s="10"/>
      <c r="IZC121" s="10"/>
      <c r="IZD121" s="10"/>
      <c r="IZE121" s="10"/>
      <c r="IZF121" s="10"/>
      <c r="IZG121" s="10"/>
      <c r="IZH121" s="10"/>
      <c r="IZI121" s="10"/>
      <c r="IZJ121" s="10"/>
      <c r="IZK121" s="10"/>
      <c r="IZL121" s="10"/>
      <c r="IZM121" s="10"/>
      <c r="IZN121" s="10"/>
      <c r="IZO121" s="10"/>
      <c r="IZP121" s="10"/>
      <c r="IZQ121" s="10"/>
      <c r="IZR121" s="10"/>
      <c r="IZS121" s="10"/>
      <c r="IZT121" s="10"/>
      <c r="IZU121" s="10"/>
      <c r="IZV121" s="10"/>
      <c r="IZW121" s="10"/>
      <c r="IZX121" s="10"/>
      <c r="IZY121" s="10"/>
      <c r="IZZ121" s="10"/>
      <c r="JAA121" s="10"/>
      <c r="JAB121" s="10"/>
      <c r="JAC121" s="10"/>
      <c r="JAD121" s="10"/>
      <c r="JAE121" s="10"/>
      <c r="JAF121" s="10"/>
      <c r="JAG121" s="10"/>
      <c r="JAH121" s="10"/>
      <c r="JAI121" s="10"/>
      <c r="JAJ121" s="10"/>
      <c r="JAK121" s="10"/>
      <c r="JAL121" s="10"/>
      <c r="JAM121" s="10"/>
      <c r="JAN121" s="10"/>
      <c r="JAO121" s="10"/>
      <c r="JAP121" s="10"/>
      <c r="JAQ121" s="10"/>
      <c r="JAR121" s="10"/>
      <c r="JAS121" s="10"/>
      <c r="JAT121" s="10"/>
      <c r="JAU121" s="10"/>
      <c r="JAV121" s="10"/>
      <c r="JAW121" s="10"/>
      <c r="JAX121" s="10"/>
      <c r="JAY121" s="10"/>
      <c r="JAZ121" s="10"/>
      <c r="JBA121" s="10"/>
      <c r="JBB121" s="10"/>
      <c r="JBC121" s="10"/>
      <c r="JBD121" s="10"/>
      <c r="JBE121" s="10"/>
      <c r="JBF121" s="10"/>
      <c r="JBG121" s="10"/>
      <c r="JBH121" s="10"/>
      <c r="JBI121" s="10"/>
      <c r="JBJ121" s="10"/>
      <c r="JBK121" s="10"/>
      <c r="JBL121" s="10"/>
      <c r="JBM121" s="10"/>
      <c r="JBN121" s="10"/>
      <c r="JBO121" s="10"/>
      <c r="JBP121" s="10"/>
      <c r="JBQ121" s="10"/>
      <c r="JBR121" s="10"/>
      <c r="JBS121" s="10"/>
      <c r="JBT121" s="10"/>
      <c r="JBU121" s="10"/>
      <c r="JBV121" s="10"/>
      <c r="JBW121" s="10"/>
      <c r="JBX121" s="10"/>
      <c r="JBY121" s="10"/>
      <c r="JBZ121" s="10"/>
      <c r="JCA121" s="10"/>
      <c r="JCB121" s="10"/>
      <c r="JCC121" s="10"/>
      <c r="JCD121" s="10"/>
      <c r="JCE121" s="10"/>
      <c r="JCF121" s="10"/>
      <c r="JCG121" s="10"/>
      <c r="JCH121" s="10"/>
      <c r="JCI121" s="10"/>
      <c r="JCJ121" s="10"/>
      <c r="JCK121" s="10"/>
      <c r="JCL121" s="10"/>
      <c r="JCM121" s="10"/>
      <c r="JCN121" s="10"/>
      <c r="JCO121" s="10"/>
      <c r="JCP121" s="10"/>
      <c r="JCQ121" s="10"/>
      <c r="JCR121" s="10"/>
      <c r="JCS121" s="10"/>
      <c r="JCT121" s="10"/>
      <c r="JCU121" s="10"/>
      <c r="JCV121" s="10"/>
      <c r="JCW121" s="10"/>
      <c r="JCX121" s="10"/>
      <c r="JCY121" s="10"/>
      <c r="JCZ121" s="10"/>
      <c r="JDA121" s="10"/>
      <c r="JDB121" s="10"/>
      <c r="JDC121" s="10"/>
      <c r="JDD121" s="10"/>
      <c r="JDE121" s="10"/>
      <c r="JDF121" s="10"/>
      <c r="JDG121" s="10"/>
      <c r="JDH121" s="10"/>
      <c r="JDI121" s="10"/>
      <c r="JDJ121" s="10"/>
      <c r="JDK121" s="10"/>
      <c r="JDL121" s="10"/>
      <c r="JDM121" s="10"/>
      <c r="JDN121" s="10"/>
      <c r="JDO121" s="10"/>
      <c r="JDP121" s="10"/>
      <c r="JDQ121" s="10"/>
      <c r="JDR121" s="10"/>
      <c r="JDS121" s="10"/>
      <c r="JDT121" s="10"/>
      <c r="JDU121" s="10"/>
      <c r="JDV121" s="10"/>
      <c r="JDW121" s="10"/>
      <c r="JDX121" s="10"/>
      <c r="JDY121" s="10"/>
      <c r="JDZ121" s="10"/>
      <c r="JEA121" s="10"/>
      <c r="JEB121" s="10"/>
      <c r="JEC121" s="10"/>
      <c r="JED121" s="10"/>
      <c r="JEE121" s="10"/>
      <c r="JEF121" s="10"/>
      <c r="JEG121" s="10"/>
      <c r="JEH121" s="10"/>
      <c r="JEI121" s="10"/>
      <c r="JEJ121" s="10"/>
      <c r="JEK121" s="10"/>
      <c r="JEL121" s="10"/>
      <c r="JEM121" s="10"/>
      <c r="JEN121" s="10"/>
      <c r="JEO121" s="10"/>
      <c r="JEP121" s="10"/>
      <c r="JEQ121" s="10"/>
      <c r="JER121" s="10"/>
      <c r="JES121" s="10"/>
      <c r="JET121" s="10"/>
      <c r="JEU121" s="10"/>
      <c r="JEV121" s="10"/>
      <c r="JEW121" s="10"/>
      <c r="JEX121" s="10"/>
      <c r="JEY121" s="10"/>
      <c r="JEZ121" s="10"/>
      <c r="JFA121" s="10"/>
      <c r="JFB121" s="10"/>
      <c r="JFC121" s="10"/>
      <c r="JFD121" s="10"/>
      <c r="JFE121" s="10"/>
      <c r="JFF121" s="10"/>
      <c r="JFG121" s="10"/>
      <c r="JFH121" s="10"/>
      <c r="JFI121" s="10"/>
      <c r="JFJ121" s="10"/>
      <c r="JFK121" s="10"/>
      <c r="JFL121" s="10"/>
      <c r="JFM121" s="10"/>
      <c r="JFN121" s="10"/>
      <c r="JFO121" s="10"/>
      <c r="JFP121" s="10"/>
      <c r="JFQ121" s="10"/>
      <c r="JFR121" s="10"/>
      <c r="JFS121" s="10"/>
      <c r="JFT121" s="10"/>
      <c r="JFU121" s="10"/>
      <c r="JFV121" s="10"/>
      <c r="JFW121" s="10"/>
      <c r="JFX121" s="10"/>
      <c r="JFY121" s="10"/>
      <c r="JFZ121" s="10"/>
      <c r="JGA121" s="10"/>
      <c r="JGB121" s="10"/>
      <c r="JGC121" s="10"/>
      <c r="JGD121" s="10"/>
      <c r="JGE121" s="10"/>
      <c r="JGF121" s="10"/>
      <c r="JGG121" s="10"/>
      <c r="JGH121" s="10"/>
      <c r="JGI121" s="10"/>
      <c r="JGJ121" s="10"/>
      <c r="JGK121" s="10"/>
      <c r="JGL121" s="10"/>
      <c r="JGM121" s="10"/>
      <c r="JGN121" s="10"/>
      <c r="JGO121" s="10"/>
      <c r="JGP121" s="10"/>
      <c r="JGQ121" s="10"/>
      <c r="JGR121" s="10"/>
      <c r="JGS121" s="10"/>
      <c r="JGT121" s="10"/>
      <c r="JGU121" s="10"/>
      <c r="JGV121" s="10"/>
      <c r="JGW121" s="10"/>
      <c r="JGX121" s="10"/>
      <c r="JGY121" s="10"/>
      <c r="JGZ121" s="10"/>
      <c r="JHA121" s="10"/>
      <c r="JHB121" s="10"/>
      <c r="JHC121" s="10"/>
      <c r="JHD121" s="10"/>
      <c r="JHE121" s="10"/>
      <c r="JHF121" s="10"/>
      <c r="JHG121" s="10"/>
      <c r="JHH121" s="10"/>
      <c r="JHI121" s="10"/>
      <c r="JHJ121" s="10"/>
      <c r="JHK121" s="10"/>
      <c r="JHL121" s="10"/>
      <c r="JHM121" s="10"/>
      <c r="JHN121" s="10"/>
      <c r="JHO121" s="10"/>
      <c r="JHP121" s="10"/>
      <c r="JHQ121" s="10"/>
      <c r="JHR121" s="10"/>
      <c r="JHS121" s="10"/>
      <c r="JHT121" s="10"/>
      <c r="JHU121" s="10"/>
      <c r="JHV121" s="10"/>
      <c r="JHW121" s="10"/>
      <c r="JHX121" s="10"/>
      <c r="JHY121" s="10"/>
      <c r="JHZ121" s="10"/>
      <c r="JIA121" s="10"/>
      <c r="JIB121" s="10"/>
      <c r="JIC121" s="10"/>
      <c r="JID121" s="10"/>
      <c r="JIE121" s="10"/>
      <c r="JIF121" s="10"/>
      <c r="JIG121" s="10"/>
      <c r="JIH121" s="10"/>
      <c r="JII121" s="10"/>
      <c r="JIJ121" s="10"/>
      <c r="JIK121" s="10"/>
      <c r="JIL121" s="10"/>
      <c r="JIM121" s="10"/>
      <c r="JIN121" s="10"/>
      <c r="JIO121" s="10"/>
      <c r="JIP121" s="10"/>
      <c r="JIQ121" s="10"/>
      <c r="JIR121" s="10"/>
      <c r="JIS121" s="10"/>
      <c r="JIT121" s="10"/>
      <c r="JIU121" s="10"/>
      <c r="JIV121" s="10"/>
      <c r="JIW121" s="10"/>
      <c r="JIX121" s="10"/>
      <c r="JIY121" s="10"/>
      <c r="JIZ121" s="10"/>
      <c r="JJA121" s="10"/>
      <c r="JJB121" s="10"/>
      <c r="JJC121" s="10"/>
      <c r="JJD121" s="10"/>
      <c r="JJE121" s="10"/>
      <c r="JJF121" s="10"/>
      <c r="JJG121" s="10"/>
      <c r="JJH121" s="10"/>
      <c r="JJI121" s="10"/>
      <c r="JJJ121" s="10"/>
      <c r="JJK121" s="10"/>
      <c r="JJL121" s="10"/>
      <c r="JJM121" s="10"/>
      <c r="JJN121" s="10"/>
      <c r="JJO121" s="10"/>
      <c r="JJP121" s="10"/>
      <c r="JJQ121" s="10"/>
      <c r="JJR121" s="10"/>
      <c r="JJS121" s="10"/>
      <c r="JJT121" s="10"/>
      <c r="JJU121" s="10"/>
      <c r="JJV121" s="10"/>
      <c r="JJW121" s="10"/>
      <c r="JJX121" s="10"/>
      <c r="JJY121" s="10"/>
      <c r="JJZ121" s="10"/>
      <c r="JKA121" s="10"/>
      <c r="JKB121" s="10"/>
      <c r="JKC121" s="10"/>
      <c r="JKD121" s="10"/>
      <c r="JKE121" s="10"/>
      <c r="JKF121" s="10"/>
      <c r="JKG121" s="10"/>
      <c r="JKH121" s="10"/>
      <c r="JKI121" s="10"/>
      <c r="JKJ121" s="10"/>
      <c r="JKK121" s="10"/>
      <c r="JKL121" s="10"/>
      <c r="JKM121" s="10"/>
      <c r="JKN121" s="10"/>
      <c r="JKO121" s="10"/>
      <c r="JKP121" s="10"/>
      <c r="JKQ121" s="10"/>
      <c r="JKR121" s="10"/>
      <c r="JKS121" s="10"/>
      <c r="JKT121" s="10"/>
      <c r="JKU121" s="10"/>
      <c r="JKV121" s="10"/>
      <c r="JKW121" s="10"/>
      <c r="JKX121" s="10"/>
      <c r="JKY121" s="10"/>
      <c r="JKZ121" s="10"/>
      <c r="JLA121" s="10"/>
      <c r="JLB121" s="10"/>
      <c r="JLC121" s="10"/>
      <c r="JLD121" s="10"/>
      <c r="JLE121" s="10"/>
      <c r="JLF121" s="10"/>
      <c r="JLG121" s="10"/>
      <c r="JLH121" s="10"/>
      <c r="JLI121" s="10"/>
      <c r="JLJ121" s="10"/>
      <c r="JLK121" s="10"/>
      <c r="JLL121" s="10"/>
      <c r="JLM121" s="10"/>
      <c r="JLN121" s="10"/>
      <c r="JLO121" s="10"/>
      <c r="JLP121" s="10"/>
      <c r="JLQ121" s="10"/>
      <c r="JLR121" s="10"/>
      <c r="JLS121" s="10"/>
      <c r="JLT121" s="10"/>
      <c r="JLU121" s="10"/>
      <c r="JLV121" s="10"/>
      <c r="JLW121" s="10"/>
      <c r="JLX121" s="10"/>
      <c r="JLY121" s="10"/>
      <c r="JLZ121" s="10"/>
      <c r="JMA121" s="10"/>
      <c r="JMB121" s="10"/>
      <c r="JMC121" s="10"/>
      <c r="JMD121" s="10"/>
      <c r="JME121" s="10"/>
      <c r="JMF121" s="10"/>
      <c r="JMG121" s="10"/>
      <c r="JMH121" s="10"/>
      <c r="JMI121" s="10"/>
      <c r="JMJ121" s="10"/>
      <c r="JMK121" s="10"/>
      <c r="JML121" s="10"/>
      <c r="JMM121" s="10"/>
      <c r="JMN121" s="10"/>
      <c r="JMO121" s="10"/>
      <c r="JMP121" s="10"/>
      <c r="JMQ121" s="10"/>
      <c r="JMR121" s="10"/>
      <c r="JMS121" s="10"/>
      <c r="JMT121" s="10"/>
      <c r="JMU121" s="10"/>
      <c r="JMV121" s="10"/>
      <c r="JMW121" s="10"/>
      <c r="JMX121" s="10"/>
      <c r="JMY121" s="10"/>
      <c r="JMZ121" s="10"/>
      <c r="JNA121" s="10"/>
      <c r="JNB121" s="10"/>
      <c r="JNC121" s="10"/>
      <c r="JND121" s="10"/>
      <c r="JNE121" s="10"/>
      <c r="JNF121" s="10"/>
      <c r="JNG121" s="10"/>
      <c r="JNH121" s="10"/>
      <c r="JNI121" s="10"/>
      <c r="JNJ121" s="10"/>
      <c r="JNK121" s="10"/>
      <c r="JNL121" s="10"/>
      <c r="JNM121" s="10"/>
      <c r="JNN121" s="10"/>
      <c r="JNO121" s="10"/>
      <c r="JNP121" s="10"/>
      <c r="JNQ121" s="10"/>
      <c r="JNR121" s="10"/>
      <c r="JNS121" s="10"/>
      <c r="JNT121" s="10"/>
      <c r="JNU121" s="10"/>
      <c r="JNV121" s="10"/>
      <c r="JNW121" s="10"/>
      <c r="JNX121" s="10"/>
      <c r="JNY121" s="10"/>
      <c r="JNZ121" s="10"/>
      <c r="JOA121" s="10"/>
      <c r="JOB121" s="10"/>
      <c r="JOC121" s="10"/>
      <c r="JOD121" s="10"/>
      <c r="JOE121" s="10"/>
      <c r="JOF121" s="10"/>
      <c r="JOG121" s="10"/>
      <c r="JOH121" s="10"/>
      <c r="JOI121" s="10"/>
      <c r="JOJ121" s="10"/>
      <c r="JOK121" s="10"/>
      <c r="JOL121" s="10"/>
      <c r="JOM121" s="10"/>
      <c r="JON121" s="10"/>
      <c r="JOO121" s="10"/>
      <c r="JOP121" s="10"/>
      <c r="JOQ121" s="10"/>
      <c r="JOR121" s="10"/>
      <c r="JOS121" s="10"/>
      <c r="JOT121" s="10"/>
      <c r="JOU121" s="10"/>
      <c r="JOV121" s="10"/>
      <c r="JOW121" s="10"/>
      <c r="JOX121" s="10"/>
      <c r="JOY121" s="10"/>
      <c r="JOZ121" s="10"/>
      <c r="JPA121" s="10"/>
      <c r="JPB121" s="10"/>
      <c r="JPC121" s="10"/>
      <c r="JPD121" s="10"/>
      <c r="JPE121" s="10"/>
      <c r="JPF121" s="10"/>
      <c r="JPG121" s="10"/>
      <c r="JPH121" s="10"/>
      <c r="JPI121" s="10"/>
      <c r="JPJ121" s="10"/>
      <c r="JPK121" s="10"/>
      <c r="JPL121" s="10"/>
      <c r="JPM121" s="10"/>
      <c r="JPN121" s="10"/>
      <c r="JPO121" s="10"/>
      <c r="JPP121" s="10"/>
      <c r="JPQ121" s="10"/>
      <c r="JPR121" s="10"/>
      <c r="JPS121" s="10"/>
      <c r="JPT121" s="10"/>
      <c r="JPU121" s="10"/>
      <c r="JPV121" s="10"/>
      <c r="JPW121" s="10"/>
      <c r="JPX121" s="10"/>
      <c r="JPY121" s="10"/>
      <c r="JPZ121" s="10"/>
      <c r="JQA121" s="10"/>
      <c r="JQB121" s="10"/>
      <c r="JQC121" s="10"/>
      <c r="JQD121" s="10"/>
      <c r="JQE121" s="10"/>
      <c r="JQF121" s="10"/>
      <c r="JQG121" s="10"/>
      <c r="JQH121" s="10"/>
      <c r="JQI121" s="10"/>
      <c r="JQJ121" s="10"/>
      <c r="JQK121" s="10"/>
      <c r="JQL121" s="10"/>
      <c r="JQM121" s="10"/>
      <c r="JQN121" s="10"/>
      <c r="JQO121" s="10"/>
      <c r="JQP121" s="10"/>
      <c r="JQQ121" s="10"/>
      <c r="JQR121" s="10"/>
      <c r="JQS121" s="10"/>
      <c r="JQT121" s="10"/>
      <c r="JQU121" s="10"/>
      <c r="JQV121" s="10"/>
      <c r="JQW121" s="10"/>
      <c r="JQX121" s="10"/>
      <c r="JQY121" s="10"/>
      <c r="JQZ121" s="10"/>
      <c r="JRA121" s="10"/>
      <c r="JRB121" s="10"/>
      <c r="JRC121" s="10"/>
      <c r="JRD121" s="10"/>
      <c r="JRE121" s="10"/>
      <c r="JRF121" s="10"/>
      <c r="JRG121" s="10"/>
      <c r="JRH121" s="10"/>
      <c r="JRI121" s="10"/>
      <c r="JRJ121" s="10"/>
      <c r="JRK121" s="10"/>
      <c r="JRL121" s="10"/>
      <c r="JRM121" s="10"/>
      <c r="JRN121" s="10"/>
      <c r="JRO121" s="10"/>
      <c r="JRP121" s="10"/>
      <c r="JRQ121" s="10"/>
      <c r="JRR121" s="10"/>
      <c r="JRS121" s="10"/>
      <c r="JRT121" s="10"/>
      <c r="JRU121" s="10"/>
      <c r="JRV121" s="10"/>
      <c r="JRW121" s="10"/>
      <c r="JRX121" s="10"/>
      <c r="JRY121" s="10"/>
      <c r="JRZ121" s="10"/>
      <c r="JSA121" s="10"/>
      <c r="JSB121" s="10"/>
      <c r="JSC121" s="10"/>
      <c r="JSD121" s="10"/>
      <c r="JSE121" s="10"/>
      <c r="JSF121" s="10"/>
      <c r="JSG121" s="10"/>
      <c r="JSH121" s="10"/>
      <c r="JSI121" s="10"/>
      <c r="JSJ121" s="10"/>
      <c r="JSK121" s="10"/>
      <c r="JSL121" s="10"/>
      <c r="JSM121" s="10"/>
      <c r="JSN121" s="10"/>
      <c r="JSO121" s="10"/>
      <c r="JSP121" s="10"/>
      <c r="JSQ121" s="10"/>
      <c r="JSR121" s="10"/>
      <c r="JSS121" s="10"/>
      <c r="JST121" s="10"/>
      <c r="JSU121" s="10"/>
      <c r="JSV121" s="10"/>
      <c r="JSW121" s="10"/>
      <c r="JSX121" s="10"/>
      <c r="JSY121" s="10"/>
      <c r="JSZ121" s="10"/>
      <c r="JTA121" s="10"/>
      <c r="JTB121" s="10"/>
      <c r="JTC121" s="10"/>
      <c r="JTD121" s="10"/>
      <c r="JTE121" s="10"/>
      <c r="JTF121" s="10"/>
      <c r="JTG121" s="10"/>
      <c r="JTH121" s="10"/>
      <c r="JTI121" s="10"/>
      <c r="JTJ121" s="10"/>
      <c r="JTK121" s="10"/>
      <c r="JTL121" s="10"/>
      <c r="JTM121" s="10"/>
      <c r="JTN121" s="10"/>
      <c r="JTO121" s="10"/>
      <c r="JTP121" s="10"/>
      <c r="JTQ121" s="10"/>
      <c r="JTR121" s="10"/>
      <c r="JTS121" s="10"/>
      <c r="JTT121" s="10"/>
      <c r="JTU121" s="10"/>
      <c r="JTV121" s="10"/>
      <c r="JTW121" s="10"/>
      <c r="JTX121" s="10"/>
      <c r="JTY121" s="10"/>
      <c r="JTZ121" s="10"/>
      <c r="JUA121" s="10"/>
      <c r="JUB121" s="10"/>
      <c r="JUC121" s="10"/>
      <c r="JUD121" s="10"/>
      <c r="JUE121" s="10"/>
      <c r="JUF121" s="10"/>
      <c r="JUG121" s="10"/>
      <c r="JUH121" s="10"/>
      <c r="JUI121" s="10"/>
      <c r="JUJ121" s="10"/>
      <c r="JUK121" s="10"/>
      <c r="JUL121" s="10"/>
      <c r="JUM121" s="10"/>
      <c r="JUN121" s="10"/>
      <c r="JUO121" s="10"/>
      <c r="JUP121" s="10"/>
      <c r="JUQ121" s="10"/>
      <c r="JUR121" s="10"/>
      <c r="JUS121" s="10"/>
      <c r="JUT121" s="10"/>
      <c r="JUU121" s="10"/>
      <c r="JUV121" s="10"/>
      <c r="JUW121" s="10"/>
      <c r="JUX121" s="10"/>
      <c r="JUY121" s="10"/>
      <c r="JUZ121" s="10"/>
      <c r="JVA121" s="10"/>
      <c r="JVB121" s="10"/>
      <c r="JVC121" s="10"/>
      <c r="JVD121" s="10"/>
      <c r="JVE121" s="10"/>
      <c r="JVF121" s="10"/>
      <c r="JVG121" s="10"/>
      <c r="JVH121" s="10"/>
      <c r="JVI121" s="10"/>
      <c r="JVJ121" s="10"/>
      <c r="JVK121" s="10"/>
      <c r="JVL121" s="10"/>
      <c r="JVM121" s="10"/>
      <c r="JVN121" s="10"/>
      <c r="JVO121" s="10"/>
      <c r="JVP121" s="10"/>
      <c r="JVQ121" s="10"/>
      <c r="JVR121" s="10"/>
      <c r="JVS121" s="10"/>
      <c r="JVT121" s="10"/>
      <c r="JVU121" s="10"/>
      <c r="JVV121" s="10"/>
      <c r="JVW121" s="10"/>
      <c r="JVX121" s="10"/>
      <c r="JVY121" s="10"/>
      <c r="JVZ121" s="10"/>
      <c r="JWA121" s="10"/>
      <c r="JWB121" s="10"/>
      <c r="JWC121" s="10"/>
      <c r="JWD121" s="10"/>
      <c r="JWE121" s="10"/>
      <c r="JWF121" s="10"/>
      <c r="JWG121" s="10"/>
      <c r="JWH121" s="10"/>
      <c r="JWI121" s="10"/>
      <c r="JWJ121" s="10"/>
      <c r="JWK121" s="10"/>
      <c r="JWL121" s="10"/>
      <c r="JWM121" s="10"/>
      <c r="JWN121" s="10"/>
      <c r="JWO121" s="10"/>
      <c r="JWP121" s="10"/>
      <c r="JWQ121" s="10"/>
      <c r="JWR121" s="10"/>
      <c r="JWS121" s="10"/>
      <c r="JWT121" s="10"/>
      <c r="JWU121" s="10"/>
      <c r="JWV121" s="10"/>
      <c r="JWW121" s="10"/>
      <c r="JWX121" s="10"/>
      <c r="JWY121" s="10"/>
      <c r="JWZ121" s="10"/>
      <c r="JXA121" s="10"/>
      <c r="JXB121" s="10"/>
      <c r="JXC121" s="10"/>
      <c r="JXD121" s="10"/>
      <c r="JXE121" s="10"/>
      <c r="JXF121" s="10"/>
      <c r="JXG121" s="10"/>
      <c r="JXH121" s="10"/>
      <c r="JXI121" s="10"/>
      <c r="JXJ121" s="10"/>
      <c r="JXK121" s="10"/>
      <c r="JXL121" s="10"/>
      <c r="JXM121" s="10"/>
      <c r="JXN121" s="10"/>
      <c r="JXO121" s="10"/>
      <c r="JXP121" s="10"/>
      <c r="JXQ121" s="10"/>
      <c r="JXR121" s="10"/>
      <c r="JXS121" s="10"/>
      <c r="JXT121" s="10"/>
      <c r="JXU121" s="10"/>
      <c r="JXV121" s="10"/>
      <c r="JXW121" s="10"/>
      <c r="JXX121" s="10"/>
      <c r="JXY121" s="10"/>
      <c r="JXZ121" s="10"/>
      <c r="JYA121" s="10"/>
      <c r="JYB121" s="10"/>
      <c r="JYC121" s="10"/>
      <c r="JYD121" s="10"/>
      <c r="JYE121" s="10"/>
      <c r="JYF121" s="10"/>
      <c r="JYG121" s="10"/>
      <c r="JYH121" s="10"/>
      <c r="JYI121" s="10"/>
      <c r="JYJ121" s="10"/>
      <c r="JYK121" s="10"/>
      <c r="JYL121" s="10"/>
      <c r="JYM121" s="10"/>
      <c r="JYN121" s="10"/>
      <c r="JYO121" s="10"/>
      <c r="JYP121" s="10"/>
      <c r="JYQ121" s="10"/>
      <c r="JYR121" s="10"/>
      <c r="JYS121" s="10"/>
      <c r="JYT121" s="10"/>
      <c r="JYU121" s="10"/>
      <c r="JYV121" s="10"/>
      <c r="JYW121" s="10"/>
      <c r="JYX121" s="10"/>
      <c r="JYY121" s="10"/>
      <c r="JYZ121" s="10"/>
      <c r="JZA121" s="10"/>
      <c r="JZB121" s="10"/>
      <c r="JZC121" s="10"/>
      <c r="JZD121" s="10"/>
      <c r="JZE121" s="10"/>
      <c r="JZF121" s="10"/>
      <c r="JZG121" s="10"/>
      <c r="JZH121" s="10"/>
      <c r="JZI121" s="10"/>
      <c r="JZJ121" s="10"/>
      <c r="JZK121" s="10"/>
      <c r="JZL121" s="10"/>
      <c r="JZM121" s="10"/>
      <c r="JZN121" s="10"/>
      <c r="JZO121" s="10"/>
      <c r="JZP121" s="10"/>
      <c r="JZQ121" s="10"/>
      <c r="JZR121" s="10"/>
      <c r="JZS121" s="10"/>
      <c r="JZT121" s="10"/>
      <c r="JZU121" s="10"/>
      <c r="JZV121" s="10"/>
      <c r="JZW121" s="10"/>
      <c r="JZX121" s="10"/>
      <c r="JZY121" s="10"/>
      <c r="JZZ121" s="10"/>
      <c r="KAA121" s="10"/>
      <c r="KAB121" s="10"/>
      <c r="KAC121" s="10"/>
      <c r="KAD121" s="10"/>
      <c r="KAE121" s="10"/>
      <c r="KAF121" s="10"/>
      <c r="KAG121" s="10"/>
      <c r="KAH121" s="10"/>
      <c r="KAI121" s="10"/>
      <c r="KAJ121" s="10"/>
      <c r="KAK121" s="10"/>
      <c r="KAL121" s="10"/>
      <c r="KAM121" s="10"/>
      <c r="KAN121" s="10"/>
      <c r="KAO121" s="10"/>
      <c r="KAP121" s="10"/>
      <c r="KAQ121" s="10"/>
      <c r="KAR121" s="10"/>
      <c r="KAS121" s="10"/>
      <c r="KAT121" s="10"/>
      <c r="KAU121" s="10"/>
      <c r="KAV121" s="10"/>
      <c r="KAW121" s="10"/>
      <c r="KAX121" s="10"/>
      <c r="KAY121" s="10"/>
      <c r="KAZ121" s="10"/>
      <c r="KBA121" s="10"/>
      <c r="KBB121" s="10"/>
      <c r="KBC121" s="10"/>
      <c r="KBD121" s="10"/>
      <c r="KBE121" s="10"/>
      <c r="KBF121" s="10"/>
      <c r="KBG121" s="10"/>
      <c r="KBH121" s="10"/>
      <c r="KBI121" s="10"/>
      <c r="KBJ121" s="10"/>
      <c r="KBK121" s="10"/>
      <c r="KBL121" s="10"/>
      <c r="KBM121" s="10"/>
      <c r="KBN121" s="10"/>
      <c r="KBO121" s="10"/>
      <c r="KBP121" s="10"/>
      <c r="KBQ121" s="10"/>
      <c r="KBR121" s="10"/>
      <c r="KBS121" s="10"/>
      <c r="KBT121" s="10"/>
      <c r="KBU121" s="10"/>
      <c r="KBV121" s="10"/>
      <c r="KBW121" s="10"/>
      <c r="KBX121" s="10"/>
      <c r="KBY121" s="10"/>
      <c r="KBZ121" s="10"/>
      <c r="KCA121" s="10"/>
      <c r="KCB121" s="10"/>
      <c r="KCC121" s="10"/>
      <c r="KCD121" s="10"/>
      <c r="KCE121" s="10"/>
      <c r="KCF121" s="10"/>
      <c r="KCG121" s="10"/>
      <c r="KCH121" s="10"/>
      <c r="KCI121" s="10"/>
      <c r="KCJ121" s="10"/>
      <c r="KCK121" s="10"/>
      <c r="KCL121" s="10"/>
      <c r="KCM121" s="10"/>
      <c r="KCN121" s="10"/>
      <c r="KCO121" s="10"/>
      <c r="KCP121" s="10"/>
      <c r="KCQ121" s="10"/>
      <c r="KCR121" s="10"/>
      <c r="KCS121" s="10"/>
      <c r="KCT121" s="10"/>
      <c r="KCU121" s="10"/>
      <c r="KCV121" s="10"/>
      <c r="KCW121" s="10"/>
      <c r="KCX121" s="10"/>
      <c r="KCY121" s="10"/>
      <c r="KCZ121" s="10"/>
      <c r="KDA121" s="10"/>
      <c r="KDB121" s="10"/>
      <c r="KDC121" s="10"/>
      <c r="KDD121" s="10"/>
      <c r="KDE121" s="10"/>
      <c r="KDF121" s="10"/>
      <c r="KDG121" s="10"/>
      <c r="KDH121" s="10"/>
      <c r="KDI121" s="10"/>
      <c r="KDJ121" s="10"/>
      <c r="KDK121" s="10"/>
      <c r="KDL121" s="10"/>
      <c r="KDM121" s="10"/>
      <c r="KDN121" s="10"/>
      <c r="KDO121" s="10"/>
      <c r="KDP121" s="10"/>
      <c r="KDQ121" s="10"/>
      <c r="KDR121" s="10"/>
      <c r="KDS121" s="10"/>
      <c r="KDT121" s="10"/>
      <c r="KDU121" s="10"/>
      <c r="KDV121" s="10"/>
      <c r="KDW121" s="10"/>
      <c r="KDX121" s="10"/>
      <c r="KDY121" s="10"/>
      <c r="KDZ121" s="10"/>
      <c r="KEA121" s="10"/>
      <c r="KEB121" s="10"/>
      <c r="KEC121" s="10"/>
      <c r="KED121" s="10"/>
      <c r="KEE121" s="10"/>
      <c r="KEF121" s="10"/>
      <c r="KEG121" s="10"/>
      <c r="KEH121" s="10"/>
      <c r="KEI121" s="10"/>
      <c r="KEJ121" s="10"/>
      <c r="KEK121" s="10"/>
      <c r="KEL121" s="10"/>
      <c r="KEM121" s="10"/>
      <c r="KEN121" s="10"/>
      <c r="KEO121" s="10"/>
      <c r="KEP121" s="10"/>
      <c r="KEQ121" s="10"/>
      <c r="KER121" s="10"/>
      <c r="KES121" s="10"/>
      <c r="KET121" s="10"/>
      <c r="KEU121" s="10"/>
      <c r="KEV121" s="10"/>
      <c r="KEW121" s="10"/>
      <c r="KEX121" s="10"/>
      <c r="KEY121" s="10"/>
      <c r="KEZ121" s="10"/>
      <c r="KFA121" s="10"/>
      <c r="KFB121" s="10"/>
      <c r="KFC121" s="10"/>
      <c r="KFD121" s="10"/>
      <c r="KFE121" s="10"/>
      <c r="KFF121" s="10"/>
      <c r="KFG121" s="10"/>
      <c r="KFH121" s="10"/>
      <c r="KFI121" s="10"/>
      <c r="KFJ121" s="10"/>
      <c r="KFK121" s="10"/>
      <c r="KFL121" s="10"/>
      <c r="KFM121" s="10"/>
      <c r="KFN121" s="10"/>
      <c r="KFO121" s="10"/>
      <c r="KFP121" s="10"/>
      <c r="KFQ121" s="10"/>
      <c r="KFR121" s="10"/>
      <c r="KFS121" s="10"/>
      <c r="KFT121" s="10"/>
      <c r="KFU121" s="10"/>
      <c r="KFV121" s="10"/>
      <c r="KFW121" s="10"/>
      <c r="KFX121" s="10"/>
      <c r="KFY121" s="10"/>
      <c r="KFZ121" s="10"/>
      <c r="KGA121" s="10"/>
      <c r="KGB121" s="10"/>
      <c r="KGC121" s="10"/>
      <c r="KGD121" s="10"/>
      <c r="KGE121" s="10"/>
      <c r="KGF121" s="10"/>
      <c r="KGG121" s="10"/>
      <c r="KGH121" s="10"/>
      <c r="KGI121" s="10"/>
      <c r="KGJ121" s="10"/>
      <c r="KGK121" s="10"/>
      <c r="KGL121" s="10"/>
      <c r="KGM121" s="10"/>
      <c r="KGN121" s="10"/>
      <c r="KGO121" s="10"/>
      <c r="KGP121" s="10"/>
      <c r="KGQ121" s="10"/>
      <c r="KGR121" s="10"/>
      <c r="KGS121" s="10"/>
      <c r="KGT121" s="10"/>
      <c r="KGU121" s="10"/>
      <c r="KGV121" s="10"/>
      <c r="KGW121" s="10"/>
      <c r="KGX121" s="10"/>
      <c r="KGY121" s="10"/>
      <c r="KGZ121" s="10"/>
      <c r="KHA121" s="10"/>
      <c r="KHB121" s="10"/>
      <c r="KHC121" s="10"/>
      <c r="KHD121" s="10"/>
      <c r="KHE121" s="10"/>
      <c r="KHF121" s="10"/>
      <c r="KHG121" s="10"/>
      <c r="KHH121" s="10"/>
      <c r="KHI121" s="10"/>
      <c r="KHJ121" s="10"/>
      <c r="KHK121" s="10"/>
      <c r="KHL121" s="10"/>
      <c r="KHM121" s="10"/>
      <c r="KHN121" s="10"/>
      <c r="KHO121" s="10"/>
      <c r="KHP121" s="10"/>
      <c r="KHQ121" s="10"/>
      <c r="KHR121" s="10"/>
      <c r="KHS121" s="10"/>
      <c r="KHT121" s="10"/>
      <c r="KHU121" s="10"/>
      <c r="KHV121" s="10"/>
      <c r="KHW121" s="10"/>
      <c r="KHX121" s="10"/>
      <c r="KHY121" s="10"/>
      <c r="KHZ121" s="10"/>
      <c r="KIA121" s="10"/>
      <c r="KIB121" s="10"/>
      <c r="KIC121" s="10"/>
      <c r="KID121" s="10"/>
      <c r="KIE121" s="10"/>
      <c r="KIF121" s="10"/>
      <c r="KIG121" s="10"/>
      <c r="KIH121" s="10"/>
      <c r="KII121" s="10"/>
      <c r="KIJ121" s="10"/>
      <c r="KIK121" s="10"/>
      <c r="KIL121" s="10"/>
      <c r="KIM121" s="10"/>
      <c r="KIN121" s="10"/>
      <c r="KIO121" s="10"/>
      <c r="KIP121" s="10"/>
      <c r="KIQ121" s="10"/>
      <c r="KIR121" s="10"/>
      <c r="KIS121" s="10"/>
      <c r="KIT121" s="10"/>
      <c r="KIU121" s="10"/>
      <c r="KIV121" s="10"/>
      <c r="KIW121" s="10"/>
      <c r="KIX121" s="10"/>
      <c r="KIY121" s="10"/>
      <c r="KIZ121" s="10"/>
      <c r="KJA121" s="10"/>
      <c r="KJB121" s="10"/>
      <c r="KJC121" s="10"/>
      <c r="KJD121" s="10"/>
      <c r="KJE121" s="10"/>
      <c r="KJF121" s="10"/>
      <c r="KJG121" s="10"/>
      <c r="KJH121" s="10"/>
      <c r="KJI121" s="10"/>
      <c r="KJJ121" s="10"/>
      <c r="KJK121" s="10"/>
      <c r="KJL121" s="10"/>
      <c r="KJM121" s="10"/>
      <c r="KJN121" s="10"/>
      <c r="KJO121" s="10"/>
      <c r="KJP121" s="10"/>
      <c r="KJQ121" s="10"/>
      <c r="KJR121" s="10"/>
      <c r="KJS121" s="10"/>
      <c r="KJT121" s="10"/>
      <c r="KJU121" s="10"/>
      <c r="KJV121" s="10"/>
      <c r="KJW121" s="10"/>
      <c r="KJX121" s="10"/>
      <c r="KJY121" s="10"/>
      <c r="KJZ121" s="10"/>
      <c r="KKA121" s="10"/>
      <c r="KKB121" s="10"/>
      <c r="KKC121" s="10"/>
      <c r="KKD121" s="10"/>
      <c r="KKE121" s="10"/>
      <c r="KKF121" s="10"/>
      <c r="KKG121" s="10"/>
      <c r="KKH121" s="10"/>
      <c r="KKI121" s="10"/>
      <c r="KKJ121" s="10"/>
      <c r="KKK121" s="10"/>
      <c r="KKL121" s="10"/>
      <c r="KKM121" s="10"/>
      <c r="KKN121" s="10"/>
      <c r="KKO121" s="10"/>
      <c r="KKP121" s="10"/>
      <c r="KKQ121" s="10"/>
      <c r="KKR121" s="10"/>
      <c r="KKS121" s="10"/>
      <c r="KKT121" s="10"/>
      <c r="KKU121" s="10"/>
      <c r="KKV121" s="10"/>
      <c r="KKW121" s="10"/>
      <c r="KKX121" s="10"/>
      <c r="KKY121" s="10"/>
      <c r="KKZ121" s="10"/>
      <c r="KLA121" s="10"/>
      <c r="KLB121" s="10"/>
      <c r="KLC121" s="10"/>
      <c r="KLD121" s="10"/>
      <c r="KLE121" s="10"/>
      <c r="KLF121" s="10"/>
      <c r="KLG121" s="10"/>
      <c r="KLH121" s="10"/>
      <c r="KLI121" s="10"/>
      <c r="KLJ121" s="10"/>
      <c r="KLK121" s="10"/>
      <c r="KLL121" s="10"/>
      <c r="KLM121" s="10"/>
      <c r="KLN121" s="10"/>
      <c r="KLO121" s="10"/>
      <c r="KLP121" s="10"/>
      <c r="KLQ121" s="10"/>
      <c r="KLR121" s="10"/>
      <c r="KLS121" s="10"/>
      <c r="KLT121" s="10"/>
      <c r="KLU121" s="10"/>
      <c r="KLV121" s="10"/>
      <c r="KLW121" s="10"/>
      <c r="KLX121" s="10"/>
      <c r="KLY121" s="10"/>
      <c r="KLZ121" s="10"/>
      <c r="KMA121" s="10"/>
      <c r="KMB121" s="10"/>
      <c r="KMC121" s="10"/>
      <c r="KMD121" s="10"/>
      <c r="KME121" s="10"/>
      <c r="KMF121" s="10"/>
      <c r="KMG121" s="10"/>
      <c r="KMH121" s="10"/>
      <c r="KMI121" s="10"/>
      <c r="KMJ121" s="10"/>
      <c r="KMK121" s="10"/>
      <c r="KML121" s="10"/>
      <c r="KMM121" s="10"/>
      <c r="KMN121" s="10"/>
      <c r="KMO121" s="10"/>
      <c r="KMP121" s="10"/>
      <c r="KMQ121" s="10"/>
      <c r="KMR121" s="10"/>
      <c r="KMS121" s="10"/>
      <c r="KMT121" s="10"/>
      <c r="KMU121" s="10"/>
      <c r="KMV121" s="10"/>
      <c r="KMW121" s="10"/>
      <c r="KMX121" s="10"/>
      <c r="KMY121" s="10"/>
      <c r="KMZ121" s="10"/>
      <c r="KNA121" s="10"/>
      <c r="KNB121" s="10"/>
      <c r="KNC121" s="10"/>
      <c r="KND121" s="10"/>
      <c r="KNE121" s="10"/>
      <c r="KNF121" s="10"/>
      <c r="KNG121" s="10"/>
      <c r="KNH121" s="10"/>
      <c r="KNI121" s="10"/>
      <c r="KNJ121" s="10"/>
      <c r="KNK121" s="10"/>
      <c r="KNL121" s="10"/>
      <c r="KNM121" s="10"/>
      <c r="KNN121" s="10"/>
      <c r="KNO121" s="10"/>
      <c r="KNP121" s="10"/>
      <c r="KNQ121" s="10"/>
      <c r="KNR121" s="10"/>
      <c r="KNS121" s="10"/>
      <c r="KNT121" s="10"/>
      <c r="KNU121" s="10"/>
      <c r="KNV121" s="10"/>
      <c r="KNW121" s="10"/>
      <c r="KNX121" s="10"/>
      <c r="KNY121" s="10"/>
      <c r="KNZ121" s="10"/>
      <c r="KOA121" s="10"/>
      <c r="KOB121" s="10"/>
      <c r="KOC121" s="10"/>
      <c r="KOD121" s="10"/>
      <c r="KOE121" s="10"/>
      <c r="KOF121" s="10"/>
      <c r="KOG121" s="10"/>
      <c r="KOH121" s="10"/>
      <c r="KOI121" s="10"/>
      <c r="KOJ121" s="10"/>
      <c r="KOK121" s="10"/>
      <c r="KOL121" s="10"/>
      <c r="KOM121" s="10"/>
      <c r="KON121" s="10"/>
      <c r="KOO121" s="10"/>
      <c r="KOP121" s="10"/>
      <c r="KOQ121" s="10"/>
      <c r="KOR121" s="10"/>
      <c r="KOS121" s="10"/>
      <c r="KOT121" s="10"/>
      <c r="KOU121" s="10"/>
      <c r="KOV121" s="10"/>
      <c r="KOW121" s="10"/>
      <c r="KOX121" s="10"/>
      <c r="KOY121" s="10"/>
      <c r="KOZ121" s="10"/>
      <c r="KPA121" s="10"/>
      <c r="KPB121" s="10"/>
      <c r="KPC121" s="10"/>
      <c r="KPD121" s="10"/>
      <c r="KPE121" s="10"/>
      <c r="KPF121" s="10"/>
      <c r="KPG121" s="10"/>
      <c r="KPH121" s="10"/>
      <c r="KPI121" s="10"/>
      <c r="KPJ121" s="10"/>
      <c r="KPK121" s="10"/>
      <c r="KPL121" s="10"/>
      <c r="KPM121" s="10"/>
      <c r="KPN121" s="10"/>
      <c r="KPO121" s="10"/>
      <c r="KPP121" s="10"/>
      <c r="KPQ121" s="10"/>
      <c r="KPR121" s="10"/>
      <c r="KPS121" s="10"/>
      <c r="KPT121" s="10"/>
      <c r="KPU121" s="10"/>
      <c r="KPV121" s="10"/>
      <c r="KPW121" s="10"/>
      <c r="KPX121" s="10"/>
      <c r="KPY121" s="10"/>
      <c r="KPZ121" s="10"/>
      <c r="KQA121" s="10"/>
      <c r="KQB121" s="10"/>
      <c r="KQC121" s="10"/>
      <c r="KQD121" s="10"/>
      <c r="KQE121" s="10"/>
      <c r="KQF121" s="10"/>
      <c r="KQG121" s="10"/>
      <c r="KQH121" s="10"/>
      <c r="KQI121" s="10"/>
      <c r="KQJ121" s="10"/>
      <c r="KQK121" s="10"/>
      <c r="KQL121" s="10"/>
      <c r="KQM121" s="10"/>
      <c r="KQN121" s="10"/>
      <c r="KQO121" s="10"/>
      <c r="KQP121" s="10"/>
      <c r="KQQ121" s="10"/>
      <c r="KQR121" s="10"/>
      <c r="KQS121" s="10"/>
      <c r="KQT121" s="10"/>
      <c r="KQU121" s="10"/>
      <c r="KQV121" s="10"/>
      <c r="KQW121" s="10"/>
      <c r="KQX121" s="10"/>
      <c r="KQY121" s="10"/>
      <c r="KQZ121" s="10"/>
      <c r="KRA121" s="10"/>
      <c r="KRB121" s="10"/>
      <c r="KRC121" s="10"/>
      <c r="KRD121" s="10"/>
      <c r="KRE121" s="10"/>
      <c r="KRF121" s="10"/>
      <c r="KRG121" s="10"/>
      <c r="KRH121" s="10"/>
      <c r="KRI121" s="10"/>
      <c r="KRJ121" s="10"/>
      <c r="KRK121" s="10"/>
      <c r="KRL121" s="10"/>
      <c r="KRM121" s="10"/>
      <c r="KRN121" s="10"/>
      <c r="KRO121" s="10"/>
      <c r="KRP121" s="10"/>
      <c r="KRQ121" s="10"/>
      <c r="KRR121" s="10"/>
      <c r="KRS121" s="10"/>
      <c r="KRT121" s="10"/>
      <c r="KRU121" s="10"/>
      <c r="KRV121" s="10"/>
      <c r="KRW121" s="10"/>
      <c r="KRX121" s="10"/>
      <c r="KRY121" s="10"/>
      <c r="KRZ121" s="10"/>
      <c r="KSA121" s="10"/>
      <c r="KSB121" s="10"/>
      <c r="KSC121" s="10"/>
      <c r="KSD121" s="10"/>
      <c r="KSE121" s="10"/>
      <c r="KSF121" s="10"/>
      <c r="KSG121" s="10"/>
      <c r="KSH121" s="10"/>
      <c r="KSI121" s="10"/>
      <c r="KSJ121" s="10"/>
      <c r="KSK121" s="10"/>
      <c r="KSL121" s="10"/>
      <c r="KSM121" s="10"/>
      <c r="KSN121" s="10"/>
      <c r="KSO121" s="10"/>
      <c r="KSP121" s="10"/>
      <c r="KSQ121" s="10"/>
      <c r="KSR121" s="10"/>
      <c r="KSS121" s="10"/>
      <c r="KST121" s="10"/>
      <c r="KSU121" s="10"/>
      <c r="KSV121" s="10"/>
      <c r="KSW121" s="10"/>
      <c r="KSX121" s="10"/>
      <c r="KSY121" s="10"/>
      <c r="KSZ121" s="10"/>
      <c r="KTA121" s="10"/>
      <c r="KTB121" s="10"/>
      <c r="KTC121" s="10"/>
      <c r="KTD121" s="10"/>
      <c r="KTE121" s="10"/>
      <c r="KTF121" s="10"/>
      <c r="KTG121" s="10"/>
      <c r="KTH121" s="10"/>
      <c r="KTI121" s="10"/>
      <c r="KTJ121" s="10"/>
      <c r="KTK121" s="10"/>
      <c r="KTL121" s="10"/>
      <c r="KTM121" s="10"/>
      <c r="KTN121" s="10"/>
      <c r="KTO121" s="10"/>
      <c r="KTP121" s="10"/>
      <c r="KTQ121" s="10"/>
      <c r="KTR121" s="10"/>
      <c r="KTS121" s="10"/>
      <c r="KTT121" s="10"/>
      <c r="KTU121" s="10"/>
      <c r="KTV121" s="10"/>
      <c r="KTW121" s="10"/>
      <c r="KTX121" s="10"/>
      <c r="KTY121" s="10"/>
      <c r="KTZ121" s="10"/>
      <c r="KUA121" s="10"/>
      <c r="KUB121" s="10"/>
      <c r="KUC121" s="10"/>
      <c r="KUD121" s="10"/>
      <c r="KUE121" s="10"/>
      <c r="KUF121" s="10"/>
      <c r="KUG121" s="10"/>
      <c r="KUH121" s="10"/>
      <c r="KUI121" s="10"/>
      <c r="KUJ121" s="10"/>
      <c r="KUK121" s="10"/>
      <c r="KUL121" s="10"/>
      <c r="KUM121" s="10"/>
      <c r="KUN121" s="10"/>
      <c r="KUO121" s="10"/>
      <c r="KUP121" s="10"/>
      <c r="KUQ121" s="10"/>
      <c r="KUR121" s="10"/>
      <c r="KUS121" s="10"/>
      <c r="KUT121" s="10"/>
      <c r="KUU121" s="10"/>
      <c r="KUV121" s="10"/>
      <c r="KUW121" s="10"/>
      <c r="KUX121" s="10"/>
      <c r="KUY121" s="10"/>
      <c r="KUZ121" s="10"/>
      <c r="KVA121" s="10"/>
      <c r="KVB121" s="10"/>
      <c r="KVC121" s="10"/>
      <c r="KVD121" s="10"/>
      <c r="KVE121" s="10"/>
      <c r="KVF121" s="10"/>
      <c r="KVG121" s="10"/>
      <c r="KVH121" s="10"/>
      <c r="KVI121" s="10"/>
      <c r="KVJ121" s="10"/>
      <c r="KVK121" s="10"/>
      <c r="KVL121" s="10"/>
      <c r="KVM121" s="10"/>
      <c r="KVN121" s="10"/>
      <c r="KVO121" s="10"/>
      <c r="KVP121" s="10"/>
      <c r="KVQ121" s="10"/>
      <c r="KVR121" s="10"/>
      <c r="KVS121" s="10"/>
      <c r="KVT121" s="10"/>
      <c r="KVU121" s="10"/>
      <c r="KVV121" s="10"/>
      <c r="KVW121" s="10"/>
      <c r="KVX121" s="10"/>
      <c r="KVY121" s="10"/>
      <c r="KVZ121" s="10"/>
      <c r="KWA121" s="10"/>
      <c r="KWB121" s="10"/>
      <c r="KWC121" s="10"/>
      <c r="KWD121" s="10"/>
      <c r="KWE121" s="10"/>
      <c r="KWF121" s="10"/>
      <c r="KWG121" s="10"/>
      <c r="KWH121" s="10"/>
      <c r="KWI121" s="10"/>
      <c r="KWJ121" s="10"/>
      <c r="KWK121" s="10"/>
      <c r="KWL121" s="10"/>
      <c r="KWM121" s="10"/>
      <c r="KWN121" s="10"/>
      <c r="KWO121" s="10"/>
      <c r="KWP121" s="10"/>
      <c r="KWQ121" s="10"/>
      <c r="KWR121" s="10"/>
      <c r="KWS121" s="10"/>
      <c r="KWT121" s="10"/>
      <c r="KWU121" s="10"/>
      <c r="KWV121" s="10"/>
      <c r="KWW121" s="10"/>
      <c r="KWX121" s="10"/>
      <c r="KWY121" s="10"/>
      <c r="KWZ121" s="10"/>
      <c r="KXA121" s="10"/>
      <c r="KXB121" s="10"/>
      <c r="KXC121" s="10"/>
      <c r="KXD121" s="10"/>
      <c r="KXE121" s="10"/>
      <c r="KXF121" s="10"/>
      <c r="KXG121" s="10"/>
      <c r="KXH121" s="10"/>
      <c r="KXI121" s="10"/>
      <c r="KXJ121" s="10"/>
      <c r="KXK121" s="10"/>
      <c r="KXL121" s="10"/>
      <c r="KXM121" s="10"/>
      <c r="KXN121" s="10"/>
      <c r="KXO121" s="10"/>
      <c r="KXP121" s="10"/>
      <c r="KXQ121" s="10"/>
      <c r="KXR121" s="10"/>
      <c r="KXS121" s="10"/>
      <c r="KXT121" s="10"/>
      <c r="KXU121" s="10"/>
      <c r="KXV121" s="10"/>
      <c r="KXW121" s="10"/>
      <c r="KXX121" s="10"/>
      <c r="KXY121" s="10"/>
      <c r="KXZ121" s="10"/>
      <c r="KYA121" s="10"/>
      <c r="KYB121" s="10"/>
      <c r="KYC121" s="10"/>
      <c r="KYD121" s="10"/>
      <c r="KYE121" s="10"/>
      <c r="KYF121" s="10"/>
      <c r="KYG121" s="10"/>
      <c r="KYH121" s="10"/>
      <c r="KYI121" s="10"/>
      <c r="KYJ121" s="10"/>
      <c r="KYK121" s="10"/>
      <c r="KYL121" s="10"/>
      <c r="KYM121" s="10"/>
      <c r="KYN121" s="10"/>
      <c r="KYO121" s="10"/>
      <c r="KYP121" s="10"/>
      <c r="KYQ121" s="10"/>
      <c r="KYR121" s="10"/>
      <c r="KYS121" s="10"/>
      <c r="KYT121" s="10"/>
      <c r="KYU121" s="10"/>
      <c r="KYV121" s="10"/>
      <c r="KYW121" s="10"/>
      <c r="KYX121" s="10"/>
      <c r="KYY121" s="10"/>
      <c r="KYZ121" s="10"/>
      <c r="KZA121" s="10"/>
      <c r="KZB121" s="10"/>
      <c r="KZC121" s="10"/>
      <c r="KZD121" s="10"/>
      <c r="KZE121" s="10"/>
      <c r="KZF121" s="10"/>
      <c r="KZG121" s="10"/>
      <c r="KZH121" s="10"/>
      <c r="KZI121" s="10"/>
      <c r="KZJ121" s="10"/>
      <c r="KZK121" s="10"/>
      <c r="KZL121" s="10"/>
      <c r="KZM121" s="10"/>
      <c r="KZN121" s="10"/>
      <c r="KZO121" s="10"/>
      <c r="KZP121" s="10"/>
      <c r="KZQ121" s="10"/>
      <c r="KZR121" s="10"/>
      <c r="KZS121" s="10"/>
      <c r="KZT121" s="10"/>
      <c r="KZU121" s="10"/>
      <c r="KZV121" s="10"/>
      <c r="KZW121" s="10"/>
      <c r="KZX121" s="10"/>
      <c r="KZY121" s="10"/>
      <c r="KZZ121" s="10"/>
      <c r="LAA121" s="10"/>
      <c r="LAB121" s="10"/>
      <c r="LAC121" s="10"/>
      <c r="LAD121" s="10"/>
      <c r="LAE121" s="10"/>
      <c r="LAF121" s="10"/>
      <c r="LAG121" s="10"/>
      <c r="LAH121" s="10"/>
      <c r="LAI121" s="10"/>
      <c r="LAJ121" s="10"/>
      <c r="LAK121" s="10"/>
      <c r="LAL121" s="10"/>
      <c r="LAM121" s="10"/>
      <c r="LAN121" s="10"/>
      <c r="LAO121" s="10"/>
      <c r="LAP121" s="10"/>
      <c r="LAQ121" s="10"/>
      <c r="LAR121" s="10"/>
      <c r="LAS121" s="10"/>
      <c r="LAT121" s="10"/>
      <c r="LAU121" s="10"/>
      <c r="LAV121" s="10"/>
      <c r="LAW121" s="10"/>
      <c r="LAX121" s="10"/>
      <c r="LAY121" s="10"/>
      <c r="LAZ121" s="10"/>
      <c r="LBA121" s="10"/>
      <c r="LBB121" s="10"/>
      <c r="LBC121" s="10"/>
      <c r="LBD121" s="10"/>
      <c r="LBE121" s="10"/>
      <c r="LBF121" s="10"/>
      <c r="LBG121" s="10"/>
      <c r="LBH121" s="10"/>
      <c r="LBI121" s="10"/>
      <c r="LBJ121" s="10"/>
      <c r="LBK121" s="10"/>
      <c r="LBL121" s="10"/>
      <c r="LBM121" s="10"/>
      <c r="LBN121" s="10"/>
      <c r="LBO121" s="10"/>
      <c r="LBP121" s="10"/>
      <c r="LBQ121" s="10"/>
      <c r="LBR121" s="10"/>
      <c r="LBS121" s="10"/>
      <c r="LBT121" s="10"/>
      <c r="LBU121" s="10"/>
      <c r="LBV121" s="10"/>
      <c r="LBW121" s="10"/>
      <c r="LBX121" s="10"/>
      <c r="LBY121" s="10"/>
      <c r="LBZ121" s="10"/>
      <c r="LCA121" s="10"/>
      <c r="LCB121" s="10"/>
      <c r="LCC121" s="10"/>
      <c r="LCD121" s="10"/>
      <c r="LCE121" s="10"/>
      <c r="LCF121" s="10"/>
      <c r="LCG121" s="10"/>
      <c r="LCH121" s="10"/>
      <c r="LCI121" s="10"/>
      <c r="LCJ121" s="10"/>
      <c r="LCK121" s="10"/>
      <c r="LCL121" s="10"/>
      <c r="LCM121" s="10"/>
      <c r="LCN121" s="10"/>
      <c r="LCO121" s="10"/>
      <c r="LCP121" s="10"/>
      <c r="LCQ121" s="10"/>
      <c r="LCR121" s="10"/>
      <c r="LCS121" s="10"/>
      <c r="LCT121" s="10"/>
      <c r="LCU121" s="10"/>
      <c r="LCV121" s="10"/>
      <c r="LCW121" s="10"/>
      <c r="LCX121" s="10"/>
      <c r="LCY121" s="10"/>
      <c r="LCZ121" s="10"/>
      <c r="LDA121" s="10"/>
      <c r="LDB121" s="10"/>
      <c r="LDC121" s="10"/>
      <c r="LDD121" s="10"/>
      <c r="LDE121" s="10"/>
      <c r="LDF121" s="10"/>
      <c r="LDG121" s="10"/>
      <c r="LDH121" s="10"/>
      <c r="LDI121" s="10"/>
      <c r="LDJ121" s="10"/>
      <c r="LDK121" s="10"/>
      <c r="LDL121" s="10"/>
      <c r="LDM121" s="10"/>
      <c r="LDN121" s="10"/>
      <c r="LDO121" s="10"/>
      <c r="LDP121" s="10"/>
      <c r="LDQ121" s="10"/>
      <c r="LDR121" s="10"/>
      <c r="LDS121" s="10"/>
      <c r="LDT121" s="10"/>
      <c r="LDU121" s="10"/>
      <c r="LDV121" s="10"/>
      <c r="LDW121" s="10"/>
      <c r="LDX121" s="10"/>
      <c r="LDY121" s="10"/>
      <c r="LDZ121" s="10"/>
      <c r="LEA121" s="10"/>
      <c r="LEB121" s="10"/>
      <c r="LEC121" s="10"/>
      <c r="LED121" s="10"/>
      <c r="LEE121" s="10"/>
      <c r="LEF121" s="10"/>
      <c r="LEG121" s="10"/>
      <c r="LEH121" s="10"/>
      <c r="LEI121" s="10"/>
      <c r="LEJ121" s="10"/>
      <c r="LEK121" s="10"/>
      <c r="LEL121" s="10"/>
      <c r="LEM121" s="10"/>
      <c r="LEN121" s="10"/>
      <c r="LEO121" s="10"/>
      <c r="LEP121" s="10"/>
      <c r="LEQ121" s="10"/>
      <c r="LER121" s="10"/>
      <c r="LES121" s="10"/>
      <c r="LET121" s="10"/>
      <c r="LEU121" s="10"/>
      <c r="LEV121" s="10"/>
      <c r="LEW121" s="10"/>
      <c r="LEX121" s="10"/>
      <c r="LEY121" s="10"/>
      <c r="LEZ121" s="10"/>
      <c r="LFA121" s="10"/>
      <c r="LFB121" s="10"/>
      <c r="LFC121" s="10"/>
      <c r="LFD121" s="10"/>
      <c r="LFE121" s="10"/>
      <c r="LFF121" s="10"/>
      <c r="LFG121" s="10"/>
      <c r="LFH121" s="10"/>
      <c r="LFI121" s="10"/>
      <c r="LFJ121" s="10"/>
      <c r="LFK121" s="10"/>
      <c r="LFL121" s="10"/>
      <c r="LFM121" s="10"/>
      <c r="LFN121" s="10"/>
      <c r="LFO121" s="10"/>
      <c r="LFP121" s="10"/>
      <c r="LFQ121" s="10"/>
      <c r="LFR121" s="10"/>
      <c r="LFS121" s="10"/>
      <c r="LFT121" s="10"/>
      <c r="LFU121" s="10"/>
      <c r="LFV121" s="10"/>
      <c r="LFW121" s="10"/>
      <c r="LFX121" s="10"/>
      <c r="LFY121" s="10"/>
      <c r="LFZ121" s="10"/>
      <c r="LGA121" s="10"/>
      <c r="LGB121" s="10"/>
      <c r="LGC121" s="10"/>
      <c r="LGD121" s="10"/>
      <c r="LGE121" s="10"/>
      <c r="LGF121" s="10"/>
      <c r="LGG121" s="10"/>
      <c r="LGH121" s="10"/>
      <c r="LGI121" s="10"/>
      <c r="LGJ121" s="10"/>
      <c r="LGK121" s="10"/>
      <c r="LGL121" s="10"/>
      <c r="LGM121" s="10"/>
      <c r="LGN121" s="10"/>
      <c r="LGO121" s="10"/>
      <c r="LGP121" s="10"/>
      <c r="LGQ121" s="10"/>
      <c r="LGR121" s="10"/>
      <c r="LGS121" s="10"/>
      <c r="LGT121" s="10"/>
      <c r="LGU121" s="10"/>
      <c r="LGV121" s="10"/>
      <c r="LGW121" s="10"/>
      <c r="LGX121" s="10"/>
      <c r="LGY121" s="10"/>
      <c r="LGZ121" s="10"/>
      <c r="LHA121" s="10"/>
      <c r="LHB121" s="10"/>
      <c r="LHC121" s="10"/>
      <c r="LHD121" s="10"/>
      <c r="LHE121" s="10"/>
      <c r="LHF121" s="10"/>
      <c r="LHG121" s="10"/>
      <c r="LHH121" s="10"/>
      <c r="LHI121" s="10"/>
      <c r="LHJ121" s="10"/>
      <c r="LHK121" s="10"/>
      <c r="LHL121" s="10"/>
      <c r="LHM121" s="10"/>
      <c r="LHN121" s="10"/>
      <c r="LHO121" s="10"/>
      <c r="LHP121" s="10"/>
      <c r="LHQ121" s="10"/>
      <c r="LHR121" s="10"/>
      <c r="LHS121" s="10"/>
      <c r="LHT121" s="10"/>
      <c r="LHU121" s="10"/>
      <c r="LHV121" s="10"/>
      <c r="LHW121" s="10"/>
      <c r="LHX121" s="10"/>
      <c r="LHY121" s="10"/>
      <c r="LHZ121" s="10"/>
      <c r="LIA121" s="10"/>
      <c r="LIB121" s="10"/>
      <c r="LIC121" s="10"/>
      <c r="LID121" s="10"/>
      <c r="LIE121" s="10"/>
      <c r="LIF121" s="10"/>
      <c r="LIG121" s="10"/>
      <c r="LIH121" s="10"/>
      <c r="LII121" s="10"/>
      <c r="LIJ121" s="10"/>
      <c r="LIK121" s="10"/>
      <c r="LIL121" s="10"/>
      <c r="LIM121" s="10"/>
      <c r="LIN121" s="10"/>
      <c r="LIO121" s="10"/>
      <c r="LIP121" s="10"/>
      <c r="LIQ121" s="10"/>
      <c r="LIR121" s="10"/>
      <c r="LIS121" s="10"/>
      <c r="LIT121" s="10"/>
      <c r="LIU121" s="10"/>
      <c r="LIV121" s="10"/>
      <c r="LIW121" s="10"/>
      <c r="LIX121" s="10"/>
      <c r="LIY121" s="10"/>
      <c r="LIZ121" s="10"/>
      <c r="LJA121" s="10"/>
      <c r="LJB121" s="10"/>
      <c r="LJC121" s="10"/>
      <c r="LJD121" s="10"/>
      <c r="LJE121" s="10"/>
      <c r="LJF121" s="10"/>
      <c r="LJG121" s="10"/>
      <c r="LJH121" s="10"/>
      <c r="LJI121" s="10"/>
      <c r="LJJ121" s="10"/>
      <c r="LJK121" s="10"/>
      <c r="LJL121" s="10"/>
      <c r="LJM121" s="10"/>
      <c r="LJN121" s="10"/>
      <c r="LJO121" s="10"/>
      <c r="LJP121" s="10"/>
      <c r="LJQ121" s="10"/>
      <c r="LJR121" s="10"/>
      <c r="LJS121" s="10"/>
      <c r="LJT121" s="10"/>
      <c r="LJU121" s="10"/>
      <c r="LJV121" s="10"/>
      <c r="LJW121" s="10"/>
      <c r="LJX121" s="10"/>
      <c r="LJY121" s="10"/>
      <c r="LJZ121" s="10"/>
      <c r="LKA121" s="10"/>
      <c r="LKB121" s="10"/>
      <c r="LKC121" s="10"/>
      <c r="LKD121" s="10"/>
      <c r="LKE121" s="10"/>
      <c r="LKF121" s="10"/>
      <c r="LKG121" s="10"/>
      <c r="LKH121" s="10"/>
      <c r="LKI121" s="10"/>
      <c r="LKJ121" s="10"/>
      <c r="LKK121" s="10"/>
      <c r="LKL121" s="10"/>
      <c r="LKM121" s="10"/>
      <c r="LKN121" s="10"/>
      <c r="LKO121" s="10"/>
      <c r="LKP121" s="10"/>
      <c r="LKQ121" s="10"/>
      <c r="LKR121" s="10"/>
      <c r="LKS121" s="10"/>
      <c r="LKT121" s="10"/>
      <c r="LKU121" s="10"/>
      <c r="LKV121" s="10"/>
      <c r="LKW121" s="10"/>
      <c r="LKX121" s="10"/>
      <c r="LKY121" s="10"/>
      <c r="LKZ121" s="10"/>
      <c r="LLA121" s="10"/>
      <c r="LLB121" s="10"/>
      <c r="LLC121" s="10"/>
      <c r="LLD121" s="10"/>
      <c r="LLE121" s="10"/>
      <c r="LLF121" s="10"/>
      <c r="LLG121" s="10"/>
      <c r="LLH121" s="10"/>
      <c r="LLI121" s="10"/>
      <c r="LLJ121" s="10"/>
      <c r="LLK121" s="10"/>
      <c r="LLL121" s="10"/>
      <c r="LLM121" s="10"/>
      <c r="LLN121" s="10"/>
      <c r="LLO121" s="10"/>
      <c r="LLP121" s="10"/>
      <c r="LLQ121" s="10"/>
      <c r="LLR121" s="10"/>
      <c r="LLS121" s="10"/>
      <c r="LLT121" s="10"/>
      <c r="LLU121" s="10"/>
      <c r="LLV121" s="10"/>
      <c r="LLW121" s="10"/>
      <c r="LLX121" s="10"/>
      <c r="LLY121" s="10"/>
      <c r="LLZ121" s="10"/>
      <c r="LMA121" s="10"/>
      <c r="LMB121" s="10"/>
      <c r="LMC121" s="10"/>
      <c r="LMD121" s="10"/>
      <c r="LME121" s="10"/>
      <c r="LMF121" s="10"/>
      <c r="LMG121" s="10"/>
      <c r="LMH121" s="10"/>
      <c r="LMI121" s="10"/>
      <c r="LMJ121" s="10"/>
      <c r="LMK121" s="10"/>
      <c r="LML121" s="10"/>
      <c r="LMM121" s="10"/>
      <c r="LMN121" s="10"/>
      <c r="LMO121" s="10"/>
      <c r="LMP121" s="10"/>
      <c r="LMQ121" s="10"/>
      <c r="LMR121" s="10"/>
      <c r="LMS121" s="10"/>
      <c r="LMT121" s="10"/>
      <c r="LMU121" s="10"/>
      <c r="LMV121" s="10"/>
      <c r="LMW121" s="10"/>
      <c r="LMX121" s="10"/>
      <c r="LMY121" s="10"/>
      <c r="LMZ121" s="10"/>
      <c r="LNA121" s="10"/>
      <c r="LNB121" s="10"/>
      <c r="LNC121" s="10"/>
      <c r="LND121" s="10"/>
      <c r="LNE121" s="10"/>
      <c r="LNF121" s="10"/>
      <c r="LNG121" s="10"/>
      <c r="LNH121" s="10"/>
      <c r="LNI121" s="10"/>
      <c r="LNJ121" s="10"/>
      <c r="LNK121" s="10"/>
      <c r="LNL121" s="10"/>
      <c r="LNM121" s="10"/>
      <c r="LNN121" s="10"/>
      <c r="LNO121" s="10"/>
      <c r="LNP121" s="10"/>
      <c r="LNQ121" s="10"/>
      <c r="LNR121" s="10"/>
      <c r="LNS121" s="10"/>
      <c r="LNT121" s="10"/>
      <c r="LNU121" s="10"/>
      <c r="LNV121" s="10"/>
      <c r="LNW121" s="10"/>
      <c r="LNX121" s="10"/>
      <c r="LNY121" s="10"/>
      <c r="LNZ121" s="10"/>
      <c r="LOA121" s="10"/>
      <c r="LOB121" s="10"/>
      <c r="LOC121" s="10"/>
      <c r="LOD121" s="10"/>
      <c r="LOE121" s="10"/>
      <c r="LOF121" s="10"/>
      <c r="LOG121" s="10"/>
      <c r="LOH121" s="10"/>
      <c r="LOI121" s="10"/>
      <c r="LOJ121" s="10"/>
      <c r="LOK121" s="10"/>
      <c r="LOL121" s="10"/>
      <c r="LOM121" s="10"/>
      <c r="LON121" s="10"/>
      <c r="LOO121" s="10"/>
      <c r="LOP121" s="10"/>
      <c r="LOQ121" s="10"/>
      <c r="LOR121" s="10"/>
      <c r="LOS121" s="10"/>
      <c r="LOT121" s="10"/>
      <c r="LOU121" s="10"/>
      <c r="LOV121" s="10"/>
      <c r="LOW121" s="10"/>
      <c r="LOX121" s="10"/>
      <c r="LOY121" s="10"/>
      <c r="LOZ121" s="10"/>
      <c r="LPA121" s="10"/>
      <c r="LPB121" s="10"/>
      <c r="LPC121" s="10"/>
      <c r="LPD121" s="10"/>
      <c r="LPE121" s="10"/>
      <c r="LPF121" s="10"/>
      <c r="LPG121" s="10"/>
      <c r="LPH121" s="10"/>
      <c r="LPI121" s="10"/>
      <c r="LPJ121" s="10"/>
      <c r="LPK121" s="10"/>
      <c r="LPL121" s="10"/>
      <c r="LPM121" s="10"/>
      <c r="LPN121" s="10"/>
      <c r="LPO121" s="10"/>
      <c r="LPP121" s="10"/>
      <c r="LPQ121" s="10"/>
      <c r="LPR121" s="10"/>
      <c r="LPS121" s="10"/>
      <c r="LPT121" s="10"/>
      <c r="LPU121" s="10"/>
      <c r="LPV121" s="10"/>
      <c r="LPW121" s="10"/>
      <c r="LPX121" s="10"/>
      <c r="LPY121" s="10"/>
      <c r="LPZ121" s="10"/>
      <c r="LQA121" s="10"/>
      <c r="LQB121" s="10"/>
      <c r="LQC121" s="10"/>
      <c r="LQD121" s="10"/>
      <c r="LQE121" s="10"/>
      <c r="LQF121" s="10"/>
      <c r="LQG121" s="10"/>
      <c r="LQH121" s="10"/>
      <c r="LQI121" s="10"/>
      <c r="LQJ121" s="10"/>
      <c r="LQK121" s="10"/>
      <c r="LQL121" s="10"/>
      <c r="LQM121" s="10"/>
      <c r="LQN121" s="10"/>
      <c r="LQO121" s="10"/>
      <c r="LQP121" s="10"/>
      <c r="LQQ121" s="10"/>
      <c r="LQR121" s="10"/>
      <c r="LQS121" s="10"/>
      <c r="LQT121" s="10"/>
      <c r="LQU121" s="10"/>
      <c r="LQV121" s="10"/>
      <c r="LQW121" s="10"/>
      <c r="LQX121" s="10"/>
      <c r="LQY121" s="10"/>
      <c r="LQZ121" s="10"/>
      <c r="LRA121" s="10"/>
      <c r="LRB121" s="10"/>
      <c r="LRC121" s="10"/>
      <c r="LRD121" s="10"/>
      <c r="LRE121" s="10"/>
      <c r="LRF121" s="10"/>
      <c r="LRG121" s="10"/>
      <c r="LRH121" s="10"/>
      <c r="LRI121" s="10"/>
      <c r="LRJ121" s="10"/>
      <c r="LRK121" s="10"/>
      <c r="LRL121" s="10"/>
      <c r="LRM121" s="10"/>
      <c r="LRN121" s="10"/>
      <c r="LRO121" s="10"/>
      <c r="LRP121" s="10"/>
      <c r="LRQ121" s="10"/>
      <c r="LRR121" s="10"/>
      <c r="LRS121" s="10"/>
      <c r="LRT121" s="10"/>
      <c r="LRU121" s="10"/>
      <c r="LRV121" s="10"/>
      <c r="LRW121" s="10"/>
      <c r="LRX121" s="10"/>
      <c r="LRY121" s="10"/>
      <c r="LRZ121" s="10"/>
      <c r="LSA121" s="10"/>
      <c r="LSB121" s="10"/>
      <c r="LSC121" s="10"/>
      <c r="LSD121" s="10"/>
      <c r="LSE121" s="10"/>
      <c r="LSF121" s="10"/>
      <c r="LSG121" s="10"/>
      <c r="LSH121" s="10"/>
      <c r="LSI121" s="10"/>
      <c r="LSJ121" s="10"/>
      <c r="LSK121" s="10"/>
      <c r="LSL121" s="10"/>
      <c r="LSM121" s="10"/>
      <c r="LSN121" s="10"/>
      <c r="LSO121" s="10"/>
      <c r="LSP121" s="10"/>
      <c r="LSQ121" s="10"/>
      <c r="LSR121" s="10"/>
      <c r="LSS121" s="10"/>
      <c r="LST121" s="10"/>
      <c r="LSU121" s="10"/>
      <c r="LSV121" s="10"/>
      <c r="LSW121" s="10"/>
      <c r="LSX121" s="10"/>
      <c r="LSY121" s="10"/>
      <c r="LSZ121" s="10"/>
      <c r="LTA121" s="10"/>
      <c r="LTB121" s="10"/>
      <c r="LTC121" s="10"/>
      <c r="LTD121" s="10"/>
      <c r="LTE121" s="10"/>
      <c r="LTF121" s="10"/>
      <c r="LTG121" s="10"/>
      <c r="LTH121" s="10"/>
      <c r="LTI121" s="10"/>
      <c r="LTJ121" s="10"/>
      <c r="LTK121" s="10"/>
      <c r="LTL121" s="10"/>
      <c r="LTM121" s="10"/>
      <c r="LTN121" s="10"/>
      <c r="LTO121" s="10"/>
      <c r="LTP121" s="10"/>
      <c r="LTQ121" s="10"/>
      <c r="LTR121" s="10"/>
      <c r="LTS121" s="10"/>
      <c r="LTT121" s="10"/>
      <c r="LTU121" s="10"/>
      <c r="LTV121" s="10"/>
      <c r="LTW121" s="10"/>
      <c r="LTX121" s="10"/>
      <c r="LTY121" s="10"/>
      <c r="LTZ121" s="10"/>
      <c r="LUA121" s="10"/>
      <c r="LUB121" s="10"/>
      <c r="LUC121" s="10"/>
      <c r="LUD121" s="10"/>
      <c r="LUE121" s="10"/>
      <c r="LUF121" s="10"/>
      <c r="LUG121" s="10"/>
      <c r="LUH121" s="10"/>
      <c r="LUI121" s="10"/>
      <c r="LUJ121" s="10"/>
      <c r="LUK121" s="10"/>
      <c r="LUL121" s="10"/>
      <c r="LUM121" s="10"/>
      <c r="LUN121" s="10"/>
      <c r="LUO121" s="10"/>
      <c r="LUP121" s="10"/>
      <c r="LUQ121" s="10"/>
      <c r="LUR121" s="10"/>
      <c r="LUS121" s="10"/>
      <c r="LUT121" s="10"/>
      <c r="LUU121" s="10"/>
      <c r="LUV121" s="10"/>
      <c r="LUW121" s="10"/>
      <c r="LUX121" s="10"/>
      <c r="LUY121" s="10"/>
      <c r="LUZ121" s="10"/>
      <c r="LVA121" s="10"/>
      <c r="LVB121" s="10"/>
      <c r="LVC121" s="10"/>
      <c r="LVD121" s="10"/>
      <c r="LVE121" s="10"/>
      <c r="LVF121" s="10"/>
      <c r="LVG121" s="10"/>
      <c r="LVH121" s="10"/>
      <c r="LVI121" s="10"/>
      <c r="LVJ121" s="10"/>
      <c r="LVK121" s="10"/>
      <c r="LVL121" s="10"/>
      <c r="LVM121" s="10"/>
      <c r="LVN121" s="10"/>
      <c r="LVO121" s="10"/>
      <c r="LVP121" s="10"/>
      <c r="LVQ121" s="10"/>
      <c r="LVR121" s="10"/>
      <c r="LVS121" s="10"/>
      <c r="LVT121" s="10"/>
      <c r="LVU121" s="10"/>
      <c r="LVV121" s="10"/>
      <c r="LVW121" s="10"/>
      <c r="LVX121" s="10"/>
      <c r="LVY121" s="10"/>
      <c r="LVZ121" s="10"/>
      <c r="LWA121" s="10"/>
      <c r="LWB121" s="10"/>
      <c r="LWC121" s="10"/>
      <c r="LWD121" s="10"/>
      <c r="LWE121" s="10"/>
      <c r="LWF121" s="10"/>
      <c r="LWG121" s="10"/>
      <c r="LWH121" s="10"/>
      <c r="LWI121" s="10"/>
      <c r="LWJ121" s="10"/>
      <c r="LWK121" s="10"/>
      <c r="LWL121" s="10"/>
      <c r="LWM121" s="10"/>
      <c r="LWN121" s="10"/>
      <c r="LWO121" s="10"/>
      <c r="LWP121" s="10"/>
      <c r="LWQ121" s="10"/>
      <c r="LWR121" s="10"/>
      <c r="LWS121" s="10"/>
      <c r="LWT121" s="10"/>
      <c r="LWU121" s="10"/>
      <c r="LWV121" s="10"/>
      <c r="LWW121" s="10"/>
      <c r="LWX121" s="10"/>
      <c r="LWY121" s="10"/>
      <c r="LWZ121" s="10"/>
      <c r="LXA121" s="10"/>
      <c r="LXB121" s="10"/>
      <c r="LXC121" s="10"/>
      <c r="LXD121" s="10"/>
      <c r="LXE121" s="10"/>
      <c r="LXF121" s="10"/>
      <c r="LXG121" s="10"/>
      <c r="LXH121" s="10"/>
      <c r="LXI121" s="10"/>
      <c r="LXJ121" s="10"/>
      <c r="LXK121" s="10"/>
      <c r="LXL121" s="10"/>
      <c r="LXM121" s="10"/>
      <c r="LXN121" s="10"/>
      <c r="LXO121" s="10"/>
      <c r="LXP121" s="10"/>
      <c r="LXQ121" s="10"/>
      <c r="LXR121" s="10"/>
      <c r="LXS121" s="10"/>
      <c r="LXT121" s="10"/>
      <c r="LXU121" s="10"/>
      <c r="LXV121" s="10"/>
      <c r="LXW121" s="10"/>
      <c r="LXX121" s="10"/>
      <c r="LXY121" s="10"/>
      <c r="LXZ121" s="10"/>
      <c r="LYA121" s="10"/>
      <c r="LYB121" s="10"/>
      <c r="LYC121" s="10"/>
      <c r="LYD121" s="10"/>
      <c r="LYE121" s="10"/>
      <c r="LYF121" s="10"/>
      <c r="LYG121" s="10"/>
      <c r="LYH121" s="10"/>
      <c r="LYI121" s="10"/>
      <c r="LYJ121" s="10"/>
      <c r="LYK121" s="10"/>
      <c r="LYL121" s="10"/>
      <c r="LYM121" s="10"/>
      <c r="LYN121" s="10"/>
      <c r="LYO121" s="10"/>
      <c r="LYP121" s="10"/>
      <c r="LYQ121" s="10"/>
      <c r="LYR121" s="10"/>
      <c r="LYS121" s="10"/>
      <c r="LYT121" s="10"/>
      <c r="LYU121" s="10"/>
      <c r="LYV121" s="10"/>
      <c r="LYW121" s="10"/>
      <c r="LYX121" s="10"/>
      <c r="LYY121" s="10"/>
      <c r="LYZ121" s="10"/>
      <c r="LZA121" s="10"/>
      <c r="LZB121" s="10"/>
      <c r="LZC121" s="10"/>
      <c r="LZD121" s="10"/>
      <c r="LZE121" s="10"/>
      <c r="LZF121" s="10"/>
      <c r="LZG121" s="10"/>
      <c r="LZH121" s="10"/>
      <c r="LZI121" s="10"/>
      <c r="LZJ121" s="10"/>
      <c r="LZK121" s="10"/>
      <c r="LZL121" s="10"/>
      <c r="LZM121" s="10"/>
      <c r="LZN121" s="10"/>
      <c r="LZO121" s="10"/>
      <c r="LZP121" s="10"/>
      <c r="LZQ121" s="10"/>
      <c r="LZR121" s="10"/>
      <c r="LZS121" s="10"/>
      <c r="LZT121" s="10"/>
      <c r="LZU121" s="10"/>
      <c r="LZV121" s="10"/>
      <c r="LZW121" s="10"/>
      <c r="LZX121" s="10"/>
      <c r="LZY121" s="10"/>
      <c r="LZZ121" s="10"/>
      <c r="MAA121" s="10"/>
      <c r="MAB121" s="10"/>
      <c r="MAC121" s="10"/>
      <c r="MAD121" s="10"/>
      <c r="MAE121" s="10"/>
      <c r="MAF121" s="10"/>
      <c r="MAG121" s="10"/>
      <c r="MAH121" s="10"/>
      <c r="MAI121" s="10"/>
      <c r="MAJ121" s="10"/>
      <c r="MAK121" s="10"/>
      <c r="MAL121" s="10"/>
      <c r="MAM121" s="10"/>
      <c r="MAN121" s="10"/>
      <c r="MAO121" s="10"/>
      <c r="MAP121" s="10"/>
      <c r="MAQ121" s="10"/>
      <c r="MAR121" s="10"/>
      <c r="MAS121" s="10"/>
      <c r="MAT121" s="10"/>
      <c r="MAU121" s="10"/>
      <c r="MAV121" s="10"/>
      <c r="MAW121" s="10"/>
      <c r="MAX121" s="10"/>
      <c r="MAY121" s="10"/>
      <c r="MAZ121" s="10"/>
      <c r="MBA121" s="10"/>
      <c r="MBB121" s="10"/>
      <c r="MBC121" s="10"/>
      <c r="MBD121" s="10"/>
      <c r="MBE121" s="10"/>
      <c r="MBF121" s="10"/>
      <c r="MBG121" s="10"/>
      <c r="MBH121" s="10"/>
      <c r="MBI121" s="10"/>
      <c r="MBJ121" s="10"/>
      <c r="MBK121" s="10"/>
      <c r="MBL121" s="10"/>
      <c r="MBM121" s="10"/>
      <c r="MBN121" s="10"/>
      <c r="MBO121" s="10"/>
      <c r="MBP121" s="10"/>
      <c r="MBQ121" s="10"/>
      <c r="MBR121" s="10"/>
      <c r="MBS121" s="10"/>
      <c r="MBT121" s="10"/>
      <c r="MBU121" s="10"/>
      <c r="MBV121" s="10"/>
      <c r="MBW121" s="10"/>
      <c r="MBX121" s="10"/>
      <c r="MBY121" s="10"/>
      <c r="MBZ121" s="10"/>
      <c r="MCA121" s="10"/>
      <c r="MCB121" s="10"/>
      <c r="MCC121" s="10"/>
      <c r="MCD121" s="10"/>
      <c r="MCE121" s="10"/>
      <c r="MCF121" s="10"/>
      <c r="MCG121" s="10"/>
      <c r="MCH121" s="10"/>
      <c r="MCI121" s="10"/>
      <c r="MCJ121" s="10"/>
      <c r="MCK121" s="10"/>
      <c r="MCL121" s="10"/>
      <c r="MCM121" s="10"/>
      <c r="MCN121" s="10"/>
      <c r="MCO121" s="10"/>
      <c r="MCP121" s="10"/>
      <c r="MCQ121" s="10"/>
      <c r="MCR121" s="10"/>
      <c r="MCS121" s="10"/>
      <c r="MCT121" s="10"/>
      <c r="MCU121" s="10"/>
      <c r="MCV121" s="10"/>
      <c r="MCW121" s="10"/>
      <c r="MCX121" s="10"/>
      <c r="MCY121" s="10"/>
      <c r="MCZ121" s="10"/>
      <c r="MDA121" s="10"/>
      <c r="MDB121" s="10"/>
      <c r="MDC121" s="10"/>
      <c r="MDD121" s="10"/>
      <c r="MDE121" s="10"/>
      <c r="MDF121" s="10"/>
      <c r="MDG121" s="10"/>
      <c r="MDH121" s="10"/>
      <c r="MDI121" s="10"/>
      <c r="MDJ121" s="10"/>
      <c r="MDK121" s="10"/>
      <c r="MDL121" s="10"/>
      <c r="MDM121" s="10"/>
      <c r="MDN121" s="10"/>
      <c r="MDO121" s="10"/>
      <c r="MDP121" s="10"/>
      <c r="MDQ121" s="10"/>
      <c r="MDR121" s="10"/>
      <c r="MDS121" s="10"/>
      <c r="MDT121" s="10"/>
      <c r="MDU121" s="10"/>
      <c r="MDV121" s="10"/>
      <c r="MDW121" s="10"/>
      <c r="MDX121" s="10"/>
      <c r="MDY121" s="10"/>
      <c r="MDZ121" s="10"/>
      <c r="MEA121" s="10"/>
      <c r="MEB121" s="10"/>
      <c r="MEC121" s="10"/>
      <c r="MED121" s="10"/>
      <c r="MEE121" s="10"/>
      <c r="MEF121" s="10"/>
      <c r="MEG121" s="10"/>
      <c r="MEH121" s="10"/>
      <c r="MEI121" s="10"/>
      <c r="MEJ121" s="10"/>
      <c r="MEK121" s="10"/>
      <c r="MEL121" s="10"/>
      <c r="MEM121" s="10"/>
      <c r="MEN121" s="10"/>
      <c r="MEO121" s="10"/>
      <c r="MEP121" s="10"/>
      <c r="MEQ121" s="10"/>
      <c r="MER121" s="10"/>
      <c r="MES121" s="10"/>
      <c r="MET121" s="10"/>
      <c r="MEU121" s="10"/>
      <c r="MEV121" s="10"/>
      <c r="MEW121" s="10"/>
      <c r="MEX121" s="10"/>
      <c r="MEY121" s="10"/>
      <c r="MEZ121" s="10"/>
      <c r="MFA121" s="10"/>
      <c r="MFB121" s="10"/>
      <c r="MFC121" s="10"/>
      <c r="MFD121" s="10"/>
      <c r="MFE121" s="10"/>
      <c r="MFF121" s="10"/>
      <c r="MFG121" s="10"/>
      <c r="MFH121" s="10"/>
      <c r="MFI121" s="10"/>
      <c r="MFJ121" s="10"/>
      <c r="MFK121" s="10"/>
      <c r="MFL121" s="10"/>
      <c r="MFM121" s="10"/>
      <c r="MFN121" s="10"/>
      <c r="MFO121" s="10"/>
      <c r="MFP121" s="10"/>
      <c r="MFQ121" s="10"/>
      <c r="MFR121" s="10"/>
      <c r="MFS121" s="10"/>
      <c r="MFT121" s="10"/>
      <c r="MFU121" s="10"/>
      <c r="MFV121" s="10"/>
      <c r="MFW121" s="10"/>
      <c r="MFX121" s="10"/>
      <c r="MFY121" s="10"/>
      <c r="MFZ121" s="10"/>
      <c r="MGA121" s="10"/>
      <c r="MGB121" s="10"/>
      <c r="MGC121" s="10"/>
      <c r="MGD121" s="10"/>
      <c r="MGE121" s="10"/>
      <c r="MGF121" s="10"/>
      <c r="MGG121" s="10"/>
      <c r="MGH121" s="10"/>
      <c r="MGI121" s="10"/>
      <c r="MGJ121" s="10"/>
      <c r="MGK121" s="10"/>
      <c r="MGL121" s="10"/>
      <c r="MGM121" s="10"/>
      <c r="MGN121" s="10"/>
      <c r="MGO121" s="10"/>
      <c r="MGP121" s="10"/>
      <c r="MGQ121" s="10"/>
      <c r="MGR121" s="10"/>
      <c r="MGS121" s="10"/>
      <c r="MGT121" s="10"/>
      <c r="MGU121" s="10"/>
      <c r="MGV121" s="10"/>
      <c r="MGW121" s="10"/>
      <c r="MGX121" s="10"/>
      <c r="MGY121" s="10"/>
      <c r="MGZ121" s="10"/>
      <c r="MHA121" s="10"/>
      <c r="MHB121" s="10"/>
      <c r="MHC121" s="10"/>
      <c r="MHD121" s="10"/>
      <c r="MHE121" s="10"/>
      <c r="MHF121" s="10"/>
      <c r="MHG121" s="10"/>
      <c r="MHH121" s="10"/>
      <c r="MHI121" s="10"/>
      <c r="MHJ121" s="10"/>
      <c r="MHK121" s="10"/>
      <c r="MHL121" s="10"/>
      <c r="MHM121" s="10"/>
      <c r="MHN121" s="10"/>
      <c r="MHO121" s="10"/>
      <c r="MHP121" s="10"/>
      <c r="MHQ121" s="10"/>
      <c r="MHR121" s="10"/>
      <c r="MHS121" s="10"/>
      <c r="MHT121" s="10"/>
      <c r="MHU121" s="10"/>
      <c r="MHV121" s="10"/>
      <c r="MHW121" s="10"/>
      <c r="MHX121" s="10"/>
      <c r="MHY121" s="10"/>
      <c r="MHZ121" s="10"/>
      <c r="MIA121" s="10"/>
      <c r="MIB121" s="10"/>
      <c r="MIC121" s="10"/>
      <c r="MID121" s="10"/>
      <c r="MIE121" s="10"/>
      <c r="MIF121" s="10"/>
      <c r="MIG121" s="10"/>
      <c r="MIH121" s="10"/>
      <c r="MII121" s="10"/>
      <c r="MIJ121" s="10"/>
      <c r="MIK121" s="10"/>
      <c r="MIL121" s="10"/>
      <c r="MIM121" s="10"/>
      <c r="MIN121" s="10"/>
      <c r="MIO121" s="10"/>
      <c r="MIP121" s="10"/>
      <c r="MIQ121" s="10"/>
      <c r="MIR121" s="10"/>
      <c r="MIS121" s="10"/>
      <c r="MIT121" s="10"/>
      <c r="MIU121" s="10"/>
      <c r="MIV121" s="10"/>
      <c r="MIW121" s="10"/>
      <c r="MIX121" s="10"/>
      <c r="MIY121" s="10"/>
      <c r="MIZ121" s="10"/>
      <c r="MJA121" s="10"/>
      <c r="MJB121" s="10"/>
      <c r="MJC121" s="10"/>
      <c r="MJD121" s="10"/>
      <c r="MJE121" s="10"/>
      <c r="MJF121" s="10"/>
      <c r="MJG121" s="10"/>
      <c r="MJH121" s="10"/>
      <c r="MJI121" s="10"/>
      <c r="MJJ121" s="10"/>
      <c r="MJK121" s="10"/>
      <c r="MJL121" s="10"/>
      <c r="MJM121" s="10"/>
      <c r="MJN121" s="10"/>
      <c r="MJO121" s="10"/>
      <c r="MJP121" s="10"/>
      <c r="MJQ121" s="10"/>
      <c r="MJR121" s="10"/>
      <c r="MJS121" s="10"/>
      <c r="MJT121" s="10"/>
      <c r="MJU121" s="10"/>
      <c r="MJV121" s="10"/>
      <c r="MJW121" s="10"/>
      <c r="MJX121" s="10"/>
      <c r="MJY121" s="10"/>
      <c r="MJZ121" s="10"/>
      <c r="MKA121" s="10"/>
      <c r="MKB121" s="10"/>
      <c r="MKC121" s="10"/>
      <c r="MKD121" s="10"/>
      <c r="MKE121" s="10"/>
      <c r="MKF121" s="10"/>
      <c r="MKG121" s="10"/>
      <c r="MKH121" s="10"/>
      <c r="MKI121" s="10"/>
      <c r="MKJ121" s="10"/>
      <c r="MKK121" s="10"/>
      <c r="MKL121" s="10"/>
      <c r="MKM121" s="10"/>
      <c r="MKN121" s="10"/>
      <c r="MKO121" s="10"/>
      <c r="MKP121" s="10"/>
      <c r="MKQ121" s="10"/>
      <c r="MKR121" s="10"/>
      <c r="MKS121" s="10"/>
      <c r="MKT121" s="10"/>
      <c r="MKU121" s="10"/>
      <c r="MKV121" s="10"/>
      <c r="MKW121" s="10"/>
      <c r="MKX121" s="10"/>
      <c r="MKY121" s="10"/>
      <c r="MKZ121" s="10"/>
      <c r="MLA121" s="10"/>
      <c r="MLB121" s="10"/>
      <c r="MLC121" s="10"/>
      <c r="MLD121" s="10"/>
      <c r="MLE121" s="10"/>
      <c r="MLF121" s="10"/>
      <c r="MLG121" s="10"/>
      <c r="MLH121" s="10"/>
      <c r="MLI121" s="10"/>
      <c r="MLJ121" s="10"/>
      <c r="MLK121" s="10"/>
      <c r="MLL121" s="10"/>
      <c r="MLM121" s="10"/>
      <c r="MLN121" s="10"/>
      <c r="MLO121" s="10"/>
      <c r="MLP121" s="10"/>
      <c r="MLQ121" s="10"/>
      <c r="MLR121" s="10"/>
      <c r="MLS121" s="10"/>
      <c r="MLT121" s="10"/>
      <c r="MLU121" s="10"/>
      <c r="MLV121" s="10"/>
      <c r="MLW121" s="10"/>
      <c r="MLX121" s="10"/>
      <c r="MLY121" s="10"/>
      <c r="MLZ121" s="10"/>
      <c r="MMA121" s="10"/>
      <c r="MMB121" s="10"/>
      <c r="MMC121" s="10"/>
      <c r="MMD121" s="10"/>
      <c r="MME121" s="10"/>
      <c r="MMF121" s="10"/>
      <c r="MMG121" s="10"/>
      <c r="MMH121" s="10"/>
      <c r="MMI121" s="10"/>
      <c r="MMJ121" s="10"/>
      <c r="MMK121" s="10"/>
      <c r="MML121" s="10"/>
      <c r="MMM121" s="10"/>
      <c r="MMN121" s="10"/>
      <c r="MMO121" s="10"/>
      <c r="MMP121" s="10"/>
      <c r="MMQ121" s="10"/>
      <c r="MMR121" s="10"/>
      <c r="MMS121" s="10"/>
      <c r="MMT121" s="10"/>
      <c r="MMU121" s="10"/>
      <c r="MMV121" s="10"/>
      <c r="MMW121" s="10"/>
      <c r="MMX121" s="10"/>
      <c r="MMY121" s="10"/>
      <c r="MMZ121" s="10"/>
      <c r="MNA121" s="10"/>
      <c r="MNB121" s="10"/>
      <c r="MNC121" s="10"/>
      <c r="MND121" s="10"/>
      <c r="MNE121" s="10"/>
      <c r="MNF121" s="10"/>
      <c r="MNG121" s="10"/>
      <c r="MNH121" s="10"/>
      <c r="MNI121" s="10"/>
      <c r="MNJ121" s="10"/>
      <c r="MNK121" s="10"/>
      <c r="MNL121" s="10"/>
      <c r="MNM121" s="10"/>
      <c r="MNN121" s="10"/>
      <c r="MNO121" s="10"/>
      <c r="MNP121" s="10"/>
      <c r="MNQ121" s="10"/>
      <c r="MNR121" s="10"/>
      <c r="MNS121" s="10"/>
      <c r="MNT121" s="10"/>
      <c r="MNU121" s="10"/>
      <c r="MNV121" s="10"/>
      <c r="MNW121" s="10"/>
      <c r="MNX121" s="10"/>
      <c r="MNY121" s="10"/>
      <c r="MNZ121" s="10"/>
      <c r="MOA121" s="10"/>
      <c r="MOB121" s="10"/>
      <c r="MOC121" s="10"/>
      <c r="MOD121" s="10"/>
      <c r="MOE121" s="10"/>
      <c r="MOF121" s="10"/>
      <c r="MOG121" s="10"/>
      <c r="MOH121" s="10"/>
      <c r="MOI121" s="10"/>
      <c r="MOJ121" s="10"/>
      <c r="MOK121" s="10"/>
      <c r="MOL121" s="10"/>
      <c r="MOM121" s="10"/>
      <c r="MON121" s="10"/>
      <c r="MOO121" s="10"/>
      <c r="MOP121" s="10"/>
      <c r="MOQ121" s="10"/>
      <c r="MOR121" s="10"/>
      <c r="MOS121" s="10"/>
      <c r="MOT121" s="10"/>
      <c r="MOU121" s="10"/>
      <c r="MOV121" s="10"/>
      <c r="MOW121" s="10"/>
      <c r="MOX121" s="10"/>
      <c r="MOY121" s="10"/>
      <c r="MOZ121" s="10"/>
      <c r="MPA121" s="10"/>
      <c r="MPB121" s="10"/>
      <c r="MPC121" s="10"/>
      <c r="MPD121" s="10"/>
      <c r="MPE121" s="10"/>
      <c r="MPF121" s="10"/>
      <c r="MPG121" s="10"/>
      <c r="MPH121" s="10"/>
      <c r="MPI121" s="10"/>
      <c r="MPJ121" s="10"/>
      <c r="MPK121" s="10"/>
      <c r="MPL121" s="10"/>
      <c r="MPM121" s="10"/>
      <c r="MPN121" s="10"/>
      <c r="MPO121" s="10"/>
      <c r="MPP121" s="10"/>
      <c r="MPQ121" s="10"/>
      <c r="MPR121" s="10"/>
      <c r="MPS121" s="10"/>
      <c r="MPT121" s="10"/>
      <c r="MPU121" s="10"/>
      <c r="MPV121" s="10"/>
      <c r="MPW121" s="10"/>
      <c r="MPX121" s="10"/>
      <c r="MPY121" s="10"/>
      <c r="MPZ121" s="10"/>
      <c r="MQA121" s="10"/>
      <c r="MQB121" s="10"/>
      <c r="MQC121" s="10"/>
      <c r="MQD121" s="10"/>
      <c r="MQE121" s="10"/>
      <c r="MQF121" s="10"/>
      <c r="MQG121" s="10"/>
      <c r="MQH121" s="10"/>
      <c r="MQI121" s="10"/>
      <c r="MQJ121" s="10"/>
      <c r="MQK121" s="10"/>
      <c r="MQL121" s="10"/>
      <c r="MQM121" s="10"/>
      <c r="MQN121" s="10"/>
      <c r="MQO121" s="10"/>
      <c r="MQP121" s="10"/>
      <c r="MQQ121" s="10"/>
      <c r="MQR121" s="10"/>
      <c r="MQS121" s="10"/>
      <c r="MQT121" s="10"/>
      <c r="MQU121" s="10"/>
      <c r="MQV121" s="10"/>
      <c r="MQW121" s="10"/>
      <c r="MQX121" s="10"/>
      <c r="MQY121" s="10"/>
      <c r="MQZ121" s="10"/>
      <c r="MRA121" s="10"/>
      <c r="MRB121" s="10"/>
      <c r="MRC121" s="10"/>
      <c r="MRD121" s="10"/>
      <c r="MRE121" s="10"/>
      <c r="MRF121" s="10"/>
      <c r="MRG121" s="10"/>
      <c r="MRH121" s="10"/>
      <c r="MRI121" s="10"/>
      <c r="MRJ121" s="10"/>
      <c r="MRK121" s="10"/>
      <c r="MRL121" s="10"/>
      <c r="MRM121" s="10"/>
      <c r="MRN121" s="10"/>
      <c r="MRO121" s="10"/>
      <c r="MRP121" s="10"/>
      <c r="MRQ121" s="10"/>
      <c r="MRR121" s="10"/>
      <c r="MRS121" s="10"/>
      <c r="MRT121" s="10"/>
      <c r="MRU121" s="10"/>
      <c r="MRV121" s="10"/>
      <c r="MRW121" s="10"/>
      <c r="MRX121" s="10"/>
      <c r="MRY121" s="10"/>
      <c r="MRZ121" s="10"/>
      <c r="MSA121" s="10"/>
      <c r="MSB121" s="10"/>
      <c r="MSC121" s="10"/>
      <c r="MSD121" s="10"/>
      <c r="MSE121" s="10"/>
      <c r="MSF121" s="10"/>
      <c r="MSG121" s="10"/>
      <c r="MSH121" s="10"/>
      <c r="MSI121" s="10"/>
      <c r="MSJ121" s="10"/>
      <c r="MSK121" s="10"/>
      <c r="MSL121" s="10"/>
      <c r="MSM121" s="10"/>
      <c r="MSN121" s="10"/>
      <c r="MSO121" s="10"/>
      <c r="MSP121" s="10"/>
      <c r="MSQ121" s="10"/>
      <c r="MSR121" s="10"/>
      <c r="MSS121" s="10"/>
      <c r="MST121" s="10"/>
      <c r="MSU121" s="10"/>
      <c r="MSV121" s="10"/>
      <c r="MSW121" s="10"/>
      <c r="MSX121" s="10"/>
      <c r="MSY121" s="10"/>
      <c r="MSZ121" s="10"/>
      <c r="MTA121" s="10"/>
      <c r="MTB121" s="10"/>
      <c r="MTC121" s="10"/>
      <c r="MTD121" s="10"/>
      <c r="MTE121" s="10"/>
      <c r="MTF121" s="10"/>
      <c r="MTG121" s="10"/>
      <c r="MTH121" s="10"/>
      <c r="MTI121" s="10"/>
      <c r="MTJ121" s="10"/>
      <c r="MTK121" s="10"/>
      <c r="MTL121" s="10"/>
      <c r="MTM121" s="10"/>
      <c r="MTN121" s="10"/>
      <c r="MTO121" s="10"/>
      <c r="MTP121" s="10"/>
      <c r="MTQ121" s="10"/>
      <c r="MTR121" s="10"/>
      <c r="MTS121" s="10"/>
      <c r="MTT121" s="10"/>
      <c r="MTU121" s="10"/>
      <c r="MTV121" s="10"/>
      <c r="MTW121" s="10"/>
      <c r="MTX121" s="10"/>
      <c r="MTY121" s="10"/>
      <c r="MTZ121" s="10"/>
      <c r="MUA121" s="10"/>
      <c r="MUB121" s="10"/>
      <c r="MUC121" s="10"/>
      <c r="MUD121" s="10"/>
      <c r="MUE121" s="10"/>
      <c r="MUF121" s="10"/>
      <c r="MUG121" s="10"/>
      <c r="MUH121" s="10"/>
      <c r="MUI121" s="10"/>
      <c r="MUJ121" s="10"/>
      <c r="MUK121" s="10"/>
      <c r="MUL121" s="10"/>
      <c r="MUM121" s="10"/>
      <c r="MUN121" s="10"/>
      <c r="MUO121" s="10"/>
      <c r="MUP121" s="10"/>
      <c r="MUQ121" s="10"/>
      <c r="MUR121" s="10"/>
      <c r="MUS121" s="10"/>
      <c r="MUT121" s="10"/>
      <c r="MUU121" s="10"/>
      <c r="MUV121" s="10"/>
      <c r="MUW121" s="10"/>
      <c r="MUX121" s="10"/>
      <c r="MUY121" s="10"/>
      <c r="MUZ121" s="10"/>
      <c r="MVA121" s="10"/>
      <c r="MVB121" s="10"/>
      <c r="MVC121" s="10"/>
      <c r="MVD121" s="10"/>
      <c r="MVE121" s="10"/>
      <c r="MVF121" s="10"/>
      <c r="MVG121" s="10"/>
      <c r="MVH121" s="10"/>
      <c r="MVI121" s="10"/>
      <c r="MVJ121" s="10"/>
      <c r="MVK121" s="10"/>
      <c r="MVL121" s="10"/>
      <c r="MVM121" s="10"/>
      <c r="MVN121" s="10"/>
      <c r="MVO121" s="10"/>
      <c r="MVP121" s="10"/>
      <c r="MVQ121" s="10"/>
      <c r="MVR121" s="10"/>
      <c r="MVS121" s="10"/>
      <c r="MVT121" s="10"/>
      <c r="MVU121" s="10"/>
      <c r="MVV121" s="10"/>
      <c r="MVW121" s="10"/>
      <c r="MVX121" s="10"/>
      <c r="MVY121" s="10"/>
      <c r="MVZ121" s="10"/>
      <c r="MWA121" s="10"/>
      <c r="MWB121" s="10"/>
      <c r="MWC121" s="10"/>
      <c r="MWD121" s="10"/>
      <c r="MWE121" s="10"/>
      <c r="MWF121" s="10"/>
      <c r="MWG121" s="10"/>
      <c r="MWH121" s="10"/>
      <c r="MWI121" s="10"/>
      <c r="MWJ121" s="10"/>
      <c r="MWK121" s="10"/>
      <c r="MWL121" s="10"/>
      <c r="MWM121" s="10"/>
      <c r="MWN121" s="10"/>
      <c r="MWO121" s="10"/>
      <c r="MWP121" s="10"/>
      <c r="MWQ121" s="10"/>
      <c r="MWR121" s="10"/>
      <c r="MWS121" s="10"/>
      <c r="MWT121" s="10"/>
      <c r="MWU121" s="10"/>
      <c r="MWV121" s="10"/>
      <c r="MWW121" s="10"/>
      <c r="MWX121" s="10"/>
      <c r="MWY121" s="10"/>
      <c r="MWZ121" s="10"/>
      <c r="MXA121" s="10"/>
      <c r="MXB121" s="10"/>
      <c r="MXC121" s="10"/>
      <c r="MXD121" s="10"/>
      <c r="MXE121" s="10"/>
      <c r="MXF121" s="10"/>
      <c r="MXG121" s="10"/>
      <c r="MXH121" s="10"/>
      <c r="MXI121" s="10"/>
      <c r="MXJ121" s="10"/>
      <c r="MXK121" s="10"/>
      <c r="MXL121" s="10"/>
      <c r="MXM121" s="10"/>
      <c r="MXN121" s="10"/>
      <c r="MXO121" s="10"/>
      <c r="MXP121" s="10"/>
      <c r="MXQ121" s="10"/>
      <c r="MXR121" s="10"/>
      <c r="MXS121" s="10"/>
      <c r="MXT121" s="10"/>
      <c r="MXU121" s="10"/>
      <c r="MXV121" s="10"/>
      <c r="MXW121" s="10"/>
      <c r="MXX121" s="10"/>
      <c r="MXY121" s="10"/>
      <c r="MXZ121" s="10"/>
      <c r="MYA121" s="10"/>
      <c r="MYB121" s="10"/>
      <c r="MYC121" s="10"/>
      <c r="MYD121" s="10"/>
      <c r="MYE121" s="10"/>
      <c r="MYF121" s="10"/>
      <c r="MYG121" s="10"/>
      <c r="MYH121" s="10"/>
      <c r="MYI121" s="10"/>
      <c r="MYJ121" s="10"/>
      <c r="MYK121" s="10"/>
      <c r="MYL121" s="10"/>
      <c r="MYM121" s="10"/>
      <c r="MYN121" s="10"/>
      <c r="MYO121" s="10"/>
      <c r="MYP121" s="10"/>
      <c r="MYQ121" s="10"/>
      <c r="MYR121" s="10"/>
      <c r="MYS121" s="10"/>
      <c r="MYT121" s="10"/>
      <c r="MYU121" s="10"/>
      <c r="MYV121" s="10"/>
      <c r="MYW121" s="10"/>
      <c r="MYX121" s="10"/>
      <c r="MYY121" s="10"/>
      <c r="MYZ121" s="10"/>
      <c r="MZA121" s="10"/>
      <c r="MZB121" s="10"/>
      <c r="MZC121" s="10"/>
      <c r="MZD121" s="10"/>
      <c r="MZE121" s="10"/>
      <c r="MZF121" s="10"/>
      <c r="MZG121" s="10"/>
      <c r="MZH121" s="10"/>
      <c r="MZI121" s="10"/>
      <c r="MZJ121" s="10"/>
      <c r="MZK121" s="10"/>
      <c r="MZL121" s="10"/>
      <c r="MZM121" s="10"/>
      <c r="MZN121" s="10"/>
      <c r="MZO121" s="10"/>
      <c r="MZP121" s="10"/>
      <c r="MZQ121" s="10"/>
      <c r="MZR121" s="10"/>
      <c r="MZS121" s="10"/>
      <c r="MZT121" s="10"/>
      <c r="MZU121" s="10"/>
      <c r="MZV121" s="10"/>
      <c r="MZW121" s="10"/>
      <c r="MZX121" s="10"/>
      <c r="MZY121" s="10"/>
      <c r="MZZ121" s="10"/>
      <c r="NAA121" s="10"/>
      <c r="NAB121" s="10"/>
      <c r="NAC121" s="10"/>
      <c r="NAD121" s="10"/>
      <c r="NAE121" s="10"/>
      <c r="NAF121" s="10"/>
      <c r="NAG121" s="10"/>
      <c r="NAH121" s="10"/>
      <c r="NAI121" s="10"/>
      <c r="NAJ121" s="10"/>
      <c r="NAK121" s="10"/>
      <c r="NAL121" s="10"/>
      <c r="NAM121" s="10"/>
      <c r="NAN121" s="10"/>
      <c r="NAO121" s="10"/>
      <c r="NAP121" s="10"/>
      <c r="NAQ121" s="10"/>
      <c r="NAR121" s="10"/>
      <c r="NAS121" s="10"/>
      <c r="NAT121" s="10"/>
      <c r="NAU121" s="10"/>
      <c r="NAV121" s="10"/>
      <c r="NAW121" s="10"/>
      <c r="NAX121" s="10"/>
      <c r="NAY121" s="10"/>
      <c r="NAZ121" s="10"/>
      <c r="NBA121" s="10"/>
      <c r="NBB121" s="10"/>
      <c r="NBC121" s="10"/>
      <c r="NBD121" s="10"/>
      <c r="NBE121" s="10"/>
      <c r="NBF121" s="10"/>
      <c r="NBG121" s="10"/>
      <c r="NBH121" s="10"/>
      <c r="NBI121" s="10"/>
      <c r="NBJ121" s="10"/>
      <c r="NBK121" s="10"/>
      <c r="NBL121" s="10"/>
      <c r="NBM121" s="10"/>
      <c r="NBN121" s="10"/>
      <c r="NBO121" s="10"/>
      <c r="NBP121" s="10"/>
      <c r="NBQ121" s="10"/>
      <c r="NBR121" s="10"/>
      <c r="NBS121" s="10"/>
      <c r="NBT121" s="10"/>
      <c r="NBU121" s="10"/>
      <c r="NBV121" s="10"/>
      <c r="NBW121" s="10"/>
      <c r="NBX121" s="10"/>
      <c r="NBY121" s="10"/>
      <c r="NBZ121" s="10"/>
      <c r="NCA121" s="10"/>
      <c r="NCB121" s="10"/>
      <c r="NCC121" s="10"/>
      <c r="NCD121" s="10"/>
      <c r="NCE121" s="10"/>
      <c r="NCF121" s="10"/>
      <c r="NCG121" s="10"/>
      <c r="NCH121" s="10"/>
      <c r="NCI121" s="10"/>
      <c r="NCJ121" s="10"/>
      <c r="NCK121" s="10"/>
      <c r="NCL121" s="10"/>
      <c r="NCM121" s="10"/>
      <c r="NCN121" s="10"/>
      <c r="NCO121" s="10"/>
      <c r="NCP121" s="10"/>
      <c r="NCQ121" s="10"/>
      <c r="NCR121" s="10"/>
      <c r="NCS121" s="10"/>
      <c r="NCT121" s="10"/>
      <c r="NCU121" s="10"/>
      <c r="NCV121" s="10"/>
      <c r="NCW121" s="10"/>
      <c r="NCX121" s="10"/>
      <c r="NCY121" s="10"/>
      <c r="NCZ121" s="10"/>
      <c r="NDA121" s="10"/>
      <c r="NDB121" s="10"/>
      <c r="NDC121" s="10"/>
      <c r="NDD121" s="10"/>
      <c r="NDE121" s="10"/>
      <c r="NDF121" s="10"/>
      <c r="NDG121" s="10"/>
      <c r="NDH121" s="10"/>
      <c r="NDI121" s="10"/>
      <c r="NDJ121" s="10"/>
      <c r="NDK121" s="10"/>
      <c r="NDL121" s="10"/>
      <c r="NDM121" s="10"/>
      <c r="NDN121" s="10"/>
      <c r="NDO121" s="10"/>
      <c r="NDP121" s="10"/>
      <c r="NDQ121" s="10"/>
      <c r="NDR121" s="10"/>
      <c r="NDS121" s="10"/>
      <c r="NDT121" s="10"/>
      <c r="NDU121" s="10"/>
      <c r="NDV121" s="10"/>
      <c r="NDW121" s="10"/>
      <c r="NDX121" s="10"/>
      <c r="NDY121" s="10"/>
      <c r="NDZ121" s="10"/>
      <c r="NEA121" s="10"/>
      <c r="NEB121" s="10"/>
      <c r="NEC121" s="10"/>
      <c r="NED121" s="10"/>
      <c r="NEE121" s="10"/>
      <c r="NEF121" s="10"/>
      <c r="NEG121" s="10"/>
      <c r="NEH121" s="10"/>
      <c r="NEI121" s="10"/>
      <c r="NEJ121" s="10"/>
      <c r="NEK121" s="10"/>
      <c r="NEL121" s="10"/>
      <c r="NEM121" s="10"/>
      <c r="NEN121" s="10"/>
      <c r="NEO121" s="10"/>
      <c r="NEP121" s="10"/>
      <c r="NEQ121" s="10"/>
      <c r="NER121" s="10"/>
      <c r="NES121" s="10"/>
      <c r="NET121" s="10"/>
      <c r="NEU121" s="10"/>
      <c r="NEV121" s="10"/>
      <c r="NEW121" s="10"/>
      <c r="NEX121" s="10"/>
      <c r="NEY121" s="10"/>
      <c r="NEZ121" s="10"/>
      <c r="NFA121" s="10"/>
      <c r="NFB121" s="10"/>
      <c r="NFC121" s="10"/>
      <c r="NFD121" s="10"/>
      <c r="NFE121" s="10"/>
      <c r="NFF121" s="10"/>
      <c r="NFG121" s="10"/>
      <c r="NFH121" s="10"/>
      <c r="NFI121" s="10"/>
      <c r="NFJ121" s="10"/>
      <c r="NFK121" s="10"/>
      <c r="NFL121" s="10"/>
      <c r="NFM121" s="10"/>
      <c r="NFN121" s="10"/>
      <c r="NFO121" s="10"/>
      <c r="NFP121" s="10"/>
      <c r="NFQ121" s="10"/>
      <c r="NFR121" s="10"/>
      <c r="NFS121" s="10"/>
      <c r="NFT121" s="10"/>
      <c r="NFU121" s="10"/>
      <c r="NFV121" s="10"/>
      <c r="NFW121" s="10"/>
      <c r="NFX121" s="10"/>
      <c r="NFY121" s="10"/>
      <c r="NFZ121" s="10"/>
      <c r="NGA121" s="10"/>
      <c r="NGB121" s="10"/>
      <c r="NGC121" s="10"/>
      <c r="NGD121" s="10"/>
      <c r="NGE121" s="10"/>
      <c r="NGF121" s="10"/>
      <c r="NGG121" s="10"/>
      <c r="NGH121" s="10"/>
      <c r="NGI121" s="10"/>
      <c r="NGJ121" s="10"/>
      <c r="NGK121" s="10"/>
      <c r="NGL121" s="10"/>
      <c r="NGM121" s="10"/>
      <c r="NGN121" s="10"/>
      <c r="NGO121" s="10"/>
      <c r="NGP121" s="10"/>
      <c r="NGQ121" s="10"/>
      <c r="NGR121" s="10"/>
      <c r="NGS121" s="10"/>
      <c r="NGT121" s="10"/>
      <c r="NGU121" s="10"/>
      <c r="NGV121" s="10"/>
      <c r="NGW121" s="10"/>
      <c r="NGX121" s="10"/>
      <c r="NGY121" s="10"/>
      <c r="NGZ121" s="10"/>
      <c r="NHA121" s="10"/>
      <c r="NHB121" s="10"/>
      <c r="NHC121" s="10"/>
      <c r="NHD121" s="10"/>
      <c r="NHE121" s="10"/>
      <c r="NHF121" s="10"/>
      <c r="NHG121" s="10"/>
      <c r="NHH121" s="10"/>
      <c r="NHI121" s="10"/>
      <c r="NHJ121" s="10"/>
      <c r="NHK121" s="10"/>
      <c r="NHL121" s="10"/>
      <c r="NHM121" s="10"/>
      <c r="NHN121" s="10"/>
      <c r="NHO121" s="10"/>
      <c r="NHP121" s="10"/>
      <c r="NHQ121" s="10"/>
      <c r="NHR121" s="10"/>
      <c r="NHS121" s="10"/>
      <c r="NHT121" s="10"/>
      <c r="NHU121" s="10"/>
      <c r="NHV121" s="10"/>
      <c r="NHW121" s="10"/>
      <c r="NHX121" s="10"/>
      <c r="NHY121" s="10"/>
      <c r="NHZ121" s="10"/>
      <c r="NIA121" s="10"/>
      <c r="NIB121" s="10"/>
      <c r="NIC121" s="10"/>
      <c r="NID121" s="10"/>
      <c r="NIE121" s="10"/>
      <c r="NIF121" s="10"/>
      <c r="NIG121" s="10"/>
      <c r="NIH121" s="10"/>
      <c r="NII121" s="10"/>
      <c r="NIJ121" s="10"/>
      <c r="NIK121" s="10"/>
      <c r="NIL121" s="10"/>
      <c r="NIM121" s="10"/>
      <c r="NIN121" s="10"/>
      <c r="NIO121" s="10"/>
      <c r="NIP121" s="10"/>
      <c r="NIQ121" s="10"/>
      <c r="NIR121" s="10"/>
      <c r="NIS121" s="10"/>
      <c r="NIT121" s="10"/>
      <c r="NIU121" s="10"/>
      <c r="NIV121" s="10"/>
      <c r="NIW121" s="10"/>
      <c r="NIX121" s="10"/>
      <c r="NIY121" s="10"/>
      <c r="NIZ121" s="10"/>
      <c r="NJA121" s="10"/>
      <c r="NJB121" s="10"/>
      <c r="NJC121" s="10"/>
      <c r="NJD121" s="10"/>
      <c r="NJE121" s="10"/>
      <c r="NJF121" s="10"/>
      <c r="NJG121" s="10"/>
      <c r="NJH121" s="10"/>
      <c r="NJI121" s="10"/>
      <c r="NJJ121" s="10"/>
      <c r="NJK121" s="10"/>
      <c r="NJL121" s="10"/>
      <c r="NJM121" s="10"/>
      <c r="NJN121" s="10"/>
      <c r="NJO121" s="10"/>
      <c r="NJP121" s="10"/>
      <c r="NJQ121" s="10"/>
      <c r="NJR121" s="10"/>
      <c r="NJS121" s="10"/>
      <c r="NJT121" s="10"/>
      <c r="NJU121" s="10"/>
      <c r="NJV121" s="10"/>
      <c r="NJW121" s="10"/>
      <c r="NJX121" s="10"/>
      <c r="NJY121" s="10"/>
      <c r="NJZ121" s="10"/>
      <c r="NKA121" s="10"/>
      <c r="NKB121" s="10"/>
      <c r="NKC121" s="10"/>
      <c r="NKD121" s="10"/>
      <c r="NKE121" s="10"/>
      <c r="NKF121" s="10"/>
      <c r="NKG121" s="10"/>
      <c r="NKH121" s="10"/>
      <c r="NKI121" s="10"/>
      <c r="NKJ121" s="10"/>
      <c r="NKK121" s="10"/>
      <c r="NKL121" s="10"/>
      <c r="NKM121" s="10"/>
      <c r="NKN121" s="10"/>
      <c r="NKO121" s="10"/>
      <c r="NKP121" s="10"/>
      <c r="NKQ121" s="10"/>
      <c r="NKR121" s="10"/>
      <c r="NKS121" s="10"/>
      <c r="NKT121" s="10"/>
      <c r="NKU121" s="10"/>
      <c r="NKV121" s="10"/>
      <c r="NKW121" s="10"/>
      <c r="NKX121" s="10"/>
      <c r="NKY121" s="10"/>
      <c r="NKZ121" s="10"/>
      <c r="NLA121" s="10"/>
      <c r="NLB121" s="10"/>
      <c r="NLC121" s="10"/>
      <c r="NLD121" s="10"/>
      <c r="NLE121" s="10"/>
      <c r="NLF121" s="10"/>
      <c r="NLG121" s="10"/>
      <c r="NLH121" s="10"/>
      <c r="NLI121" s="10"/>
      <c r="NLJ121" s="10"/>
      <c r="NLK121" s="10"/>
      <c r="NLL121" s="10"/>
      <c r="NLM121" s="10"/>
      <c r="NLN121" s="10"/>
      <c r="NLO121" s="10"/>
      <c r="NLP121" s="10"/>
      <c r="NLQ121" s="10"/>
      <c r="NLR121" s="10"/>
      <c r="NLS121" s="10"/>
      <c r="NLT121" s="10"/>
      <c r="NLU121" s="10"/>
      <c r="NLV121" s="10"/>
      <c r="NLW121" s="10"/>
      <c r="NLX121" s="10"/>
      <c r="NLY121" s="10"/>
      <c r="NLZ121" s="10"/>
      <c r="NMA121" s="10"/>
      <c r="NMB121" s="10"/>
      <c r="NMC121" s="10"/>
      <c r="NMD121" s="10"/>
      <c r="NME121" s="10"/>
      <c r="NMF121" s="10"/>
      <c r="NMG121" s="10"/>
      <c r="NMH121" s="10"/>
      <c r="NMI121" s="10"/>
      <c r="NMJ121" s="10"/>
      <c r="NMK121" s="10"/>
      <c r="NML121" s="10"/>
      <c r="NMM121" s="10"/>
      <c r="NMN121" s="10"/>
      <c r="NMO121" s="10"/>
      <c r="NMP121" s="10"/>
      <c r="NMQ121" s="10"/>
      <c r="NMR121" s="10"/>
      <c r="NMS121" s="10"/>
      <c r="NMT121" s="10"/>
      <c r="NMU121" s="10"/>
      <c r="NMV121" s="10"/>
      <c r="NMW121" s="10"/>
      <c r="NMX121" s="10"/>
      <c r="NMY121" s="10"/>
      <c r="NMZ121" s="10"/>
      <c r="NNA121" s="10"/>
      <c r="NNB121" s="10"/>
      <c r="NNC121" s="10"/>
      <c r="NND121" s="10"/>
      <c r="NNE121" s="10"/>
      <c r="NNF121" s="10"/>
      <c r="NNG121" s="10"/>
      <c r="NNH121" s="10"/>
      <c r="NNI121" s="10"/>
      <c r="NNJ121" s="10"/>
      <c r="NNK121" s="10"/>
      <c r="NNL121" s="10"/>
      <c r="NNM121" s="10"/>
      <c r="NNN121" s="10"/>
      <c r="NNO121" s="10"/>
      <c r="NNP121" s="10"/>
      <c r="NNQ121" s="10"/>
      <c r="NNR121" s="10"/>
      <c r="NNS121" s="10"/>
      <c r="NNT121" s="10"/>
      <c r="NNU121" s="10"/>
      <c r="NNV121" s="10"/>
      <c r="NNW121" s="10"/>
      <c r="NNX121" s="10"/>
      <c r="NNY121" s="10"/>
      <c r="NNZ121" s="10"/>
      <c r="NOA121" s="10"/>
      <c r="NOB121" s="10"/>
      <c r="NOC121" s="10"/>
      <c r="NOD121" s="10"/>
      <c r="NOE121" s="10"/>
      <c r="NOF121" s="10"/>
      <c r="NOG121" s="10"/>
      <c r="NOH121" s="10"/>
      <c r="NOI121" s="10"/>
      <c r="NOJ121" s="10"/>
      <c r="NOK121" s="10"/>
      <c r="NOL121" s="10"/>
      <c r="NOM121" s="10"/>
      <c r="NON121" s="10"/>
      <c r="NOO121" s="10"/>
      <c r="NOP121" s="10"/>
      <c r="NOQ121" s="10"/>
      <c r="NOR121" s="10"/>
      <c r="NOS121" s="10"/>
      <c r="NOT121" s="10"/>
      <c r="NOU121" s="10"/>
      <c r="NOV121" s="10"/>
      <c r="NOW121" s="10"/>
      <c r="NOX121" s="10"/>
      <c r="NOY121" s="10"/>
      <c r="NOZ121" s="10"/>
      <c r="NPA121" s="10"/>
      <c r="NPB121" s="10"/>
      <c r="NPC121" s="10"/>
      <c r="NPD121" s="10"/>
      <c r="NPE121" s="10"/>
      <c r="NPF121" s="10"/>
      <c r="NPG121" s="10"/>
      <c r="NPH121" s="10"/>
      <c r="NPI121" s="10"/>
      <c r="NPJ121" s="10"/>
      <c r="NPK121" s="10"/>
      <c r="NPL121" s="10"/>
      <c r="NPM121" s="10"/>
      <c r="NPN121" s="10"/>
      <c r="NPO121" s="10"/>
      <c r="NPP121" s="10"/>
      <c r="NPQ121" s="10"/>
      <c r="NPR121" s="10"/>
      <c r="NPS121" s="10"/>
      <c r="NPT121" s="10"/>
      <c r="NPU121" s="10"/>
      <c r="NPV121" s="10"/>
      <c r="NPW121" s="10"/>
      <c r="NPX121" s="10"/>
      <c r="NPY121" s="10"/>
      <c r="NPZ121" s="10"/>
      <c r="NQA121" s="10"/>
      <c r="NQB121" s="10"/>
      <c r="NQC121" s="10"/>
      <c r="NQD121" s="10"/>
      <c r="NQE121" s="10"/>
      <c r="NQF121" s="10"/>
      <c r="NQG121" s="10"/>
      <c r="NQH121" s="10"/>
      <c r="NQI121" s="10"/>
      <c r="NQJ121" s="10"/>
      <c r="NQK121" s="10"/>
      <c r="NQL121" s="10"/>
      <c r="NQM121" s="10"/>
      <c r="NQN121" s="10"/>
      <c r="NQO121" s="10"/>
      <c r="NQP121" s="10"/>
      <c r="NQQ121" s="10"/>
      <c r="NQR121" s="10"/>
      <c r="NQS121" s="10"/>
      <c r="NQT121" s="10"/>
      <c r="NQU121" s="10"/>
      <c r="NQV121" s="10"/>
      <c r="NQW121" s="10"/>
      <c r="NQX121" s="10"/>
      <c r="NQY121" s="10"/>
      <c r="NQZ121" s="10"/>
      <c r="NRA121" s="10"/>
      <c r="NRB121" s="10"/>
      <c r="NRC121" s="10"/>
      <c r="NRD121" s="10"/>
      <c r="NRE121" s="10"/>
      <c r="NRF121" s="10"/>
      <c r="NRG121" s="10"/>
      <c r="NRH121" s="10"/>
      <c r="NRI121" s="10"/>
      <c r="NRJ121" s="10"/>
      <c r="NRK121" s="10"/>
      <c r="NRL121" s="10"/>
      <c r="NRM121" s="10"/>
      <c r="NRN121" s="10"/>
      <c r="NRO121" s="10"/>
      <c r="NRP121" s="10"/>
      <c r="NRQ121" s="10"/>
      <c r="NRR121" s="10"/>
      <c r="NRS121" s="10"/>
      <c r="NRT121" s="10"/>
      <c r="NRU121" s="10"/>
      <c r="NRV121" s="10"/>
      <c r="NRW121" s="10"/>
      <c r="NRX121" s="10"/>
      <c r="NRY121" s="10"/>
      <c r="NRZ121" s="10"/>
      <c r="NSA121" s="10"/>
      <c r="NSB121" s="10"/>
      <c r="NSC121" s="10"/>
      <c r="NSD121" s="10"/>
      <c r="NSE121" s="10"/>
      <c r="NSF121" s="10"/>
      <c r="NSG121" s="10"/>
      <c r="NSH121" s="10"/>
      <c r="NSI121" s="10"/>
      <c r="NSJ121" s="10"/>
      <c r="NSK121" s="10"/>
      <c r="NSL121" s="10"/>
      <c r="NSM121" s="10"/>
      <c r="NSN121" s="10"/>
      <c r="NSO121" s="10"/>
      <c r="NSP121" s="10"/>
      <c r="NSQ121" s="10"/>
      <c r="NSR121" s="10"/>
      <c r="NSS121" s="10"/>
      <c r="NST121" s="10"/>
      <c r="NSU121" s="10"/>
      <c r="NSV121" s="10"/>
      <c r="NSW121" s="10"/>
      <c r="NSX121" s="10"/>
      <c r="NSY121" s="10"/>
      <c r="NSZ121" s="10"/>
      <c r="NTA121" s="10"/>
      <c r="NTB121" s="10"/>
      <c r="NTC121" s="10"/>
      <c r="NTD121" s="10"/>
      <c r="NTE121" s="10"/>
      <c r="NTF121" s="10"/>
      <c r="NTG121" s="10"/>
      <c r="NTH121" s="10"/>
      <c r="NTI121" s="10"/>
      <c r="NTJ121" s="10"/>
      <c r="NTK121" s="10"/>
      <c r="NTL121" s="10"/>
      <c r="NTM121" s="10"/>
      <c r="NTN121" s="10"/>
      <c r="NTO121" s="10"/>
      <c r="NTP121" s="10"/>
      <c r="NTQ121" s="10"/>
      <c r="NTR121" s="10"/>
      <c r="NTS121" s="10"/>
      <c r="NTT121" s="10"/>
      <c r="NTU121" s="10"/>
      <c r="NTV121" s="10"/>
      <c r="NTW121" s="10"/>
      <c r="NTX121" s="10"/>
      <c r="NTY121" s="10"/>
      <c r="NTZ121" s="10"/>
      <c r="NUA121" s="10"/>
      <c r="NUB121" s="10"/>
      <c r="NUC121" s="10"/>
      <c r="NUD121" s="10"/>
      <c r="NUE121" s="10"/>
      <c r="NUF121" s="10"/>
      <c r="NUG121" s="10"/>
      <c r="NUH121" s="10"/>
      <c r="NUI121" s="10"/>
      <c r="NUJ121" s="10"/>
      <c r="NUK121" s="10"/>
      <c r="NUL121" s="10"/>
      <c r="NUM121" s="10"/>
      <c r="NUN121" s="10"/>
      <c r="NUO121" s="10"/>
      <c r="NUP121" s="10"/>
      <c r="NUQ121" s="10"/>
      <c r="NUR121" s="10"/>
      <c r="NUS121" s="10"/>
      <c r="NUT121" s="10"/>
      <c r="NUU121" s="10"/>
      <c r="NUV121" s="10"/>
      <c r="NUW121" s="10"/>
      <c r="NUX121" s="10"/>
      <c r="NUY121" s="10"/>
      <c r="NUZ121" s="10"/>
      <c r="NVA121" s="10"/>
      <c r="NVB121" s="10"/>
      <c r="NVC121" s="10"/>
      <c r="NVD121" s="10"/>
      <c r="NVE121" s="10"/>
      <c r="NVF121" s="10"/>
      <c r="NVG121" s="10"/>
      <c r="NVH121" s="10"/>
      <c r="NVI121" s="10"/>
      <c r="NVJ121" s="10"/>
      <c r="NVK121" s="10"/>
      <c r="NVL121" s="10"/>
      <c r="NVM121" s="10"/>
      <c r="NVN121" s="10"/>
      <c r="NVO121" s="10"/>
      <c r="NVP121" s="10"/>
      <c r="NVQ121" s="10"/>
      <c r="NVR121" s="10"/>
      <c r="NVS121" s="10"/>
      <c r="NVT121" s="10"/>
      <c r="NVU121" s="10"/>
      <c r="NVV121" s="10"/>
      <c r="NVW121" s="10"/>
      <c r="NVX121" s="10"/>
      <c r="NVY121" s="10"/>
      <c r="NVZ121" s="10"/>
      <c r="NWA121" s="10"/>
      <c r="NWB121" s="10"/>
      <c r="NWC121" s="10"/>
      <c r="NWD121" s="10"/>
      <c r="NWE121" s="10"/>
      <c r="NWF121" s="10"/>
      <c r="NWG121" s="10"/>
      <c r="NWH121" s="10"/>
      <c r="NWI121" s="10"/>
      <c r="NWJ121" s="10"/>
      <c r="NWK121" s="10"/>
      <c r="NWL121" s="10"/>
      <c r="NWM121" s="10"/>
      <c r="NWN121" s="10"/>
      <c r="NWO121" s="10"/>
      <c r="NWP121" s="10"/>
      <c r="NWQ121" s="10"/>
      <c r="NWR121" s="10"/>
      <c r="NWS121" s="10"/>
      <c r="NWT121" s="10"/>
      <c r="NWU121" s="10"/>
      <c r="NWV121" s="10"/>
      <c r="NWW121" s="10"/>
      <c r="NWX121" s="10"/>
      <c r="NWY121" s="10"/>
      <c r="NWZ121" s="10"/>
      <c r="NXA121" s="10"/>
      <c r="NXB121" s="10"/>
      <c r="NXC121" s="10"/>
      <c r="NXD121" s="10"/>
      <c r="NXE121" s="10"/>
      <c r="NXF121" s="10"/>
      <c r="NXG121" s="10"/>
      <c r="NXH121" s="10"/>
      <c r="NXI121" s="10"/>
      <c r="NXJ121" s="10"/>
      <c r="NXK121" s="10"/>
      <c r="NXL121" s="10"/>
      <c r="NXM121" s="10"/>
      <c r="NXN121" s="10"/>
      <c r="NXO121" s="10"/>
      <c r="NXP121" s="10"/>
      <c r="NXQ121" s="10"/>
      <c r="NXR121" s="10"/>
      <c r="NXS121" s="10"/>
      <c r="NXT121" s="10"/>
      <c r="NXU121" s="10"/>
      <c r="NXV121" s="10"/>
      <c r="NXW121" s="10"/>
      <c r="NXX121" s="10"/>
      <c r="NXY121" s="10"/>
      <c r="NXZ121" s="10"/>
      <c r="NYA121" s="10"/>
      <c r="NYB121" s="10"/>
      <c r="NYC121" s="10"/>
      <c r="NYD121" s="10"/>
      <c r="NYE121" s="10"/>
      <c r="NYF121" s="10"/>
      <c r="NYG121" s="10"/>
      <c r="NYH121" s="10"/>
      <c r="NYI121" s="10"/>
      <c r="NYJ121" s="10"/>
      <c r="NYK121" s="10"/>
      <c r="NYL121" s="10"/>
      <c r="NYM121" s="10"/>
      <c r="NYN121" s="10"/>
      <c r="NYO121" s="10"/>
      <c r="NYP121" s="10"/>
      <c r="NYQ121" s="10"/>
      <c r="NYR121" s="10"/>
      <c r="NYS121" s="10"/>
      <c r="NYT121" s="10"/>
      <c r="NYU121" s="10"/>
      <c r="NYV121" s="10"/>
      <c r="NYW121" s="10"/>
      <c r="NYX121" s="10"/>
      <c r="NYY121" s="10"/>
      <c r="NYZ121" s="10"/>
      <c r="NZA121" s="10"/>
      <c r="NZB121" s="10"/>
      <c r="NZC121" s="10"/>
      <c r="NZD121" s="10"/>
      <c r="NZE121" s="10"/>
      <c r="NZF121" s="10"/>
      <c r="NZG121" s="10"/>
      <c r="NZH121" s="10"/>
      <c r="NZI121" s="10"/>
      <c r="NZJ121" s="10"/>
      <c r="NZK121" s="10"/>
      <c r="NZL121" s="10"/>
      <c r="NZM121" s="10"/>
      <c r="NZN121" s="10"/>
      <c r="NZO121" s="10"/>
      <c r="NZP121" s="10"/>
      <c r="NZQ121" s="10"/>
      <c r="NZR121" s="10"/>
      <c r="NZS121" s="10"/>
      <c r="NZT121" s="10"/>
      <c r="NZU121" s="10"/>
      <c r="NZV121" s="10"/>
      <c r="NZW121" s="10"/>
      <c r="NZX121" s="10"/>
      <c r="NZY121" s="10"/>
      <c r="NZZ121" s="10"/>
      <c r="OAA121" s="10"/>
      <c r="OAB121" s="10"/>
      <c r="OAC121" s="10"/>
      <c r="OAD121" s="10"/>
      <c r="OAE121" s="10"/>
      <c r="OAF121" s="10"/>
      <c r="OAG121" s="10"/>
      <c r="OAH121" s="10"/>
      <c r="OAI121" s="10"/>
      <c r="OAJ121" s="10"/>
      <c r="OAK121" s="10"/>
      <c r="OAL121" s="10"/>
      <c r="OAM121" s="10"/>
      <c r="OAN121" s="10"/>
      <c r="OAO121" s="10"/>
      <c r="OAP121" s="10"/>
      <c r="OAQ121" s="10"/>
      <c r="OAR121" s="10"/>
      <c r="OAS121" s="10"/>
      <c r="OAT121" s="10"/>
      <c r="OAU121" s="10"/>
      <c r="OAV121" s="10"/>
      <c r="OAW121" s="10"/>
      <c r="OAX121" s="10"/>
      <c r="OAY121" s="10"/>
      <c r="OAZ121" s="10"/>
      <c r="OBA121" s="10"/>
      <c r="OBB121" s="10"/>
      <c r="OBC121" s="10"/>
      <c r="OBD121" s="10"/>
      <c r="OBE121" s="10"/>
      <c r="OBF121" s="10"/>
      <c r="OBG121" s="10"/>
      <c r="OBH121" s="10"/>
      <c r="OBI121" s="10"/>
      <c r="OBJ121" s="10"/>
      <c r="OBK121" s="10"/>
      <c r="OBL121" s="10"/>
      <c r="OBM121" s="10"/>
      <c r="OBN121" s="10"/>
      <c r="OBO121" s="10"/>
      <c r="OBP121" s="10"/>
      <c r="OBQ121" s="10"/>
      <c r="OBR121" s="10"/>
      <c r="OBS121" s="10"/>
      <c r="OBT121" s="10"/>
      <c r="OBU121" s="10"/>
      <c r="OBV121" s="10"/>
      <c r="OBW121" s="10"/>
      <c r="OBX121" s="10"/>
      <c r="OBY121" s="10"/>
      <c r="OBZ121" s="10"/>
      <c r="OCA121" s="10"/>
      <c r="OCB121" s="10"/>
      <c r="OCC121" s="10"/>
      <c r="OCD121" s="10"/>
      <c r="OCE121" s="10"/>
      <c r="OCF121" s="10"/>
      <c r="OCG121" s="10"/>
      <c r="OCH121" s="10"/>
      <c r="OCI121" s="10"/>
      <c r="OCJ121" s="10"/>
      <c r="OCK121" s="10"/>
      <c r="OCL121" s="10"/>
      <c r="OCM121" s="10"/>
      <c r="OCN121" s="10"/>
      <c r="OCO121" s="10"/>
      <c r="OCP121" s="10"/>
      <c r="OCQ121" s="10"/>
      <c r="OCR121" s="10"/>
      <c r="OCS121" s="10"/>
      <c r="OCT121" s="10"/>
      <c r="OCU121" s="10"/>
      <c r="OCV121" s="10"/>
      <c r="OCW121" s="10"/>
      <c r="OCX121" s="10"/>
      <c r="OCY121" s="10"/>
      <c r="OCZ121" s="10"/>
      <c r="ODA121" s="10"/>
      <c r="ODB121" s="10"/>
      <c r="ODC121" s="10"/>
      <c r="ODD121" s="10"/>
      <c r="ODE121" s="10"/>
      <c r="ODF121" s="10"/>
      <c r="ODG121" s="10"/>
      <c r="ODH121" s="10"/>
      <c r="ODI121" s="10"/>
      <c r="ODJ121" s="10"/>
      <c r="ODK121" s="10"/>
      <c r="ODL121" s="10"/>
      <c r="ODM121" s="10"/>
      <c r="ODN121" s="10"/>
      <c r="ODO121" s="10"/>
      <c r="ODP121" s="10"/>
      <c r="ODQ121" s="10"/>
      <c r="ODR121" s="10"/>
      <c r="ODS121" s="10"/>
      <c r="ODT121" s="10"/>
      <c r="ODU121" s="10"/>
      <c r="ODV121" s="10"/>
      <c r="ODW121" s="10"/>
      <c r="ODX121" s="10"/>
      <c r="ODY121" s="10"/>
      <c r="ODZ121" s="10"/>
      <c r="OEA121" s="10"/>
      <c r="OEB121" s="10"/>
      <c r="OEC121" s="10"/>
      <c r="OED121" s="10"/>
      <c r="OEE121" s="10"/>
      <c r="OEF121" s="10"/>
      <c r="OEG121" s="10"/>
      <c r="OEH121" s="10"/>
      <c r="OEI121" s="10"/>
      <c r="OEJ121" s="10"/>
      <c r="OEK121" s="10"/>
      <c r="OEL121" s="10"/>
      <c r="OEM121" s="10"/>
      <c r="OEN121" s="10"/>
      <c r="OEO121" s="10"/>
      <c r="OEP121" s="10"/>
      <c r="OEQ121" s="10"/>
      <c r="OER121" s="10"/>
      <c r="OES121" s="10"/>
      <c r="OET121" s="10"/>
      <c r="OEU121" s="10"/>
      <c r="OEV121" s="10"/>
      <c r="OEW121" s="10"/>
      <c r="OEX121" s="10"/>
      <c r="OEY121" s="10"/>
      <c r="OEZ121" s="10"/>
      <c r="OFA121" s="10"/>
      <c r="OFB121" s="10"/>
      <c r="OFC121" s="10"/>
      <c r="OFD121" s="10"/>
      <c r="OFE121" s="10"/>
      <c r="OFF121" s="10"/>
      <c r="OFG121" s="10"/>
      <c r="OFH121" s="10"/>
      <c r="OFI121" s="10"/>
      <c r="OFJ121" s="10"/>
      <c r="OFK121" s="10"/>
      <c r="OFL121" s="10"/>
      <c r="OFM121" s="10"/>
      <c r="OFN121" s="10"/>
      <c r="OFO121" s="10"/>
      <c r="OFP121" s="10"/>
      <c r="OFQ121" s="10"/>
      <c r="OFR121" s="10"/>
      <c r="OFS121" s="10"/>
      <c r="OFT121" s="10"/>
      <c r="OFU121" s="10"/>
      <c r="OFV121" s="10"/>
      <c r="OFW121" s="10"/>
      <c r="OFX121" s="10"/>
      <c r="OFY121" s="10"/>
      <c r="OFZ121" s="10"/>
      <c r="OGA121" s="10"/>
      <c r="OGB121" s="10"/>
      <c r="OGC121" s="10"/>
      <c r="OGD121" s="10"/>
      <c r="OGE121" s="10"/>
      <c r="OGF121" s="10"/>
      <c r="OGG121" s="10"/>
      <c r="OGH121" s="10"/>
      <c r="OGI121" s="10"/>
      <c r="OGJ121" s="10"/>
      <c r="OGK121" s="10"/>
      <c r="OGL121" s="10"/>
      <c r="OGM121" s="10"/>
      <c r="OGN121" s="10"/>
      <c r="OGO121" s="10"/>
      <c r="OGP121" s="10"/>
      <c r="OGQ121" s="10"/>
      <c r="OGR121" s="10"/>
      <c r="OGS121" s="10"/>
      <c r="OGT121" s="10"/>
      <c r="OGU121" s="10"/>
      <c r="OGV121" s="10"/>
      <c r="OGW121" s="10"/>
      <c r="OGX121" s="10"/>
      <c r="OGY121" s="10"/>
      <c r="OGZ121" s="10"/>
      <c r="OHA121" s="10"/>
      <c r="OHB121" s="10"/>
      <c r="OHC121" s="10"/>
      <c r="OHD121" s="10"/>
      <c r="OHE121" s="10"/>
      <c r="OHF121" s="10"/>
      <c r="OHG121" s="10"/>
      <c r="OHH121" s="10"/>
      <c r="OHI121" s="10"/>
      <c r="OHJ121" s="10"/>
      <c r="OHK121" s="10"/>
      <c r="OHL121" s="10"/>
      <c r="OHM121" s="10"/>
      <c r="OHN121" s="10"/>
      <c r="OHO121" s="10"/>
      <c r="OHP121" s="10"/>
      <c r="OHQ121" s="10"/>
      <c r="OHR121" s="10"/>
      <c r="OHS121" s="10"/>
      <c r="OHT121" s="10"/>
      <c r="OHU121" s="10"/>
      <c r="OHV121" s="10"/>
      <c r="OHW121" s="10"/>
      <c r="OHX121" s="10"/>
      <c r="OHY121" s="10"/>
      <c r="OHZ121" s="10"/>
      <c r="OIA121" s="10"/>
      <c r="OIB121" s="10"/>
      <c r="OIC121" s="10"/>
      <c r="OID121" s="10"/>
      <c r="OIE121" s="10"/>
      <c r="OIF121" s="10"/>
      <c r="OIG121" s="10"/>
      <c r="OIH121" s="10"/>
      <c r="OII121" s="10"/>
      <c r="OIJ121" s="10"/>
      <c r="OIK121" s="10"/>
      <c r="OIL121" s="10"/>
      <c r="OIM121" s="10"/>
      <c r="OIN121" s="10"/>
      <c r="OIO121" s="10"/>
      <c r="OIP121" s="10"/>
      <c r="OIQ121" s="10"/>
      <c r="OIR121" s="10"/>
      <c r="OIS121" s="10"/>
      <c r="OIT121" s="10"/>
      <c r="OIU121" s="10"/>
      <c r="OIV121" s="10"/>
      <c r="OIW121" s="10"/>
      <c r="OIX121" s="10"/>
      <c r="OIY121" s="10"/>
      <c r="OIZ121" s="10"/>
      <c r="OJA121" s="10"/>
      <c r="OJB121" s="10"/>
      <c r="OJC121" s="10"/>
      <c r="OJD121" s="10"/>
      <c r="OJE121" s="10"/>
      <c r="OJF121" s="10"/>
      <c r="OJG121" s="10"/>
      <c r="OJH121" s="10"/>
      <c r="OJI121" s="10"/>
      <c r="OJJ121" s="10"/>
      <c r="OJK121" s="10"/>
      <c r="OJL121" s="10"/>
      <c r="OJM121" s="10"/>
      <c r="OJN121" s="10"/>
      <c r="OJO121" s="10"/>
      <c r="OJP121" s="10"/>
      <c r="OJQ121" s="10"/>
      <c r="OJR121" s="10"/>
      <c r="OJS121" s="10"/>
      <c r="OJT121" s="10"/>
      <c r="OJU121" s="10"/>
      <c r="OJV121" s="10"/>
      <c r="OJW121" s="10"/>
      <c r="OJX121" s="10"/>
      <c r="OJY121" s="10"/>
      <c r="OJZ121" s="10"/>
      <c r="OKA121" s="10"/>
      <c r="OKB121" s="10"/>
      <c r="OKC121" s="10"/>
      <c r="OKD121" s="10"/>
      <c r="OKE121" s="10"/>
      <c r="OKF121" s="10"/>
      <c r="OKG121" s="10"/>
      <c r="OKH121" s="10"/>
      <c r="OKI121" s="10"/>
      <c r="OKJ121" s="10"/>
      <c r="OKK121" s="10"/>
      <c r="OKL121" s="10"/>
      <c r="OKM121" s="10"/>
      <c r="OKN121" s="10"/>
      <c r="OKO121" s="10"/>
      <c r="OKP121" s="10"/>
      <c r="OKQ121" s="10"/>
      <c r="OKR121" s="10"/>
      <c r="OKS121" s="10"/>
      <c r="OKT121" s="10"/>
      <c r="OKU121" s="10"/>
      <c r="OKV121" s="10"/>
      <c r="OKW121" s="10"/>
      <c r="OKX121" s="10"/>
      <c r="OKY121" s="10"/>
      <c r="OKZ121" s="10"/>
      <c r="OLA121" s="10"/>
      <c r="OLB121" s="10"/>
      <c r="OLC121" s="10"/>
      <c r="OLD121" s="10"/>
      <c r="OLE121" s="10"/>
      <c r="OLF121" s="10"/>
      <c r="OLG121" s="10"/>
      <c r="OLH121" s="10"/>
      <c r="OLI121" s="10"/>
      <c r="OLJ121" s="10"/>
      <c r="OLK121" s="10"/>
      <c r="OLL121" s="10"/>
      <c r="OLM121" s="10"/>
      <c r="OLN121" s="10"/>
      <c r="OLO121" s="10"/>
      <c r="OLP121" s="10"/>
      <c r="OLQ121" s="10"/>
      <c r="OLR121" s="10"/>
      <c r="OLS121" s="10"/>
      <c r="OLT121" s="10"/>
      <c r="OLU121" s="10"/>
      <c r="OLV121" s="10"/>
      <c r="OLW121" s="10"/>
      <c r="OLX121" s="10"/>
      <c r="OLY121" s="10"/>
      <c r="OLZ121" s="10"/>
      <c r="OMA121" s="10"/>
      <c r="OMB121" s="10"/>
      <c r="OMC121" s="10"/>
      <c r="OMD121" s="10"/>
      <c r="OME121" s="10"/>
      <c r="OMF121" s="10"/>
      <c r="OMG121" s="10"/>
      <c r="OMH121" s="10"/>
      <c r="OMI121" s="10"/>
      <c r="OMJ121" s="10"/>
      <c r="OMK121" s="10"/>
      <c r="OML121" s="10"/>
      <c r="OMM121" s="10"/>
      <c r="OMN121" s="10"/>
      <c r="OMO121" s="10"/>
      <c r="OMP121" s="10"/>
      <c r="OMQ121" s="10"/>
      <c r="OMR121" s="10"/>
      <c r="OMS121" s="10"/>
      <c r="OMT121" s="10"/>
      <c r="OMU121" s="10"/>
      <c r="OMV121" s="10"/>
      <c r="OMW121" s="10"/>
      <c r="OMX121" s="10"/>
      <c r="OMY121" s="10"/>
      <c r="OMZ121" s="10"/>
      <c r="ONA121" s="10"/>
      <c r="ONB121" s="10"/>
      <c r="ONC121" s="10"/>
      <c r="OND121" s="10"/>
      <c r="ONE121" s="10"/>
      <c r="ONF121" s="10"/>
      <c r="ONG121" s="10"/>
      <c r="ONH121" s="10"/>
      <c r="ONI121" s="10"/>
      <c r="ONJ121" s="10"/>
      <c r="ONK121" s="10"/>
      <c r="ONL121" s="10"/>
      <c r="ONM121" s="10"/>
      <c r="ONN121" s="10"/>
      <c r="ONO121" s="10"/>
      <c r="ONP121" s="10"/>
      <c r="ONQ121" s="10"/>
      <c r="ONR121" s="10"/>
      <c r="ONS121" s="10"/>
      <c r="ONT121" s="10"/>
      <c r="ONU121" s="10"/>
      <c r="ONV121" s="10"/>
      <c r="ONW121" s="10"/>
      <c r="ONX121" s="10"/>
      <c r="ONY121" s="10"/>
      <c r="ONZ121" s="10"/>
      <c r="OOA121" s="10"/>
      <c r="OOB121" s="10"/>
      <c r="OOC121" s="10"/>
      <c r="OOD121" s="10"/>
      <c r="OOE121" s="10"/>
      <c r="OOF121" s="10"/>
      <c r="OOG121" s="10"/>
      <c r="OOH121" s="10"/>
      <c r="OOI121" s="10"/>
      <c r="OOJ121" s="10"/>
      <c r="OOK121" s="10"/>
      <c r="OOL121" s="10"/>
      <c r="OOM121" s="10"/>
      <c r="OON121" s="10"/>
      <c r="OOO121" s="10"/>
      <c r="OOP121" s="10"/>
      <c r="OOQ121" s="10"/>
      <c r="OOR121" s="10"/>
      <c r="OOS121" s="10"/>
      <c r="OOT121" s="10"/>
      <c r="OOU121" s="10"/>
      <c r="OOV121" s="10"/>
      <c r="OOW121" s="10"/>
      <c r="OOX121" s="10"/>
      <c r="OOY121" s="10"/>
      <c r="OOZ121" s="10"/>
      <c r="OPA121" s="10"/>
      <c r="OPB121" s="10"/>
      <c r="OPC121" s="10"/>
      <c r="OPD121" s="10"/>
      <c r="OPE121" s="10"/>
      <c r="OPF121" s="10"/>
      <c r="OPG121" s="10"/>
      <c r="OPH121" s="10"/>
      <c r="OPI121" s="10"/>
      <c r="OPJ121" s="10"/>
      <c r="OPK121" s="10"/>
      <c r="OPL121" s="10"/>
      <c r="OPM121" s="10"/>
      <c r="OPN121" s="10"/>
      <c r="OPO121" s="10"/>
      <c r="OPP121" s="10"/>
      <c r="OPQ121" s="10"/>
      <c r="OPR121" s="10"/>
      <c r="OPS121" s="10"/>
      <c r="OPT121" s="10"/>
      <c r="OPU121" s="10"/>
      <c r="OPV121" s="10"/>
      <c r="OPW121" s="10"/>
      <c r="OPX121" s="10"/>
      <c r="OPY121" s="10"/>
      <c r="OPZ121" s="10"/>
      <c r="OQA121" s="10"/>
      <c r="OQB121" s="10"/>
      <c r="OQC121" s="10"/>
      <c r="OQD121" s="10"/>
      <c r="OQE121" s="10"/>
      <c r="OQF121" s="10"/>
      <c r="OQG121" s="10"/>
      <c r="OQH121" s="10"/>
      <c r="OQI121" s="10"/>
      <c r="OQJ121" s="10"/>
      <c r="OQK121" s="10"/>
      <c r="OQL121" s="10"/>
      <c r="OQM121" s="10"/>
      <c r="OQN121" s="10"/>
      <c r="OQO121" s="10"/>
      <c r="OQP121" s="10"/>
      <c r="OQQ121" s="10"/>
      <c r="OQR121" s="10"/>
      <c r="OQS121" s="10"/>
      <c r="OQT121" s="10"/>
      <c r="OQU121" s="10"/>
      <c r="OQV121" s="10"/>
      <c r="OQW121" s="10"/>
      <c r="OQX121" s="10"/>
      <c r="OQY121" s="10"/>
      <c r="OQZ121" s="10"/>
      <c r="ORA121" s="10"/>
      <c r="ORB121" s="10"/>
      <c r="ORC121" s="10"/>
      <c r="ORD121" s="10"/>
      <c r="ORE121" s="10"/>
      <c r="ORF121" s="10"/>
      <c r="ORG121" s="10"/>
      <c r="ORH121" s="10"/>
      <c r="ORI121" s="10"/>
      <c r="ORJ121" s="10"/>
      <c r="ORK121" s="10"/>
      <c r="ORL121" s="10"/>
      <c r="ORM121" s="10"/>
      <c r="ORN121" s="10"/>
      <c r="ORO121" s="10"/>
      <c r="ORP121" s="10"/>
      <c r="ORQ121" s="10"/>
      <c r="ORR121" s="10"/>
      <c r="ORS121" s="10"/>
      <c r="ORT121" s="10"/>
      <c r="ORU121" s="10"/>
      <c r="ORV121" s="10"/>
      <c r="ORW121" s="10"/>
      <c r="ORX121" s="10"/>
      <c r="ORY121" s="10"/>
      <c r="ORZ121" s="10"/>
      <c r="OSA121" s="10"/>
      <c r="OSB121" s="10"/>
      <c r="OSC121" s="10"/>
      <c r="OSD121" s="10"/>
      <c r="OSE121" s="10"/>
      <c r="OSF121" s="10"/>
      <c r="OSG121" s="10"/>
      <c r="OSH121" s="10"/>
      <c r="OSI121" s="10"/>
      <c r="OSJ121" s="10"/>
      <c r="OSK121" s="10"/>
      <c r="OSL121" s="10"/>
      <c r="OSM121" s="10"/>
      <c r="OSN121" s="10"/>
      <c r="OSO121" s="10"/>
      <c r="OSP121" s="10"/>
      <c r="OSQ121" s="10"/>
      <c r="OSR121" s="10"/>
      <c r="OSS121" s="10"/>
      <c r="OST121" s="10"/>
      <c r="OSU121" s="10"/>
      <c r="OSV121" s="10"/>
      <c r="OSW121" s="10"/>
      <c r="OSX121" s="10"/>
      <c r="OSY121" s="10"/>
      <c r="OSZ121" s="10"/>
      <c r="OTA121" s="10"/>
      <c r="OTB121" s="10"/>
      <c r="OTC121" s="10"/>
      <c r="OTD121" s="10"/>
      <c r="OTE121" s="10"/>
      <c r="OTF121" s="10"/>
      <c r="OTG121" s="10"/>
      <c r="OTH121" s="10"/>
      <c r="OTI121" s="10"/>
      <c r="OTJ121" s="10"/>
      <c r="OTK121" s="10"/>
      <c r="OTL121" s="10"/>
      <c r="OTM121" s="10"/>
      <c r="OTN121" s="10"/>
      <c r="OTO121" s="10"/>
      <c r="OTP121" s="10"/>
      <c r="OTQ121" s="10"/>
      <c r="OTR121" s="10"/>
      <c r="OTS121" s="10"/>
      <c r="OTT121" s="10"/>
      <c r="OTU121" s="10"/>
      <c r="OTV121" s="10"/>
      <c r="OTW121" s="10"/>
      <c r="OTX121" s="10"/>
      <c r="OTY121" s="10"/>
      <c r="OTZ121" s="10"/>
      <c r="OUA121" s="10"/>
      <c r="OUB121" s="10"/>
      <c r="OUC121" s="10"/>
      <c r="OUD121" s="10"/>
      <c r="OUE121" s="10"/>
      <c r="OUF121" s="10"/>
      <c r="OUG121" s="10"/>
      <c r="OUH121" s="10"/>
      <c r="OUI121" s="10"/>
      <c r="OUJ121" s="10"/>
      <c r="OUK121" s="10"/>
      <c r="OUL121" s="10"/>
      <c r="OUM121" s="10"/>
      <c r="OUN121" s="10"/>
      <c r="OUO121" s="10"/>
      <c r="OUP121" s="10"/>
      <c r="OUQ121" s="10"/>
      <c r="OUR121" s="10"/>
      <c r="OUS121" s="10"/>
      <c r="OUT121" s="10"/>
      <c r="OUU121" s="10"/>
      <c r="OUV121" s="10"/>
      <c r="OUW121" s="10"/>
      <c r="OUX121" s="10"/>
      <c r="OUY121" s="10"/>
      <c r="OUZ121" s="10"/>
      <c r="OVA121" s="10"/>
      <c r="OVB121" s="10"/>
      <c r="OVC121" s="10"/>
      <c r="OVD121" s="10"/>
      <c r="OVE121" s="10"/>
      <c r="OVF121" s="10"/>
      <c r="OVG121" s="10"/>
      <c r="OVH121" s="10"/>
      <c r="OVI121" s="10"/>
      <c r="OVJ121" s="10"/>
      <c r="OVK121" s="10"/>
      <c r="OVL121" s="10"/>
      <c r="OVM121" s="10"/>
      <c r="OVN121" s="10"/>
      <c r="OVO121" s="10"/>
      <c r="OVP121" s="10"/>
      <c r="OVQ121" s="10"/>
      <c r="OVR121" s="10"/>
      <c r="OVS121" s="10"/>
      <c r="OVT121" s="10"/>
      <c r="OVU121" s="10"/>
      <c r="OVV121" s="10"/>
      <c r="OVW121" s="10"/>
      <c r="OVX121" s="10"/>
      <c r="OVY121" s="10"/>
      <c r="OVZ121" s="10"/>
      <c r="OWA121" s="10"/>
      <c r="OWB121" s="10"/>
      <c r="OWC121" s="10"/>
      <c r="OWD121" s="10"/>
      <c r="OWE121" s="10"/>
      <c r="OWF121" s="10"/>
      <c r="OWG121" s="10"/>
      <c r="OWH121" s="10"/>
      <c r="OWI121" s="10"/>
      <c r="OWJ121" s="10"/>
      <c r="OWK121" s="10"/>
      <c r="OWL121" s="10"/>
      <c r="OWM121" s="10"/>
      <c r="OWN121" s="10"/>
      <c r="OWO121" s="10"/>
      <c r="OWP121" s="10"/>
      <c r="OWQ121" s="10"/>
      <c r="OWR121" s="10"/>
      <c r="OWS121" s="10"/>
      <c r="OWT121" s="10"/>
      <c r="OWU121" s="10"/>
      <c r="OWV121" s="10"/>
      <c r="OWW121" s="10"/>
      <c r="OWX121" s="10"/>
      <c r="OWY121" s="10"/>
      <c r="OWZ121" s="10"/>
      <c r="OXA121" s="10"/>
      <c r="OXB121" s="10"/>
      <c r="OXC121" s="10"/>
      <c r="OXD121" s="10"/>
      <c r="OXE121" s="10"/>
      <c r="OXF121" s="10"/>
      <c r="OXG121" s="10"/>
      <c r="OXH121" s="10"/>
      <c r="OXI121" s="10"/>
      <c r="OXJ121" s="10"/>
      <c r="OXK121" s="10"/>
      <c r="OXL121" s="10"/>
      <c r="OXM121" s="10"/>
      <c r="OXN121" s="10"/>
      <c r="OXO121" s="10"/>
      <c r="OXP121" s="10"/>
      <c r="OXQ121" s="10"/>
      <c r="OXR121" s="10"/>
      <c r="OXS121" s="10"/>
      <c r="OXT121" s="10"/>
      <c r="OXU121" s="10"/>
      <c r="OXV121" s="10"/>
      <c r="OXW121" s="10"/>
      <c r="OXX121" s="10"/>
      <c r="OXY121" s="10"/>
      <c r="OXZ121" s="10"/>
      <c r="OYA121" s="10"/>
      <c r="OYB121" s="10"/>
      <c r="OYC121" s="10"/>
      <c r="OYD121" s="10"/>
      <c r="OYE121" s="10"/>
      <c r="OYF121" s="10"/>
      <c r="OYG121" s="10"/>
      <c r="OYH121" s="10"/>
      <c r="OYI121" s="10"/>
      <c r="OYJ121" s="10"/>
      <c r="OYK121" s="10"/>
      <c r="OYL121" s="10"/>
      <c r="OYM121" s="10"/>
      <c r="OYN121" s="10"/>
      <c r="OYO121" s="10"/>
      <c r="OYP121" s="10"/>
      <c r="OYQ121" s="10"/>
      <c r="OYR121" s="10"/>
      <c r="OYS121" s="10"/>
      <c r="OYT121" s="10"/>
      <c r="OYU121" s="10"/>
      <c r="OYV121" s="10"/>
      <c r="OYW121" s="10"/>
      <c r="OYX121" s="10"/>
      <c r="OYY121" s="10"/>
      <c r="OYZ121" s="10"/>
      <c r="OZA121" s="10"/>
      <c r="OZB121" s="10"/>
      <c r="OZC121" s="10"/>
      <c r="OZD121" s="10"/>
      <c r="OZE121" s="10"/>
      <c r="OZF121" s="10"/>
      <c r="OZG121" s="10"/>
      <c r="OZH121" s="10"/>
      <c r="OZI121" s="10"/>
      <c r="OZJ121" s="10"/>
      <c r="OZK121" s="10"/>
      <c r="OZL121" s="10"/>
      <c r="OZM121" s="10"/>
      <c r="OZN121" s="10"/>
      <c r="OZO121" s="10"/>
      <c r="OZP121" s="10"/>
      <c r="OZQ121" s="10"/>
      <c r="OZR121" s="10"/>
      <c r="OZS121" s="10"/>
      <c r="OZT121" s="10"/>
      <c r="OZU121" s="10"/>
      <c r="OZV121" s="10"/>
      <c r="OZW121" s="10"/>
      <c r="OZX121" s="10"/>
      <c r="OZY121" s="10"/>
      <c r="OZZ121" s="10"/>
      <c r="PAA121" s="10"/>
      <c r="PAB121" s="10"/>
      <c r="PAC121" s="10"/>
      <c r="PAD121" s="10"/>
      <c r="PAE121" s="10"/>
      <c r="PAF121" s="10"/>
      <c r="PAG121" s="10"/>
      <c r="PAH121" s="10"/>
      <c r="PAI121" s="10"/>
      <c r="PAJ121" s="10"/>
      <c r="PAK121" s="10"/>
      <c r="PAL121" s="10"/>
      <c r="PAM121" s="10"/>
      <c r="PAN121" s="10"/>
      <c r="PAO121" s="10"/>
      <c r="PAP121" s="10"/>
      <c r="PAQ121" s="10"/>
      <c r="PAR121" s="10"/>
      <c r="PAS121" s="10"/>
      <c r="PAT121" s="10"/>
      <c r="PAU121" s="10"/>
      <c r="PAV121" s="10"/>
      <c r="PAW121" s="10"/>
      <c r="PAX121" s="10"/>
      <c r="PAY121" s="10"/>
      <c r="PAZ121" s="10"/>
      <c r="PBA121" s="10"/>
      <c r="PBB121" s="10"/>
      <c r="PBC121" s="10"/>
      <c r="PBD121" s="10"/>
      <c r="PBE121" s="10"/>
      <c r="PBF121" s="10"/>
      <c r="PBG121" s="10"/>
      <c r="PBH121" s="10"/>
      <c r="PBI121" s="10"/>
      <c r="PBJ121" s="10"/>
      <c r="PBK121" s="10"/>
      <c r="PBL121" s="10"/>
      <c r="PBM121" s="10"/>
      <c r="PBN121" s="10"/>
      <c r="PBO121" s="10"/>
      <c r="PBP121" s="10"/>
      <c r="PBQ121" s="10"/>
      <c r="PBR121" s="10"/>
      <c r="PBS121" s="10"/>
      <c r="PBT121" s="10"/>
      <c r="PBU121" s="10"/>
      <c r="PBV121" s="10"/>
      <c r="PBW121" s="10"/>
      <c r="PBX121" s="10"/>
      <c r="PBY121" s="10"/>
      <c r="PBZ121" s="10"/>
      <c r="PCA121" s="10"/>
      <c r="PCB121" s="10"/>
      <c r="PCC121" s="10"/>
      <c r="PCD121" s="10"/>
      <c r="PCE121" s="10"/>
      <c r="PCF121" s="10"/>
      <c r="PCG121" s="10"/>
      <c r="PCH121" s="10"/>
      <c r="PCI121" s="10"/>
      <c r="PCJ121" s="10"/>
      <c r="PCK121" s="10"/>
      <c r="PCL121" s="10"/>
      <c r="PCM121" s="10"/>
      <c r="PCN121" s="10"/>
      <c r="PCO121" s="10"/>
      <c r="PCP121" s="10"/>
      <c r="PCQ121" s="10"/>
      <c r="PCR121" s="10"/>
      <c r="PCS121" s="10"/>
      <c r="PCT121" s="10"/>
      <c r="PCU121" s="10"/>
      <c r="PCV121" s="10"/>
      <c r="PCW121" s="10"/>
      <c r="PCX121" s="10"/>
      <c r="PCY121" s="10"/>
      <c r="PCZ121" s="10"/>
      <c r="PDA121" s="10"/>
      <c r="PDB121" s="10"/>
      <c r="PDC121" s="10"/>
      <c r="PDD121" s="10"/>
      <c r="PDE121" s="10"/>
      <c r="PDF121" s="10"/>
      <c r="PDG121" s="10"/>
      <c r="PDH121" s="10"/>
      <c r="PDI121" s="10"/>
      <c r="PDJ121" s="10"/>
      <c r="PDK121" s="10"/>
      <c r="PDL121" s="10"/>
      <c r="PDM121" s="10"/>
      <c r="PDN121" s="10"/>
      <c r="PDO121" s="10"/>
      <c r="PDP121" s="10"/>
      <c r="PDQ121" s="10"/>
      <c r="PDR121" s="10"/>
      <c r="PDS121" s="10"/>
      <c r="PDT121" s="10"/>
      <c r="PDU121" s="10"/>
      <c r="PDV121" s="10"/>
      <c r="PDW121" s="10"/>
      <c r="PDX121" s="10"/>
      <c r="PDY121" s="10"/>
      <c r="PDZ121" s="10"/>
      <c r="PEA121" s="10"/>
      <c r="PEB121" s="10"/>
      <c r="PEC121" s="10"/>
      <c r="PED121" s="10"/>
      <c r="PEE121" s="10"/>
      <c r="PEF121" s="10"/>
      <c r="PEG121" s="10"/>
      <c r="PEH121" s="10"/>
      <c r="PEI121" s="10"/>
      <c r="PEJ121" s="10"/>
      <c r="PEK121" s="10"/>
      <c r="PEL121" s="10"/>
      <c r="PEM121" s="10"/>
      <c r="PEN121" s="10"/>
      <c r="PEO121" s="10"/>
      <c r="PEP121" s="10"/>
      <c r="PEQ121" s="10"/>
      <c r="PER121" s="10"/>
      <c r="PES121" s="10"/>
      <c r="PET121" s="10"/>
      <c r="PEU121" s="10"/>
      <c r="PEV121" s="10"/>
      <c r="PEW121" s="10"/>
      <c r="PEX121" s="10"/>
      <c r="PEY121" s="10"/>
      <c r="PEZ121" s="10"/>
      <c r="PFA121" s="10"/>
      <c r="PFB121" s="10"/>
      <c r="PFC121" s="10"/>
      <c r="PFD121" s="10"/>
      <c r="PFE121" s="10"/>
      <c r="PFF121" s="10"/>
      <c r="PFG121" s="10"/>
      <c r="PFH121" s="10"/>
      <c r="PFI121" s="10"/>
      <c r="PFJ121" s="10"/>
      <c r="PFK121" s="10"/>
      <c r="PFL121" s="10"/>
      <c r="PFM121" s="10"/>
      <c r="PFN121" s="10"/>
      <c r="PFO121" s="10"/>
      <c r="PFP121" s="10"/>
      <c r="PFQ121" s="10"/>
      <c r="PFR121" s="10"/>
      <c r="PFS121" s="10"/>
      <c r="PFT121" s="10"/>
      <c r="PFU121" s="10"/>
      <c r="PFV121" s="10"/>
      <c r="PFW121" s="10"/>
      <c r="PFX121" s="10"/>
      <c r="PFY121" s="10"/>
      <c r="PFZ121" s="10"/>
      <c r="PGA121" s="10"/>
      <c r="PGB121" s="10"/>
      <c r="PGC121" s="10"/>
      <c r="PGD121" s="10"/>
      <c r="PGE121" s="10"/>
      <c r="PGF121" s="10"/>
      <c r="PGG121" s="10"/>
      <c r="PGH121" s="10"/>
      <c r="PGI121" s="10"/>
      <c r="PGJ121" s="10"/>
      <c r="PGK121" s="10"/>
      <c r="PGL121" s="10"/>
      <c r="PGM121" s="10"/>
      <c r="PGN121" s="10"/>
      <c r="PGO121" s="10"/>
      <c r="PGP121" s="10"/>
      <c r="PGQ121" s="10"/>
      <c r="PGR121" s="10"/>
      <c r="PGS121" s="10"/>
      <c r="PGT121" s="10"/>
      <c r="PGU121" s="10"/>
      <c r="PGV121" s="10"/>
      <c r="PGW121" s="10"/>
      <c r="PGX121" s="10"/>
      <c r="PGY121" s="10"/>
      <c r="PGZ121" s="10"/>
      <c r="PHA121" s="10"/>
      <c r="PHB121" s="10"/>
      <c r="PHC121" s="10"/>
      <c r="PHD121" s="10"/>
      <c r="PHE121" s="10"/>
      <c r="PHF121" s="10"/>
      <c r="PHG121" s="10"/>
      <c r="PHH121" s="10"/>
      <c r="PHI121" s="10"/>
      <c r="PHJ121" s="10"/>
      <c r="PHK121" s="10"/>
      <c r="PHL121" s="10"/>
      <c r="PHM121" s="10"/>
      <c r="PHN121" s="10"/>
      <c r="PHO121" s="10"/>
      <c r="PHP121" s="10"/>
      <c r="PHQ121" s="10"/>
      <c r="PHR121" s="10"/>
      <c r="PHS121" s="10"/>
      <c r="PHT121" s="10"/>
      <c r="PHU121" s="10"/>
      <c r="PHV121" s="10"/>
      <c r="PHW121" s="10"/>
      <c r="PHX121" s="10"/>
      <c r="PHY121" s="10"/>
      <c r="PHZ121" s="10"/>
      <c r="PIA121" s="10"/>
      <c r="PIB121" s="10"/>
      <c r="PIC121" s="10"/>
      <c r="PID121" s="10"/>
      <c r="PIE121" s="10"/>
      <c r="PIF121" s="10"/>
      <c r="PIG121" s="10"/>
      <c r="PIH121" s="10"/>
      <c r="PII121" s="10"/>
      <c r="PIJ121" s="10"/>
      <c r="PIK121" s="10"/>
      <c r="PIL121" s="10"/>
      <c r="PIM121" s="10"/>
      <c r="PIN121" s="10"/>
      <c r="PIO121" s="10"/>
      <c r="PIP121" s="10"/>
      <c r="PIQ121" s="10"/>
      <c r="PIR121" s="10"/>
      <c r="PIS121" s="10"/>
      <c r="PIT121" s="10"/>
      <c r="PIU121" s="10"/>
      <c r="PIV121" s="10"/>
      <c r="PIW121" s="10"/>
      <c r="PIX121" s="10"/>
      <c r="PIY121" s="10"/>
      <c r="PIZ121" s="10"/>
      <c r="PJA121" s="10"/>
      <c r="PJB121" s="10"/>
      <c r="PJC121" s="10"/>
      <c r="PJD121" s="10"/>
      <c r="PJE121" s="10"/>
      <c r="PJF121" s="10"/>
      <c r="PJG121" s="10"/>
      <c r="PJH121" s="10"/>
      <c r="PJI121" s="10"/>
      <c r="PJJ121" s="10"/>
      <c r="PJK121" s="10"/>
      <c r="PJL121" s="10"/>
      <c r="PJM121" s="10"/>
      <c r="PJN121" s="10"/>
      <c r="PJO121" s="10"/>
      <c r="PJP121" s="10"/>
      <c r="PJQ121" s="10"/>
      <c r="PJR121" s="10"/>
      <c r="PJS121" s="10"/>
      <c r="PJT121" s="10"/>
      <c r="PJU121" s="10"/>
      <c r="PJV121" s="10"/>
      <c r="PJW121" s="10"/>
      <c r="PJX121" s="10"/>
      <c r="PJY121" s="10"/>
      <c r="PJZ121" s="10"/>
      <c r="PKA121" s="10"/>
      <c r="PKB121" s="10"/>
      <c r="PKC121" s="10"/>
      <c r="PKD121" s="10"/>
      <c r="PKE121" s="10"/>
      <c r="PKF121" s="10"/>
      <c r="PKG121" s="10"/>
      <c r="PKH121" s="10"/>
      <c r="PKI121" s="10"/>
      <c r="PKJ121" s="10"/>
      <c r="PKK121" s="10"/>
      <c r="PKL121" s="10"/>
      <c r="PKM121" s="10"/>
      <c r="PKN121" s="10"/>
      <c r="PKO121" s="10"/>
      <c r="PKP121" s="10"/>
      <c r="PKQ121" s="10"/>
      <c r="PKR121" s="10"/>
      <c r="PKS121" s="10"/>
      <c r="PKT121" s="10"/>
      <c r="PKU121" s="10"/>
      <c r="PKV121" s="10"/>
      <c r="PKW121" s="10"/>
      <c r="PKX121" s="10"/>
      <c r="PKY121" s="10"/>
      <c r="PKZ121" s="10"/>
      <c r="PLA121" s="10"/>
      <c r="PLB121" s="10"/>
      <c r="PLC121" s="10"/>
      <c r="PLD121" s="10"/>
      <c r="PLE121" s="10"/>
      <c r="PLF121" s="10"/>
      <c r="PLG121" s="10"/>
      <c r="PLH121" s="10"/>
      <c r="PLI121" s="10"/>
      <c r="PLJ121" s="10"/>
      <c r="PLK121" s="10"/>
      <c r="PLL121" s="10"/>
      <c r="PLM121" s="10"/>
      <c r="PLN121" s="10"/>
      <c r="PLO121" s="10"/>
      <c r="PLP121" s="10"/>
      <c r="PLQ121" s="10"/>
      <c r="PLR121" s="10"/>
      <c r="PLS121" s="10"/>
      <c r="PLT121" s="10"/>
      <c r="PLU121" s="10"/>
      <c r="PLV121" s="10"/>
      <c r="PLW121" s="10"/>
      <c r="PLX121" s="10"/>
      <c r="PLY121" s="10"/>
      <c r="PLZ121" s="10"/>
      <c r="PMA121" s="10"/>
      <c r="PMB121" s="10"/>
      <c r="PMC121" s="10"/>
      <c r="PMD121" s="10"/>
      <c r="PME121" s="10"/>
      <c r="PMF121" s="10"/>
      <c r="PMG121" s="10"/>
      <c r="PMH121" s="10"/>
      <c r="PMI121" s="10"/>
      <c r="PMJ121" s="10"/>
      <c r="PMK121" s="10"/>
      <c r="PML121" s="10"/>
      <c r="PMM121" s="10"/>
      <c r="PMN121" s="10"/>
      <c r="PMO121" s="10"/>
      <c r="PMP121" s="10"/>
      <c r="PMQ121" s="10"/>
      <c r="PMR121" s="10"/>
      <c r="PMS121" s="10"/>
      <c r="PMT121" s="10"/>
      <c r="PMU121" s="10"/>
      <c r="PMV121" s="10"/>
      <c r="PMW121" s="10"/>
      <c r="PMX121" s="10"/>
      <c r="PMY121" s="10"/>
      <c r="PMZ121" s="10"/>
      <c r="PNA121" s="10"/>
      <c r="PNB121" s="10"/>
      <c r="PNC121" s="10"/>
      <c r="PND121" s="10"/>
      <c r="PNE121" s="10"/>
      <c r="PNF121" s="10"/>
      <c r="PNG121" s="10"/>
      <c r="PNH121" s="10"/>
      <c r="PNI121" s="10"/>
      <c r="PNJ121" s="10"/>
      <c r="PNK121" s="10"/>
      <c r="PNL121" s="10"/>
      <c r="PNM121" s="10"/>
      <c r="PNN121" s="10"/>
      <c r="PNO121" s="10"/>
      <c r="PNP121" s="10"/>
      <c r="PNQ121" s="10"/>
      <c r="PNR121" s="10"/>
      <c r="PNS121" s="10"/>
      <c r="PNT121" s="10"/>
      <c r="PNU121" s="10"/>
      <c r="PNV121" s="10"/>
      <c r="PNW121" s="10"/>
      <c r="PNX121" s="10"/>
      <c r="PNY121" s="10"/>
      <c r="PNZ121" s="10"/>
      <c r="POA121" s="10"/>
      <c r="POB121" s="10"/>
      <c r="POC121" s="10"/>
      <c r="POD121" s="10"/>
      <c r="POE121" s="10"/>
      <c r="POF121" s="10"/>
      <c r="POG121" s="10"/>
      <c r="POH121" s="10"/>
      <c r="POI121" s="10"/>
      <c r="POJ121" s="10"/>
      <c r="POK121" s="10"/>
      <c r="POL121" s="10"/>
      <c r="POM121" s="10"/>
      <c r="PON121" s="10"/>
      <c r="POO121" s="10"/>
      <c r="POP121" s="10"/>
      <c r="POQ121" s="10"/>
      <c r="POR121" s="10"/>
      <c r="POS121" s="10"/>
      <c r="POT121" s="10"/>
      <c r="POU121" s="10"/>
      <c r="POV121" s="10"/>
      <c r="POW121" s="10"/>
      <c r="POX121" s="10"/>
      <c r="POY121" s="10"/>
      <c r="POZ121" s="10"/>
      <c r="PPA121" s="10"/>
      <c r="PPB121" s="10"/>
      <c r="PPC121" s="10"/>
      <c r="PPD121" s="10"/>
      <c r="PPE121" s="10"/>
      <c r="PPF121" s="10"/>
      <c r="PPG121" s="10"/>
      <c r="PPH121" s="10"/>
      <c r="PPI121" s="10"/>
      <c r="PPJ121" s="10"/>
      <c r="PPK121" s="10"/>
      <c r="PPL121" s="10"/>
      <c r="PPM121" s="10"/>
      <c r="PPN121" s="10"/>
      <c r="PPO121" s="10"/>
      <c r="PPP121" s="10"/>
      <c r="PPQ121" s="10"/>
      <c r="PPR121" s="10"/>
      <c r="PPS121" s="10"/>
      <c r="PPT121" s="10"/>
      <c r="PPU121" s="10"/>
      <c r="PPV121" s="10"/>
      <c r="PPW121" s="10"/>
      <c r="PPX121" s="10"/>
      <c r="PPY121" s="10"/>
      <c r="PPZ121" s="10"/>
      <c r="PQA121" s="10"/>
      <c r="PQB121" s="10"/>
      <c r="PQC121" s="10"/>
      <c r="PQD121" s="10"/>
      <c r="PQE121" s="10"/>
      <c r="PQF121" s="10"/>
      <c r="PQG121" s="10"/>
      <c r="PQH121" s="10"/>
      <c r="PQI121" s="10"/>
      <c r="PQJ121" s="10"/>
      <c r="PQK121" s="10"/>
      <c r="PQL121" s="10"/>
      <c r="PQM121" s="10"/>
      <c r="PQN121" s="10"/>
      <c r="PQO121" s="10"/>
      <c r="PQP121" s="10"/>
      <c r="PQQ121" s="10"/>
      <c r="PQR121" s="10"/>
      <c r="PQS121" s="10"/>
      <c r="PQT121" s="10"/>
      <c r="PQU121" s="10"/>
      <c r="PQV121" s="10"/>
      <c r="PQW121" s="10"/>
      <c r="PQX121" s="10"/>
      <c r="PQY121" s="10"/>
      <c r="PQZ121" s="10"/>
      <c r="PRA121" s="10"/>
      <c r="PRB121" s="10"/>
      <c r="PRC121" s="10"/>
      <c r="PRD121" s="10"/>
      <c r="PRE121" s="10"/>
      <c r="PRF121" s="10"/>
      <c r="PRG121" s="10"/>
      <c r="PRH121" s="10"/>
      <c r="PRI121" s="10"/>
      <c r="PRJ121" s="10"/>
      <c r="PRK121" s="10"/>
      <c r="PRL121" s="10"/>
      <c r="PRM121" s="10"/>
      <c r="PRN121" s="10"/>
      <c r="PRO121" s="10"/>
      <c r="PRP121" s="10"/>
      <c r="PRQ121" s="10"/>
      <c r="PRR121" s="10"/>
      <c r="PRS121" s="10"/>
      <c r="PRT121" s="10"/>
      <c r="PRU121" s="10"/>
      <c r="PRV121" s="10"/>
      <c r="PRW121" s="10"/>
      <c r="PRX121" s="10"/>
      <c r="PRY121" s="10"/>
      <c r="PRZ121" s="10"/>
      <c r="PSA121" s="10"/>
      <c r="PSB121" s="10"/>
      <c r="PSC121" s="10"/>
      <c r="PSD121" s="10"/>
      <c r="PSE121" s="10"/>
      <c r="PSF121" s="10"/>
      <c r="PSG121" s="10"/>
      <c r="PSH121" s="10"/>
      <c r="PSI121" s="10"/>
      <c r="PSJ121" s="10"/>
      <c r="PSK121" s="10"/>
      <c r="PSL121" s="10"/>
      <c r="PSM121" s="10"/>
      <c r="PSN121" s="10"/>
      <c r="PSO121" s="10"/>
      <c r="PSP121" s="10"/>
      <c r="PSQ121" s="10"/>
      <c r="PSR121" s="10"/>
      <c r="PSS121" s="10"/>
      <c r="PST121" s="10"/>
      <c r="PSU121" s="10"/>
      <c r="PSV121" s="10"/>
      <c r="PSW121" s="10"/>
      <c r="PSX121" s="10"/>
      <c r="PSY121" s="10"/>
      <c r="PSZ121" s="10"/>
      <c r="PTA121" s="10"/>
      <c r="PTB121" s="10"/>
      <c r="PTC121" s="10"/>
      <c r="PTD121" s="10"/>
      <c r="PTE121" s="10"/>
      <c r="PTF121" s="10"/>
      <c r="PTG121" s="10"/>
      <c r="PTH121" s="10"/>
      <c r="PTI121" s="10"/>
      <c r="PTJ121" s="10"/>
      <c r="PTK121" s="10"/>
      <c r="PTL121" s="10"/>
      <c r="PTM121" s="10"/>
      <c r="PTN121" s="10"/>
      <c r="PTO121" s="10"/>
      <c r="PTP121" s="10"/>
      <c r="PTQ121" s="10"/>
      <c r="PTR121" s="10"/>
      <c r="PTS121" s="10"/>
      <c r="PTT121" s="10"/>
      <c r="PTU121" s="10"/>
      <c r="PTV121" s="10"/>
      <c r="PTW121" s="10"/>
      <c r="PTX121" s="10"/>
      <c r="PTY121" s="10"/>
      <c r="PTZ121" s="10"/>
      <c r="PUA121" s="10"/>
      <c r="PUB121" s="10"/>
      <c r="PUC121" s="10"/>
      <c r="PUD121" s="10"/>
      <c r="PUE121" s="10"/>
      <c r="PUF121" s="10"/>
      <c r="PUG121" s="10"/>
      <c r="PUH121" s="10"/>
      <c r="PUI121" s="10"/>
      <c r="PUJ121" s="10"/>
      <c r="PUK121" s="10"/>
      <c r="PUL121" s="10"/>
      <c r="PUM121" s="10"/>
      <c r="PUN121" s="10"/>
      <c r="PUO121" s="10"/>
      <c r="PUP121" s="10"/>
      <c r="PUQ121" s="10"/>
      <c r="PUR121" s="10"/>
      <c r="PUS121" s="10"/>
      <c r="PUT121" s="10"/>
      <c r="PUU121" s="10"/>
      <c r="PUV121" s="10"/>
      <c r="PUW121" s="10"/>
      <c r="PUX121" s="10"/>
      <c r="PUY121" s="10"/>
      <c r="PUZ121" s="10"/>
      <c r="PVA121" s="10"/>
      <c r="PVB121" s="10"/>
      <c r="PVC121" s="10"/>
      <c r="PVD121" s="10"/>
      <c r="PVE121" s="10"/>
      <c r="PVF121" s="10"/>
      <c r="PVG121" s="10"/>
      <c r="PVH121" s="10"/>
      <c r="PVI121" s="10"/>
      <c r="PVJ121" s="10"/>
      <c r="PVK121" s="10"/>
      <c r="PVL121" s="10"/>
      <c r="PVM121" s="10"/>
      <c r="PVN121" s="10"/>
      <c r="PVO121" s="10"/>
      <c r="PVP121" s="10"/>
      <c r="PVQ121" s="10"/>
      <c r="PVR121" s="10"/>
      <c r="PVS121" s="10"/>
      <c r="PVT121" s="10"/>
      <c r="PVU121" s="10"/>
      <c r="PVV121" s="10"/>
      <c r="PVW121" s="10"/>
      <c r="PVX121" s="10"/>
      <c r="PVY121" s="10"/>
      <c r="PVZ121" s="10"/>
      <c r="PWA121" s="10"/>
      <c r="PWB121" s="10"/>
      <c r="PWC121" s="10"/>
      <c r="PWD121" s="10"/>
      <c r="PWE121" s="10"/>
      <c r="PWF121" s="10"/>
      <c r="PWG121" s="10"/>
      <c r="PWH121" s="10"/>
      <c r="PWI121" s="10"/>
      <c r="PWJ121" s="10"/>
      <c r="PWK121" s="10"/>
      <c r="PWL121" s="10"/>
      <c r="PWM121" s="10"/>
      <c r="PWN121" s="10"/>
      <c r="PWO121" s="10"/>
      <c r="PWP121" s="10"/>
      <c r="PWQ121" s="10"/>
      <c r="PWR121" s="10"/>
      <c r="PWS121" s="10"/>
      <c r="PWT121" s="10"/>
      <c r="PWU121" s="10"/>
      <c r="PWV121" s="10"/>
      <c r="PWW121" s="10"/>
      <c r="PWX121" s="10"/>
      <c r="PWY121" s="10"/>
      <c r="PWZ121" s="10"/>
      <c r="PXA121" s="10"/>
      <c r="PXB121" s="10"/>
      <c r="PXC121" s="10"/>
      <c r="PXD121" s="10"/>
      <c r="PXE121" s="10"/>
      <c r="PXF121" s="10"/>
      <c r="PXG121" s="10"/>
      <c r="PXH121" s="10"/>
      <c r="PXI121" s="10"/>
      <c r="PXJ121" s="10"/>
      <c r="PXK121" s="10"/>
      <c r="PXL121" s="10"/>
      <c r="PXM121" s="10"/>
      <c r="PXN121" s="10"/>
      <c r="PXO121" s="10"/>
      <c r="PXP121" s="10"/>
      <c r="PXQ121" s="10"/>
      <c r="PXR121" s="10"/>
      <c r="PXS121" s="10"/>
      <c r="PXT121" s="10"/>
      <c r="PXU121" s="10"/>
      <c r="PXV121" s="10"/>
      <c r="PXW121" s="10"/>
      <c r="PXX121" s="10"/>
      <c r="PXY121" s="10"/>
      <c r="PXZ121" s="10"/>
      <c r="PYA121" s="10"/>
      <c r="PYB121" s="10"/>
      <c r="PYC121" s="10"/>
      <c r="PYD121" s="10"/>
      <c r="PYE121" s="10"/>
      <c r="PYF121" s="10"/>
      <c r="PYG121" s="10"/>
      <c r="PYH121" s="10"/>
      <c r="PYI121" s="10"/>
      <c r="PYJ121" s="10"/>
      <c r="PYK121" s="10"/>
      <c r="PYL121" s="10"/>
      <c r="PYM121" s="10"/>
      <c r="PYN121" s="10"/>
      <c r="PYO121" s="10"/>
      <c r="PYP121" s="10"/>
      <c r="PYQ121" s="10"/>
      <c r="PYR121" s="10"/>
      <c r="PYS121" s="10"/>
      <c r="PYT121" s="10"/>
      <c r="PYU121" s="10"/>
      <c r="PYV121" s="10"/>
      <c r="PYW121" s="10"/>
      <c r="PYX121" s="10"/>
      <c r="PYY121" s="10"/>
      <c r="PYZ121" s="10"/>
      <c r="PZA121" s="10"/>
      <c r="PZB121" s="10"/>
      <c r="PZC121" s="10"/>
      <c r="PZD121" s="10"/>
      <c r="PZE121" s="10"/>
      <c r="PZF121" s="10"/>
      <c r="PZG121" s="10"/>
      <c r="PZH121" s="10"/>
      <c r="PZI121" s="10"/>
      <c r="PZJ121" s="10"/>
      <c r="PZK121" s="10"/>
      <c r="PZL121" s="10"/>
      <c r="PZM121" s="10"/>
      <c r="PZN121" s="10"/>
      <c r="PZO121" s="10"/>
      <c r="PZP121" s="10"/>
      <c r="PZQ121" s="10"/>
      <c r="PZR121" s="10"/>
      <c r="PZS121" s="10"/>
      <c r="PZT121" s="10"/>
      <c r="PZU121" s="10"/>
      <c r="PZV121" s="10"/>
      <c r="PZW121" s="10"/>
      <c r="PZX121" s="10"/>
      <c r="PZY121" s="10"/>
      <c r="PZZ121" s="10"/>
      <c r="QAA121" s="10"/>
      <c r="QAB121" s="10"/>
      <c r="QAC121" s="10"/>
      <c r="QAD121" s="10"/>
      <c r="QAE121" s="10"/>
      <c r="QAF121" s="10"/>
      <c r="QAG121" s="10"/>
      <c r="QAH121" s="10"/>
      <c r="QAI121" s="10"/>
      <c r="QAJ121" s="10"/>
      <c r="QAK121" s="10"/>
      <c r="QAL121" s="10"/>
      <c r="QAM121" s="10"/>
      <c r="QAN121" s="10"/>
      <c r="QAO121" s="10"/>
      <c r="QAP121" s="10"/>
      <c r="QAQ121" s="10"/>
      <c r="QAR121" s="10"/>
      <c r="QAS121" s="10"/>
      <c r="QAT121" s="10"/>
      <c r="QAU121" s="10"/>
      <c r="QAV121" s="10"/>
      <c r="QAW121" s="10"/>
      <c r="QAX121" s="10"/>
      <c r="QAY121" s="10"/>
      <c r="QAZ121" s="10"/>
      <c r="QBA121" s="10"/>
      <c r="QBB121" s="10"/>
      <c r="QBC121" s="10"/>
      <c r="QBD121" s="10"/>
      <c r="QBE121" s="10"/>
      <c r="QBF121" s="10"/>
      <c r="QBG121" s="10"/>
      <c r="QBH121" s="10"/>
      <c r="QBI121" s="10"/>
      <c r="QBJ121" s="10"/>
      <c r="QBK121" s="10"/>
      <c r="QBL121" s="10"/>
      <c r="QBM121" s="10"/>
      <c r="QBN121" s="10"/>
      <c r="QBO121" s="10"/>
      <c r="QBP121" s="10"/>
      <c r="QBQ121" s="10"/>
      <c r="QBR121" s="10"/>
      <c r="QBS121" s="10"/>
      <c r="QBT121" s="10"/>
      <c r="QBU121" s="10"/>
      <c r="QBV121" s="10"/>
      <c r="QBW121" s="10"/>
      <c r="QBX121" s="10"/>
      <c r="QBY121" s="10"/>
      <c r="QBZ121" s="10"/>
      <c r="QCA121" s="10"/>
      <c r="QCB121" s="10"/>
      <c r="QCC121" s="10"/>
      <c r="QCD121" s="10"/>
      <c r="QCE121" s="10"/>
      <c r="QCF121" s="10"/>
      <c r="QCG121" s="10"/>
      <c r="QCH121" s="10"/>
      <c r="QCI121" s="10"/>
      <c r="QCJ121" s="10"/>
      <c r="QCK121" s="10"/>
      <c r="QCL121" s="10"/>
      <c r="QCM121" s="10"/>
      <c r="QCN121" s="10"/>
      <c r="QCO121" s="10"/>
      <c r="QCP121" s="10"/>
      <c r="QCQ121" s="10"/>
      <c r="QCR121" s="10"/>
      <c r="QCS121" s="10"/>
      <c r="QCT121" s="10"/>
      <c r="QCU121" s="10"/>
      <c r="QCV121" s="10"/>
      <c r="QCW121" s="10"/>
      <c r="QCX121" s="10"/>
      <c r="QCY121" s="10"/>
      <c r="QCZ121" s="10"/>
      <c r="QDA121" s="10"/>
      <c r="QDB121" s="10"/>
      <c r="QDC121" s="10"/>
      <c r="QDD121" s="10"/>
      <c r="QDE121" s="10"/>
      <c r="QDF121" s="10"/>
      <c r="QDG121" s="10"/>
      <c r="QDH121" s="10"/>
      <c r="QDI121" s="10"/>
      <c r="QDJ121" s="10"/>
      <c r="QDK121" s="10"/>
      <c r="QDL121" s="10"/>
      <c r="QDM121" s="10"/>
      <c r="QDN121" s="10"/>
      <c r="QDO121" s="10"/>
      <c r="QDP121" s="10"/>
      <c r="QDQ121" s="10"/>
      <c r="QDR121" s="10"/>
      <c r="QDS121" s="10"/>
      <c r="QDT121" s="10"/>
      <c r="QDU121" s="10"/>
      <c r="QDV121" s="10"/>
      <c r="QDW121" s="10"/>
      <c r="QDX121" s="10"/>
      <c r="QDY121" s="10"/>
      <c r="QDZ121" s="10"/>
      <c r="QEA121" s="10"/>
      <c r="QEB121" s="10"/>
      <c r="QEC121" s="10"/>
      <c r="QED121" s="10"/>
      <c r="QEE121" s="10"/>
      <c r="QEF121" s="10"/>
      <c r="QEG121" s="10"/>
      <c r="QEH121" s="10"/>
      <c r="QEI121" s="10"/>
      <c r="QEJ121" s="10"/>
      <c r="QEK121" s="10"/>
      <c r="QEL121" s="10"/>
      <c r="QEM121" s="10"/>
      <c r="QEN121" s="10"/>
      <c r="QEO121" s="10"/>
      <c r="QEP121" s="10"/>
      <c r="QEQ121" s="10"/>
      <c r="QER121" s="10"/>
      <c r="QES121" s="10"/>
      <c r="QET121" s="10"/>
      <c r="QEU121" s="10"/>
      <c r="QEV121" s="10"/>
      <c r="QEW121" s="10"/>
      <c r="QEX121" s="10"/>
      <c r="QEY121" s="10"/>
      <c r="QEZ121" s="10"/>
      <c r="QFA121" s="10"/>
      <c r="QFB121" s="10"/>
      <c r="QFC121" s="10"/>
      <c r="QFD121" s="10"/>
      <c r="QFE121" s="10"/>
      <c r="QFF121" s="10"/>
      <c r="QFG121" s="10"/>
      <c r="QFH121" s="10"/>
      <c r="QFI121" s="10"/>
      <c r="QFJ121" s="10"/>
      <c r="QFK121" s="10"/>
      <c r="QFL121" s="10"/>
      <c r="QFM121" s="10"/>
      <c r="QFN121" s="10"/>
      <c r="QFO121" s="10"/>
      <c r="QFP121" s="10"/>
      <c r="QFQ121" s="10"/>
      <c r="QFR121" s="10"/>
      <c r="QFS121" s="10"/>
      <c r="QFT121" s="10"/>
      <c r="QFU121" s="10"/>
      <c r="QFV121" s="10"/>
      <c r="QFW121" s="10"/>
      <c r="QFX121" s="10"/>
      <c r="QFY121" s="10"/>
      <c r="QFZ121" s="10"/>
      <c r="QGA121" s="10"/>
      <c r="QGB121" s="10"/>
      <c r="QGC121" s="10"/>
      <c r="QGD121" s="10"/>
      <c r="QGE121" s="10"/>
      <c r="QGF121" s="10"/>
      <c r="QGG121" s="10"/>
      <c r="QGH121" s="10"/>
      <c r="QGI121" s="10"/>
      <c r="QGJ121" s="10"/>
      <c r="QGK121" s="10"/>
      <c r="QGL121" s="10"/>
      <c r="QGM121" s="10"/>
      <c r="QGN121" s="10"/>
      <c r="QGO121" s="10"/>
      <c r="QGP121" s="10"/>
      <c r="QGQ121" s="10"/>
      <c r="QGR121" s="10"/>
      <c r="QGS121" s="10"/>
      <c r="QGT121" s="10"/>
      <c r="QGU121" s="10"/>
      <c r="QGV121" s="10"/>
      <c r="QGW121" s="10"/>
      <c r="QGX121" s="10"/>
      <c r="QGY121" s="10"/>
      <c r="QGZ121" s="10"/>
      <c r="QHA121" s="10"/>
      <c r="QHB121" s="10"/>
      <c r="QHC121" s="10"/>
      <c r="QHD121" s="10"/>
      <c r="QHE121" s="10"/>
      <c r="QHF121" s="10"/>
      <c r="QHG121" s="10"/>
      <c r="QHH121" s="10"/>
      <c r="QHI121" s="10"/>
      <c r="QHJ121" s="10"/>
      <c r="QHK121" s="10"/>
      <c r="QHL121" s="10"/>
      <c r="QHM121" s="10"/>
      <c r="QHN121" s="10"/>
      <c r="QHO121" s="10"/>
      <c r="QHP121" s="10"/>
      <c r="QHQ121" s="10"/>
      <c r="QHR121" s="10"/>
      <c r="QHS121" s="10"/>
      <c r="QHT121" s="10"/>
      <c r="QHU121" s="10"/>
      <c r="QHV121" s="10"/>
      <c r="QHW121" s="10"/>
      <c r="QHX121" s="10"/>
      <c r="QHY121" s="10"/>
      <c r="QHZ121" s="10"/>
      <c r="QIA121" s="10"/>
      <c r="QIB121" s="10"/>
      <c r="QIC121" s="10"/>
      <c r="QID121" s="10"/>
      <c r="QIE121" s="10"/>
      <c r="QIF121" s="10"/>
      <c r="QIG121" s="10"/>
      <c r="QIH121" s="10"/>
      <c r="QII121" s="10"/>
      <c r="QIJ121" s="10"/>
      <c r="QIK121" s="10"/>
      <c r="QIL121" s="10"/>
      <c r="QIM121" s="10"/>
      <c r="QIN121" s="10"/>
      <c r="QIO121" s="10"/>
      <c r="QIP121" s="10"/>
      <c r="QIQ121" s="10"/>
      <c r="QIR121" s="10"/>
      <c r="QIS121" s="10"/>
      <c r="QIT121" s="10"/>
      <c r="QIU121" s="10"/>
      <c r="QIV121" s="10"/>
      <c r="QIW121" s="10"/>
      <c r="QIX121" s="10"/>
      <c r="QIY121" s="10"/>
      <c r="QIZ121" s="10"/>
      <c r="QJA121" s="10"/>
      <c r="QJB121" s="10"/>
      <c r="QJC121" s="10"/>
      <c r="QJD121" s="10"/>
      <c r="QJE121" s="10"/>
      <c r="QJF121" s="10"/>
      <c r="QJG121" s="10"/>
      <c r="QJH121" s="10"/>
      <c r="QJI121" s="10"/>
      <c r="QJJ121" s="10"/>
      <c r="QJK121" s="10"/>
      <c r="QJL121" s="10"/>
      <c r="QJM121" s="10"/>
      <c r="QJN121" s="10"/>
      <c r="QJO121" s="10"/>
      <c r="QJP121" s="10"/>
      <c r="QJQ121" s="10"/>
      <c r="QJR121" s="10"/>
      <c r="QJS121" s="10"/>
      <c r="QJT121" s="10"/>
      <c r="QJU121" s="10"/>
      <c r="QJV121" s="10"/>
      <c r="QJW121" s="10"/>
      <c r="QJX121" s="10"/>
      <c r="QJY121" s="10"/>
      <c r="QJZ121" s="10"/>
      <c r="QKA121" s="10"/>
      <c r="QKB121" s="10"/>
      <c r="QKC121" s="10"/>
      <c r="QKD121" s="10"/>
      <c r="QKE121" s="10"/>
      <c r="QKF121" s="10"/>
      <c r="QKG121" s="10"/>
      <c r="QKH121" s="10"/>
      <c r="QKI121" s="10"/>
      <c r="QKJ121" s="10"/>
      <c r="QKK121" s="10"/>
      <c r="QKL121" s="10"/>
      <c r="QKM121" s="10"/>
      <c r="QKN121" s="10"/>
      <c r="QKO121" s="10"/>
      <c r="QKP121" s="10"/>
      <c r="QKQ121" s="10"/>
      <c r="QKR121" s="10"/>
      <c r="QKS121" s="10"/>
      <c r="QKT121" s="10"/>
      <c r="QKU121" s="10"/>
      <c r="QKV121" s="10"/>
      <c r="QKW121" s="10"/>
      <c r="QKX121" s="10"/>
      <c r="QKY121" s="10"/>
      <c r="QKZ121" s="10"/>
      <c r="QLA121" s="10"/>
      <c r="QLB121" s="10"/>
      <c r="QLC121" s="10"/>
      <c r="QLD121" s="10"/>
      <c r="QLE121" s="10"/>
      <c r="QLF121" s="10"/>
      <c r="QLG121" s="10"/>
      <c r="QLH121" s="10"/>
      <c r="QLI121" s="10"/>
      <c r="QLJ121" s="10"/>
      <c r="QLK121" s="10"/>
      <c r="QLL121" s="10"/>
      <c r="QLM121" s="10"/>
      <c r="QLN121" s="10"/>
      <c r="QLO121" s="10"/>
      <c r="QLP121" s="10"/>
      <c r="QLQ121" s="10"/>
      <c r="QLR121" s="10"/>
      <c r="QLS121" s="10"/>
      <c r="QLT121" s="10"/>
      <c r="QLU121" s="10"/>
      <c r="QLV121" s="10"/>
      <c r="QLW121" s="10"/>
      <c r="QLX121" s="10"/>
      <c r="QLY121" s="10"/>
      <c r="QLZ121" s="10"/>
      <c r="QMA121" s="10"/>
      <c r="QMB121" s="10"/>
      <c r="QMC121" s="10"/>
      <c r="QMD121" s="10"/>
      <c r="QME121" s="10"/>
      <c r="QMF121" s="10"/>
      <c r="QMG121" s="10"/>
      <c r="QMH121" s="10"/>
      <c r="QMI121" s="10"/>
      <c r="QMJ121" s="10"/>
      <c r="QMK121" s="10"/>
      <c r="QML121" s="10"/>
      <c r="QMM121" s="10"/>
      <c r="QMN121" s="10"/>
      <c r="QMO121" s="10"/>
      <c r="QMP121" s="10"/>
      <c r="QMQ121" s="10"/>
      <c r="QMR121" s="10"/>
      <c r="QMS121" s="10"/>
      <c r="QMT121" s="10"/>
      <c r="QMU121" s="10"/>
      <c r="QMV121" s="10"/>
      <c r="QMW121" s="10"/>
      <c r="QMX121" s="10"/>
      <c r="QMY121" s="10"/>
      <c r="QMZ121" s="10"/>
      <c r="QNA121" s="10"/>
      <c r="QNB121" s="10"/>
      <c r="QNC121" s="10"/>
      <c r="QND121" s="10"/>
      <c r="QNE121" s="10"/>
      <c r="QNF121" s="10"/>
      <c r="QNG121" s="10"/>
      <c r="QNH121" s="10"/>
      <c r="QNI121" s="10"/>
      <c r="QNJ121" s="10"/>
      <c r="QNK121" s="10"/>
      <c r="QNL121" s="10"/>
      <c r="QNM121" s="10"/>
      <c r="QNN121" s="10"/>
      <c r="QNO121" s="10"/>
      <c r="QNP121" s="10"/>
      <c r="QNQ121" s="10"/>
      <c r="QNR121" s="10"/>
      <c r="QNS121" s="10"/>
      <c r="QNT121" s="10"/>
      <c r="QNU121" s="10"/>
      <c r="QNV121" s="10"/>
      <c r="QNW121" s="10"/>
      <c r="QNX121" s="10"/>
      <c r="QNY121" s="10"/>
      <c r="QNZ121" s="10"/>
      <c r="QOA121" s="10"/>
      <c r="QOB121" s="10"/>
      <c r="QOC121" s="10"/>
      <c r="QOD121" s="10"/>
      <c r="QOE121" s="10"/>
      <c r="QOF121" s="10"/>
      <c r="QOG121" s="10"/>
      <c r="QOH121" s="10"/>
      <c r="QOI121" s="10"/>
      <c r="QOJ121" s="10"/>
      <c r="QOK121" s="10"/>
      <c r="QOL121" s="10"/>
      <c r="QOM121" s="10"/>
      <c r="QON121" s="10"/>
      <c r="QOO121" s="10"/>
      <c r="QOP121" s="10"/>
      <c r="QOQ121" s="10"/>
      <c r="QOR121" s="10"/>
      <c r="QOS121" s="10"/>
      <c r="QOT121" s="10"/>
      <c r="QOU121" s="10"/>
      <c r="QOV121" s="10"/>
      <c r="QOW121" s="10"/>
      <c r="QOX121" s="10"/>
      <c r="QOY121" s="10"/>
      <c r="QOZ121" s="10"/>
      <c r="QPA121" s="10"/>
      <c r="QPB121" s="10"/>
      <c r="QPC121" s="10"/>
      <c r="QPD121" s="10"/>
      <c r="QPE121" s="10"/>
      <c r="QPF121" s="10"/>
      <c r="QPG121" s="10"/>
      <c r="QPH121" s="10"/>
      <c r="QPI121" s="10"/>
      <c r="QPJ121" s="10"/>
      <c r="QPK121" s="10"/>
      <c r="QPL121" s="10"/>
      <c r="QPM121" s="10"/>
      <c r="QPN121" s="10"/>
      <c r="QPO121" s="10"/>
      <c r="QPP121" s="10"/>
      <c r="QPQ121" s="10"/>
      <c r="QPR121" s="10"/>
      <c r="QPS121" s="10"/>
      <c r="QPT121" s="10"/>
      <c r="QPU121" s="10"/>
      <c r="QPV121" s="10"/>
      <c r="QPW121" s="10"/>
      <c r="QPX121" s="10"/>
      <c r="QPY121" s="10"/>
      <c r="QPZ121" s="10"/>
      <c r="QQA121" s="10"/>
      <c r="QQB121" s="10"/>
      <c r="QQC121" s="10"/>
      <c r="QQD121" s="10"/>
      <c r="QQE121" s="10"/>
      <c r="QQF121" s="10"/>
      <c r="QQG121" s="10"/>
      <c r="QQH121" s="10"/>
      <c r="QQI121" s="10"/>
      <c r="QQJ121" s="10"/>
      <c r="QQK121" s="10"/>
      <c r="QQL121" s="10"/>
      <c r="QQM121" s="10"/>
      <c r="QQN121" s="10"/>
      <c r="QQO121" s="10"/>
      <c r="QQP121" s="10"/>
      <c r="QQQ121" s="10"/>
      <c r="QQR121" s="10"/>
      <c r="QQS121" s="10"/>
      <c r="QQT121" s="10"/>
      <c r="QQU121" s="10"/>
      <c r="QQV121" s="10"/>
      <c r="QQW121" s="10"/>
      <c r="QQX121" s="10"/>
      <c r="QQY121" s="10"/>
      <c r="QQZ121" s="10"/>
      <c r="QRA121" s="10"/>
      <c r="QRB121" s="10"/>
      <c r="QRC121" s="10"/>
      <c r="QRD121" s="10"/>
      <c r="QRE121" s="10"/>
      <c r="QRF121" s="10"/>
      <c r="QRG121" s="10"/>
      <c r="QRH121" s="10"/>
      <c r="QRI121" s="10"/>
      <c r="QRJ121" s="10"/>
      <c r="QRK121" s="10"/>
      <c r="QRL121" s="10"/>
      <c r="QRM121" s="10"/>
      <c r="QRN121" s="10"/>
      <c r="QRO121" s="10"/>
      <c r="QRP121" s="10"/>
      <c r="QRQ121" s="10"/>
      <c r="QRR121" s="10"/>
      <c r="QRS121" s="10"/>
      <c r="QRT121" s="10"/>
      <c r="QRU121" s="10"/>
      <c r="QRV121" s="10"/>
      <c r="QRW121" s="10"/>
      <c r="QRX121" s="10"/>
      <c r="QRY121" s="10"/>
      <c r="QRZ121" s="10"/>
      <c r="QSA121" s="10"/>
      <c r="QSB121" s="10"/>
      <c r="QSC121" s="10"/>
      <c r="QSD121" s="10"/>
      <c r="QSE121" s="10"/>
      <c r="QSF121" s="10"/>
      <c r="QSG121" s="10"/>
      <c r="QSH121" s="10"/>
      <c r="QSI121" s="10"/>
      <c r="QSJ121" s="10"/>
      <c r="QSK121" s="10"/>
      <c r="QSL121" s="10"/>
      <c r="QSM121" s="10"/>
      <c r="QSN121" s="10"/>
      <c r="QSO121" s="10"/>
      <c r="QSP121" s="10"/>
      <c r="QSQ121" s="10"/>
      <c r="QSR121" s="10"/>
      <c r="QSS121" s="10"/>
      <c r="QST121" s="10"/>
      <c r="QSU121" s="10"/>
      <c r="QSV121" s="10"/>
      <c r="QSW121" s="10"/>
      <c r="QSX121" s="10"/>
      <c r="QSY121" s="10"/>
      <c r="QSZ121" s="10"/>
      <c r="QTA121" s="10"/>
      <c r="QTB121" s="10"/>
      <c r="QTC121" s="10"/>
      <c r="QTD121" s="10"/>
      <c r="QTE121" s="10"/>
      <c r="QTF121" s="10"/>
      <c r="QTG121" s="10"/>
      <c r="QTH121" s="10"/>
      <c r="QTI121" s="10"/>
      <c r="QTJ121" s="10"/>
      <c r="QTK121" s="10"/>
      <c r="QTL121" s="10"/>
      <c r="QTM121" s="10"/>
      <c r="QTN121" s="10"/>
      <c r="QTO121" s="10"/>
      <c r="QTP121" s="10"/>
      <c r="QTQ121" s="10"/>
      <c r="QTR121" s="10"/>
      <c r="QTS121" s="10"/>
      <c r="QTT121" s="10"/>
      <c r="QTU121" s="10"/>
      <c r="QTV121" s="10"/>
      <c r="QTW121" s="10"/>
      <c r="QTX121" s="10"/>
      <c r="QTY121" s="10"/>
      <c r="QTZ121" s="10"/>
      <c r="QUA121" s="10"/>
      <c r="QUB121" s="10"/>
      <c r="QUC121" s="10"/>
      <c r="QUD121" s="10"/>
      <c r="QUE121" s="10"/>
      <c r="QUF121" s="10"/>
      <c r="QUG121" s="10"/>
      <c r="QUH121" s="10"/>
      <c r="QUI121" s="10"/>
      <c r="QUJ121" s="10"/>
      <c r="QUK121" s="10"/>
      <c r="QUL121" s="10"/>
      <c r="QUM121" s="10"/>
      <c r="QUN121" s="10"/>
      <c r="QUO121" s="10"/>
      <c r="QUP121" s="10"/>
      <c r="QUQ121" s="10"/>
      <c r="QUR121" s="10"/>
      <c r="QUS121" s="10"/>
      <c r="QUT121" s="10"/>
      <c r="QUU121" s="10"/>
      <c r="QUV121" s="10"/>
      <c r="QUW121" s="10"/>
      <c r="QUX121" s="10"/>
      <c r="QUY121" s="10"/>
      <c r="QUZ121" s="10"/>
      <c r="QVA121" s="10"/>
      <c r="QVB121" s="10"/>
      <c r="QVC121" s="10"/>
      <c r="QVD121" s="10"/>
      <c r="QVE121" s="10"/>
      <c r="QVF121" s="10"/>
      <c r="QVG121" s="10"/>
      <c r="QVH121" s="10"/>
      <c r="QVI121" s="10"/>
      <c r="QVJ121" s="10"/>
      <c r="QVK121" s="10"/>
      <c r="QVL121" s="10"/>
      <c r="QVM121" s="10"/>
      <c r="QVN121" s="10"/>
      <c r="QVO121" s="10"/>
      <c r="QVP121" s="10"/>
      <c r="QVQ121" s="10"/>
      <c r="QVR121" s="10"/>
      <c r="QVS121" s="10"/>
      <c r="QVT121" s="10"/>
      <c r="QVU121" s="10"/>
      <c r="QVV121" s="10"/>
      <c r="QVW121" s="10"/>
      <c r="QVX121" s="10"/>
      <c r="QVY121" s="10"/>
      <c r="QVZ121" s="10"/>
      <c r="QWA121" s="10"/>
      <c r="QWB121" s="10"/>
      <c r="QWC121" s="10"/>
      <c r="QWD121" s="10"/>
      <c r="QWE121" s="10"/>
      <c r="QWF121" s="10"/>
      <c r="QWG121" s="10"/>
      <c r="QWH121" s="10"/>
      <c r="QWI121" s="10"/>
      <c r="QWJ121" s="10"/>
      <c r="QWK121" s="10"/>
      <c r="QWL121" s="10"/>
      <c r="QWM121" s="10"/>
      <c r="QWN121" s="10"/>
      <c r="QWO121" s="10"/>
      <c r="QWP121" s="10"/>
      <c r="QWQ121" s="10"/>
      <c r="QWR121" s="10"/>
      <c r="QWS121" s="10"/>
      <c r="QWT121" s="10"/>
      <c r="QWU121" s="10"/>
      <c r="QWV121" s="10"/>
      <c r="QWW121" s="10"/>
      <c r="QWX121" s="10"/>
      <c r="QWY121" s="10"/>
      <c r="QWZ121" s="10"/>
      <c r="QXA121" s="10"/>
      <c r="QXB121" s="10"/>
      <c r="QXC121" s="10"/>
      <c r="QXD121" s="10"/>
      <c r="QXE121" s="10"/>
      <c r="QXF121" s="10"/>
      <c r="QXG121" s="10"/>
      <c r="QXH121" s="10"/>
      <c r="QXI121" s="10"/>
      <c r="QXJ121" s="10"/>
      <c r="QXK121" s="10"/>
      <c r="QXL121" s="10"/>
      <c r="QXM121" s="10"/>
      <c r="QXN121" s="10"/>
      <c r="QXO121" s="10"/>
      <c r="QXP121" s="10"/>
      <c r="QXQ121" s="10"/>
      <c r="QXR121" s="10"/>
      <c r="QXS121" s="10"/>
      <c r="QXT121" s="10"/>
      <c r="QXU121" s="10"/>
      <c r="QXV121" s="10"/>
      <c r="QXW121" s="10"/>
      <c r="QXX121" s="10"/>
      <c r="QXY121" s="10"/>
      <c r="QXZ121" s="10"/>
      <c r="QYA121" s="10"/>
      <c r="QYB121" s="10"/>
      <c r="QYC121" s="10"/>
      <c r="QYD121" s="10"/>
      <c r="QYE121" s="10"/>
      <c r="QYF121" s="10"/>
      <c r="QYG121" s="10"/>
      <c r="QYH121" s="10"/>
      <c r="QYI121" s="10"/>
      <c r="QYJ121" s="10"/>
      <c r="QYK121" s="10"/>
      <c r="QYL121" s="10"/>
      <c r="QYM121" s="10"/>
      <c r="QYN121" s="10"/>
      <c r="QYO121" s="10"/>
      <c r="QYP121" s="10"/>
      <c r="QYQ121" s="10"/>
      <c r="QYR121" s="10"/>
      <c r="QYS121" s="10"/>
      <c r="QYT121" s="10"/>
      <c r="QYU121" s="10"/>
      <c r="QYV121" s="10"/>
      <c r="QYW121" s="10"/>
      <c r="QYX121" s="10"/>
      <c r="QYY121" s="10"/>
      <c r="QYZ121" s="10"/>
      <c r="QZA121" s="10"/>
      <c r="QZB121" s="10"/>
      <c r="QZC121" s="10"/>
      <c r="QZD121" s="10"/>
      <c r="QZE121" s="10"/>
      <c r="QZF121" s="10"/>
      <c r="QZG121" s="10"/>
      <c r="QZH121" s="10"/>
      <c r="QZI121" s="10"/>
      <c r="QZJ121" s="10"/>
      <c r="QZK121" s="10"/>
      <c r="QZL121" s="10"/>
      <c r="QZM121" s="10"/>
      <c r="QZN121" s="10"/>
      <c r="QZO121" s="10"/>
      <c r="QZP121" s="10"/>
      <c r="QZQ121" s="10"/>
      <c r="QZR121" s="10"/>
      <c r="QZS121" s="10"/>
      <c r="QZT121" s="10"/>
      <c r="QZU121" s="10"/>
      <c r="QZV121" s="10"/>
      <c r="QZW121" s="10"/>
      <c r="QZX121" s="10"/>
      <c r="QZY121" s="10"/>
      <c r="QZZ121" s="10"/>
      <c r="RAA121" s="10"/>
      <c r="RAB121" s="10"/>
      <c r="RAC121" s="10"/>
      <c r="RAD121" s="10"/>
      <c r="RAE121" s="10"/>
      <c r="RAF121" s="10"/>
      <c r="RAG121" s="10"/>
      <c r="RAH121" s="10"/>
      <c r="RAI121" s="10"/>
      <c r="RAJ121" s="10"/>
      <c r="RAK121" s="10"/>
      <c r="RAL121" s="10"/>
      <c r="RAM121" s="10"/>
      <c r="RAN121" s="10"/>
      <c r="RAO121" s="10"/>
      <c r="RAP121" s="10"/>
      <c r="RAQ121" s="10"/>
      <c r="RAR121" s="10"/>
      <c r="RAS121" s="10"/>
      <c r="RAT121" s="10"/>
      <c r="RAU121" s="10"/>
      <c r="RAV121" s="10"/>
      <c r="RAW121" s="10"/>
      <c r="RAX121" s="10"/>
      <c r="RAY121" s="10"/>
      <c r="RAZ121" s="10"/>
      <c r="RBA121" s="10"/>
      <c r="RBB121" s="10"/>
      <c r="RBC121" s="10"/>
      <c r="RBD121" s="10"/>
      <c r="RBE121" s="10"/>
      <c r="RBF121" s="10"/>
      <c r="RBG121" s="10"/>
      <c r="RBH121" s="10"/>
      <c r="RBI121" s="10"/>
      <c r="RBJ121" s="10"/>
      <c r="RBK121" s="10"/>
      <c r="RBL121" s="10"/>
      <c r="RBM121" s="10"/>
      <c r="RBN121" s="10"/>
      <c r="RBO121" s="10"/>
      <c r="RBP121" s="10"/>
      <c r="RBQ121" s="10"/>
      <c r="RBR121" s="10"/>
      <c r="RBS121" s="10"/>
      <c r="RBT121" s="10"/>
      <c r="RBU121" s="10"/>
      <c r="RBV121" s="10"/>
      <c r="RBW121" s="10"/>
      <c r="RBX121" s="10"/>
      <c r="RBY121" s="10"/>
      <c r="RBZ121" s="10"/>
      <c r="RCA121" s="10"/>
      <c r="RCB121" s="10"/>
      <c r="RCC121" s="10"/>
      <c r="RCD121" s="10"/>
      <c r="RCE121" s="10"/>
      <c r="RCF121" s="10"/>
      <c r="RCG121" s="10"/>
      <c r="RCH121" s="10"/>
      <c r="RCI121" s="10"/>
      <c r="RCJ121" s="10"/>
      <c r="RCK121" s="10"/>
      <c r="RCL121" s="10"/>
      <c r="RCM121" s="10"/>
      <c r="RCN121" s="10"/>
      <c r="RCO121" s="10"/>
      <c r="RCP121" s="10"/>
      <c r="RCQ121" s="10"/>
      <c r="RCR121" s="10"/>
      <c r="RCS121" s="10"/>
      <c r="RCT121" s="10"/>
      <c r="RCU121" s="10"/>
      <c r="RCV121" s="10"/>
      <c r="RCW121" s="10"/>
      <c r="RCX121" s="10"/>
      <c r="RCY121" s="10"/>
      <c r="RCZ121" s="10"/>
      <c r="RDA121" s="10"/>
      <c r="RDB121" s="10"/>
      <c r="RDC121" s="10"/>
      <c r="RDD121" s="10"/>
      <c r="RDE121" s="10"/>
      <c r="RDF121" s="10"/>
      <c r="RDG121" s="10"/>
      <c r="RDH121" s="10"/>
      <c r="RDI121" s="10"/>
      <c r="RDJ121" s="10"/>
      <c r="RDK121" s="10"/>
      <c r="RDL121" s="10"/>
      <c r="RDM121" s="10"/>
      <c r="RDN121" s="10"/>
      <c r="RDO121" s="10"/>
      <c r="RDP121" s="10"/>
      <c r="RDQ121" s="10"/>
      <c r="RDR121" s="10"/>
      <c r="RDS121" s="10"/>
      <c r="RDT121" s="10"/>
      <c r="RDU121" s="10"/>
      <c r="RDV121" s="10"/>
      <c r="RDW121" s="10"/>
      <c r="RDX121" s="10"/>
      <c r="RDY121" s="10"/>
      <c r="RDZ121" s="10"/>
      <c r="REA121" s="10"/>
      <c r="REB121" s="10"/>
      <c r="REC121" s="10"/>
      <c r="RED121" s="10"/>
      <c r="REE121" s="10"/>
      <c r="REF121" s="10"/>
      <c r="REG121" s="10"/>
      <c r="REH121" s="10"/>
      <c r="REI121" s="10"/>
      <c r="REJ121" s="10"/>
      <c r="REK121" s="10"/>
      <c r="REL121" s="10"/>
      <c r="REM121" s="10"/>
      <c r="REN121" s="10"/>
      <c r="REO121" s="10"/>
      <c r="REP121" s="10"/>
      <c r="REQ121" s="10"/>
      <c r="RER121" s="10"/>
      <c r="RES121" s="10"/>
      <c r="RET121" s="10"/>
      <c r="REU121" s="10"/>
      <c r="REV121" s="10"/>
      <c r="REW121" s="10"/>
      <c r="REX121" s="10"/>
      <c r="REY121" s="10"/>
      <c r="REZ121" s="10"/>
      <c r="RFA121" s="10"/>
      <c r="RFB121" s="10"/>
      <c r="RFC121" s="10"/>
      <c r="RFD121" s="10"/>
      <c r="RFE121" s="10"/>
      <c r="RFF121" s="10"/>
      <c r="RFG121" s="10"/>
      <c r="RFH121" s="10"/>
      <c r="RFI121" s="10"/>
      <c r="RFJ121" s="10"/>
      <c r="RFK121" s="10"/>
      <c r="RFL121" s="10"/>
      <c r="RFM121" s="10"/>
      <c r="RFN121" s="10"/>
      <c r="RFO121" s="10"/>
      <c r="RFP121" s="10"/>
      <c r="RFQ121" s="10"/>
      <c r="RFR121" s="10"/>
      <c r="RFS121" s="10"/>
      <c r="RFT121" s="10"/>
      <c r="RFU121" s="10"/>
      <c r="RFV121" s="10"/>
      <c r="RFW121" s="10"/>
      <c r="RFX121" s="10"/>
      <c r="RFY121" s="10"/>
      <c r="RFZ121" s="10"/>
      <c r="RGA121" s="10"/>
      <c r="RGB121" s="10"/>
      <c r="RGC121" s="10"/>
      <c r="RGD121" s="10"/>
      <c r="RGE121" s="10"/>
      <c r="RGF121" s="10"/>
      <c r="RGG121" s="10"/>
      <c r="RGH121" s="10"/>
      <c r="RGI121" s="10"/>
      <c r="RGJ121" s="10"/>
      <c r="RGK121" s="10"/>
      <c r="RGL121" s="10"/>
      <c r="RGM121" s="10"/>
      <c r="RGN121" s="10"/>
      <c r="RGO121" s="10"/>
      <c r="RGP121" s="10"/>
      <c r="RGQ121" s="10"/>
      <c r="RGR121" s="10"/>
      <c r="RGS121" s="10"/>
      <c r="RGT121" s="10"/>
      <c r="RGU121" s="10"/>
      <c r="RGV121" s="10"/>
      <c r="RGW121" s="10"/>
      <c r="RGX121" s="10"/>
      <c r="RGY121" s="10"/>
      <c r="RGZ121" s="10"/>
      <c r="RHA121" s="10"/>
      <c r="RHB121" s="10"/>
      <c r="RHC121" s="10"/>
      <c r="RHD121" s="10"/>
      <c r="RHE121" s="10"/>
      <c r="RHF121" s="10"/>
      <c r="RHG121" s="10"/>
      <c r="RHH121" s="10"/>
      <c r="RHI121" s="10"/>
      <c r="RHJ121" s="10"/>
      <c r="RHK121" s="10"/>
      <c r="RHL121" s="10"/>
      <c r="RHM121" s="10"/>
      <c r="RHN121" s="10"/>
      <c r="RHO121" s="10"/>
      <c r="RHP121" s="10"/>
      <c r="RHQ121" s="10"/>
      <c r="RHR121" s="10"/>
      <c r="RHS121" s="10"/>
      <c r="RHT121" s="10"/>
      <c r="RHU121" s="10"/>
      <c r="RHV121" s="10"/>
      <c r="RHW121" s="10"/>
      <c r="RHX121" s="10"/>
      <c r="RHY121" s="10"/>
      <c r="RHZ121" s="10"/>
      <c r="RIA121" s="10"/>
      <c r="RIB121" s="10"/>
      <c r="RIC121" s="10"/>
      <c r="RID121" s="10"/>
      <c r="RIE121" s="10"/>
      <c r="RIF121" s="10"/>
      <c r="RIG121" s="10"/>
      <c r="RIH121" s="10"/>
      <c r="RII121" s="10"/>
      <c r="RIJ121" s="10"/>
      <c r="RIK121" s="10"/>
      <c r="RIL121" s="10"/>
      <c r="RIM121" s="10"/>
      <c r="RIN121" s="10"/>
      <c r="RIO121" s="10"/>
      <c r="RIP121" s="10"/>
      <c r="RIQ121" s="10"/>
      <c r="RIR121" s="10"/>
      <c r="RIS121" s="10"/>
      <c r="RIT121" s="10"/>
      <c r="RIU121" s="10"/>
      <c r="RIV121" s="10"/>
      <c r="RIW121" s="10"/>
      <c r="RIX121" s="10"/>
      <c r="RIY121" s="10"/>
      <c r="RIZ121" s="10"/>
      <c r="RJA121" s="10"/>
      <c r="RJB121" s="10"/>
      <c r="RJC121" s="10"/>
      <c r="RJD121" s="10"/>
      <c r="RJE121" s="10"/>
      <c r="RJF121" s="10"/>
      <c r="RJG121" s="10"/>
      <c r="RJH121" s="10"/>
      <c r="RJI121" s="10"/>
      <c r="RJJ121" s="10"/>
      <c r="RJK121" s="10"/>
      <c r="RJL121" s="10"/>
      <c r="RJM121" s="10"/>
      <c r="RJN121" s="10"/>
      <c r="RJO121" s="10"/>
      <c r="RJP121" s="10"/>
      <c r="RJQ121" s="10"/>
      <c r="RJR121" s="10"/>
      <c r="RJS121" s="10"/>
      <c r="RJT121" s="10"/>
      <c r="RJU121" s="10"/>
      <c r="RJV121" s="10"/>
      <c r="RJW121" s="10"/>
      <c r="RJX121" s="10"/>
      <c r="RJY121" s="10"/>
      <c r="RJZ121" s="10"/>
      <c r="RKA121" s="10"/>
      <c r="RKB121" s="10"/>
      <c r="RKC121" s="10"/>
      <c r="RKD121" s="10"/>
      <c r="RKE121" s="10"/>
      <c r="RKF121" s="10"/>
      <c r="RKG121" s="10"/>
      <c r="RKH121" s="10"/>
      <c r="RKI121" s="10"/>
      <c r="RKJ121" s="10"/>
      <c r="RKK121" s="10"/>
      <c r="RKL121" s="10"/>
      <c r="RKM121" s="10"/>
      <c r="RKN121" s="10"/>
      <c r="RKO121" s="10"/>
      <c r="RKP121" s="10"/>
      <c r="RKQ121" s="10"/>
      <c r="RKR121" s="10"/>
      <c r="RKS121" s="10"/>
      <c r="RKT121" s="10"/>
      <c r="RKU121" s="10"/>
      <c r="RKV121" s="10"/>
      <c r="RKW121" s="10"/>
      <c r="RKX121" s="10"/>
      <c r="RKY121" s="10"/>
      <c r="RKZ121" s="10"/>
      <c r="RLA121" s="10"/>
      <c r="RLB121" s="10"/>
      <c r="RLC121" s="10"/>
      <c r="RLD121" s="10"/>
      <c r="RLE121" s="10"/>
      <c r="RLF121" s="10"/>
      <c r="RLG121" s="10"/>
      <c r="RLH121" s="10"/>
      <c r="RLI121" s="10"/>
      <c r="RLJ121" s="10"/>
      <c r="RLK121" s="10"/>
      <c r="RLL121" s="10"/>
      <c r="RLM121" s="10"/>
      <c r="RLN121" s="10"/>
      <c r="RLO121" s="10"/>
      <c r="RLP121" s="10"/>
      <c r="RLQ121" s="10"/>
      <c r="RLR121" s="10"/>
      <c r="RLS121" s="10"/>
      <c r="RLT121" s="10"/>
      <c r="RLU121" s="10"/>
      <c r="RLV121" s="10"/>
      <c r="RLW121" s="10"/>
      <c r="RLX121" s="10"/>
      <c r="RLY121" s="10"/>
      <c r="RLZ121" s="10"/>
      <c r="RMA121" s="10"/>
      <c r="RMB121" s="10"/>
      <c r="RMC121" s="10"/>
      <c r="RMD121" s="10"/>
      <c r="RME121" s="10"/>
      <c r="RMF121" s="10"/>
      <c r="RMG121" s="10"/>
      <c r="RMH121" s="10"/>
      <c r="RMI121" s="10"/>
      <c r="RMJ121" s="10"/>
      <c r="RMK121" s="10"/>
      <c r="RML121" s="10"/>
      <c r="RMM121" s="10"/>
      <c r="RMN121" s="10"/>
      <c r="RMO121" s="10"/>
      <c r="RMP121" s="10"/>
      <c r="RMQ121" s="10"/>
      <c r="RMR121" s="10"/>
      <c r="RMS121" s="10"/>
      <c r="RMT121" s="10"/>
      <c r="RMU121" s="10"/>
      <c r="RMV121" s="10"/>
      <c r="RMW121" s="10"/>
      <c r="RMX121" s="10"/>
      <c r="RMY121" s="10"/>
      <c r="RMZ121" s="10"/>
      <c r="RNA121" s="10"/>
      <c r="RNB121" s="10"/>
      <c r="RNC121" s="10"/>
      <c r="RND121" s="10"/>
      <c r="RNE121" s="10"/>
      <c r="RNF121" s="10"/>
      <c r="RNG121" s="10"/>
      <c r="RNH121" s="10"/>
      <c r="RNI121" s="10"/>
      <c r="RNJ121" s="10"/>
      <c r="RNK121" s="10"/>
      <c r="RNL121" s="10"/>
      <c r="RNM121" s="10"/>
      <c r="RNN121" s="10"/>
      <c r="RNO121" s="10"/>
      <c r="RNP121" s="10"/>
      <c r="RNQ121" s="10"/>
      <c r="RNR121" s="10"/>
      <c r="RNS121" s="10"/>
      <c r="RNT121" s="10"/>
      <c r="RNU121" s="10"/>
      <c r="RNV121" s="10"/>
      <c r="RNW121" s="10"/>
      <c r="RNX121" s="10"/>
      <c r="RNY121" s="10"/>
      <c r="RNZ121" s="10"/>
      <c r="ROA121" s="10"/>
      <c r="ROB121" s="10"/>
      <c r="ROC121" s="10"/>
      <c r="ROD121" s="10"/>
      <c r="ROE121" s="10"/>
      <c r="ROF121" s="10"/>
      <c r="ROG121" s="10"/>
      <c r="ROH121" s="10"/>
      <c r="ROI121" s="10"/>
      <c r="ROJ121" s="10"/>
      <c r="ROK121" s="10"/>
      <c r="ROL121" s="10"/>
      <c r="ROM121" s="10"/>
      <c r="RON121" s="10"/>
      <c r="ROO121" s="10"/>
      <c r="ROP121" s="10"/>
      <c r="ROQ121" s="10"/>
      <c r="ROR121" s="10"/>
      <c r="ROS121" s="10"/>
      <c r="ROT121" s="10"/>
      <c r="ROU121" s="10"/>
      <c r="ROV121" s="10"/>
      <c r="ROW121" s="10"/>
      <c r="ROX121" s="10"/>
      <c r="ROY121" s="10"/>
      <c r="ROZ121" s="10"/>
      <c r="RPA121" s="10"/>
      <c r="RPB121" s="10"/>
      <c r="RPC121" s="10"/>
      <c r="RPD121" s="10"/>
      <c r="RPE121" s="10"/>
      <c r="RPF121" s="10"/>
      <c r="RPG121" s="10"/>
      <c r="RPH121" s="10"/>
      <c r="RPI121" s="10"/>
      <c r="RPJ121" s="10"/>
      <c r="RPK121" s="10"/>
      <c r="RPL121" s="10"/>
      <c r="RPM121" s="10"/>
      <c r="RPN121" s="10"/>
      <c r="RPO121" s="10"/>
      <c r="RPP121" s="10"/>
      <c r="RPQ121" s="10"/>
      <c r="RPR121" s="10"/>
      <c r="RPS121" s="10"/>
      <c r="RPT121" s="10"/>
      <c r="RPU121" s="10"/>
      <c r="RPV121" s="10"/>
      <c r="RPW121" s="10"/>
      <c r="RPX121" s="10"/>
      <c r="RPY121" s="10"/>
      <c r="RPZ121" s="10"/>
      <c r="RQA121" s="10"/>
      <c r="RQB121" s="10"/>
      <c r="RQC121" s="10"/>
      <c r="RQD121" s="10"/>
      <c r="RQE121" s="10"/>
      <c r="RQF121" s="10"/>
      <c r="RQG121" s="10"/>
      <c r="RQH121" s="10"/>
      <c r="RQI121" s="10"/>
      <c r="RQJ121" s="10"/>
      <c r="RQK121" s="10"/>
      <c r="RQL121" s="10"/>
      <c r="RQM121" s="10"/>
      <c r="RQN121" s="10"/>
      <c r="RQO121" s="10"/>
      <c r="RQP121" s="10"/>
      <c r="RQQ121" s="10"/>
      <c r="RQR121" s="10"/>
      <c r="RQS121" s="10"/>
      <c r="RQT121" s="10"/>
      <c r="RQU121" s="10"/>
      <c r="RQV121" s="10"/>
      <c r="RQW121" s="10"/>
      <c r="RQX121" s="10"/>
      <c r="RQY121" s="10"/>
      <c r="RQZ121" s="10"/>
      <c r="RRA121" s="10"/>
      <c r="RRB121" s="10"/>
      <c r="RRC121" s="10"/>
      <c r="RRD121" s="10"/>
      <c r="RRE121" s="10"/>
      <c r="RRF121" s="10"/>
      <c r="RRG121" s="10"/>
      <c r="RRH121" s="10"/>
      <c r="RRI121" s="10"/>
      <c r="RRJ121" s="10"/>
      <c r="RRK121" s="10"/>
      <c r="RRL121" s="10"/>
      <c r="RRM121" s="10"/>
      <c r="RRN121" s="10"/>
      <c r="RRO121" s="10"/>
      <c r="RRP121" s="10"/>
      <c r="RRQ121" s="10"/>
      <c r="RRR121" s="10"/>
      <c r="RRS121" s="10"/>
      <c r="RRT121" s="10"/>
      <c r="RRU121" s="10"/>
      <c r="RRV121" s="10"/>
      <c r="RRW121" s="10"/>
      <c r="RRX121" s="10"/>
      <c r="RRY121" s="10"/>
      <c r="RRZ121" s="10"/>
      <c r="RSA121" s="10"/>
      <c r="RSB121" s="10"/>
      <c r="RSC121" s="10"/>
      <c r="RSD121" s="10"/>
      <c r="RSE121" s="10"/>
      <c r="RSF121" s="10"/>
      <c r="RSG121" s="10"/>
      <c r="RSH121" s="10"/>
      <c r="RSI121" s="10"/>
      <c r="RSJ121" s="10"/>
      <c r="RSK121" s="10"/>
      <c r="RSL121" s="10"/>
      <c r="RSM121" s="10"/>
      <c r="RSN121" s="10"/>
      <c r="RSO121" s="10"/>
      <c r="RSP121" s="10"/>
      <c r="RSQ121" s="10"/>
      <c r="RSR121" s="10"/>
      <c r="RSS121" s="10"/>
      <c r="RST121" s="10"/>
      <c r="RSU121" s="10"/>
      <c r="RSV121" s="10"/>
      <c r="RSW121" s="10"/>
      <c r="RSX121" s="10"/>
      <c r="RSY121" s="10"/>
      <c r="RSZ121" s="10"/>
      <c r="RTA121" s="10"/>
      <c r="RTB121" s="10"/>
      <c r="RTC121" s="10"/>
      <c r="RTD121" s="10"/>
      <c r="RTE121" s="10"/>
      <c r="RTF121" s="10"/>
      <c r="RTG121" s="10"/>
      <c r="RTH121" s="10"/>
      <c r="RTI121" s="10"/>
      <c r="RTJ121" s="10"/>
      <c r="RTK121" s="10"/>
      <c r="RTL121" s="10"/>
      <c r="RTM121" s="10"/>
      <c r="RTN121" s="10"/>
      <c r="RTO121" s="10"/>
      <c r="RTP121" s="10"/>
      <c r="RTQ121" s="10"/>
      <c r="RTR121" s="10"/>
      <c r="RTS121" s="10"/>
      <c r="RTT121" s="10"/>
      <c r="RTU121" s="10"/>
      <c r="RTV121" s="10"/>
      <c r="RTW121" s="10"/>
      <c r="RTX121" s="10"/>
      <c r="RTY121" s="10"/>
      <c r="RTZ121" s="10"/>
      <c r="RUA121" s="10"/>
      <c r="RUB121" s="10"/>
      <c r="RUC121" s="10"/>
      <c r="RUD121" s="10"/>
      <c r="RUE121" s="10"/>
      <c r="RUF121" s="10"/>
      <c r="RUG121" s="10"/>
      <c r="RUH121" s="10"/>
      <c r="RUI121" s="10"/>
      <c r="RUJ121" s="10"/>
      <c r="RUK121" s="10"/>
      <c r="RUL121" s="10"/>
      <c r="RUM121" s="10"/>
      <c r="RUN121" s="10"/>
      <c r="RUO121" s="10"/>
      <c r="RUP121" s="10"/>
      <c r="RUQ121" s="10"/>
      <c r="RUR121" s="10"/>
      <c r="RUS121" s="10"/>
      <c r="RUT121" s="10"/>
      <c r="RUU121" s="10"/>
      <c r="RUV121" s="10"/>
      <c r="RUW121" s="10"/>
      <c r="RUX121" s="10"/>
      <c r="RUY121" s="10"/>
      <c r="RUZ121" s="10"/>
      <c r="RVA121" s="10"/>
      <c r="RVB121" s="10"/>
      <c r="RVC121" s="10"/>
      <c r="RVD121" s="10"/>
      <c r="RVE121" s="10"/>
      <c r="RVF121" s="10"/>
      <c r="RVG121" s="10"/>
      <c r="RVH121" s="10"/>
      <c r="RVI121" s="10"/>
      <c r="RVJ121" s="10"/>
      <c r="RVK121" s="10"/>
      <c r="RVL121" s="10"/>
      <c r="RVM121" s="10"/>
      <c r="RVN121" s="10"/>
      <c r="RVO121" s="10"/>
      <c r="RVP121" s="10"/>
      <c r="RVQ121" s="10"/>
      <c r="RVR121" s="10"/>
      <c r="RVS121" s="10"/>
      <c r="RVT121" s="10"/>
      <c r="RVU121" s="10"/>
      <c r="RVV121" s="10"/>
      <c r="RVW121" s="10"/>
      <c r="RVX121" s="10"/>
      <c r="RVY121" s="10"/>
      <c r="RVZ121" s="10"/>
      <c r="RWA121" s="10"/>
      <c r="RWB121" s="10"/>
      <c r="RWC121" s="10"/>
      <c r="RWD121" s="10"/>
      <c r="RWE121" s="10"/>
      <c r="RWF121" s="10"/>
      <c r="RWG121" s="10"/>
      <c r="RWH121" s="10"/>
      <c r="RWI121" s="10"/>
      <c r="RWJ121" s="10"/>
      <c r="RWK121" s="10"/>
      <c r="RWL121" s="10"/>
      <c r="RWM121" s="10"/>
      <c r="RWN121" s="10"/>
      <c r="RWO121" s="10"/>
      <c r="RWP121" s="10"/>
      <c r="RWQ121" s="10"/>
      <c r="RWR121" s="10"/>
      <c r="RWS121" s="10"/>
      <c r="RWT121" s="10"/>
      <c r="RWU121" s="10"/>
      <c r="RWV121" s="10"/>
      <c r="RWW121" s="10"/>
      <c r="RWX121" s="10"/>
      <c r="RWY121" s="10"/>
      <c r="RWZ121" s="10"/>
      <c r="RXA121" s="10"/>
      <c r="RXB121" s="10"/>
      <c r="RXC121" s="10"/>
      <c r="RXD121" s="10"/>
      <c r="RXE121" s="10"/>
      <c r="RXF121" s="10"/>
      <c r="RXG121" s="10"/>
      <c r="RXH121" s="10"/>
      <c r="RXI121" s="10"/>
      <c r="RXJ121" s="10"/>
      <c r="RXK121" s="10"/>
      <c r="RXL121" s="10"/>
      <c r="RXM121" s="10"/>
      <c r="RXN121" s="10"/>
      <c r="RXO121" s="10"/>
      <c r="RXP121" s="10"/>
      <c r="RXQ121" s="10"/>
      <c r="RXR121" s="10"/>
      <c r="RXS121" s="10"/>
      <c r="RXT121" s="10"/>
      <c r="RXU121" s="10"/>
      <c r="RXV121" s="10"/>
      <c r="RXW121" s="10"/>
      <c r="RXX121" s="10"/>
      <c r="RXY121" s="10"/>
      <c r="RXZ121" s="10"/>
      <c r="RYA121" s="10"/>
      <c r="RYB121" s="10"/>
      <c r="RYC121" s="10"/>
      <c r="RYD121" s="10"/>
      <c r="RYE121" s="10"/>
      <c r="RYF121" s="10"/>
      <c r="RYG121" s="10"/>
      <c r="RYH121" s="10"/>
      <c r="RYI121" s="10"/>
      <c r="RYJ121" s="10"/>
      <c r="RYK121" s="10"/>
      <c r="RYL121" s="10"/>
      <c r="RYM121" s="10"/>
      <c r="RYN121" s="10"/>
      <c r="RYO121" s="10"/>
      <c r="RYP121" s="10"/>
      <c r="RYQ121" s="10"/>
      <c r="RYR121" s="10"/>
      <c r="RYS121" s="10"/>
      <c r="RYT121" s="10"/>
      <c r="RYU121" s="10"/>
      <c r="RYV121" s="10"/>
      <c r="RYW121" s="10"/>
      <c r="RYX121" s="10"/>
      <c r="RYY121" s="10"/>
      <c r="RYZ121" s="10"/>
      <c r="RZA121" s="10"/>
      <c r="RZB121" s="10"/>
      <c r="RZC121" s="10"/>
      <c r="RZD121" s="10"/>
      <c r="RZE121" s="10"/>
      <c r="RZF121" s="10"/>
      <c r="RZG121" s="10"/>
      <c r="RZH121" s="10"/>
      <c r="RZI121" s="10"/>
      <c r="RZJ121" s="10"/>
      <c r="RZK121" s="10"/>
      <c r="RZL121" s="10"/>
      <c r="RZM121" s="10"/>
      <c r="RZN121" s="10"/>
      <c r="RZO121" s="10"/>
      <c r="RZP121" s="10"/>
      <c r="RZQ121" s="10"/>
      <c r="RZR121" s="10"/>
      <c r="RZS121" s="10"/>
      <c r="RZT121" s="10"/>
      <c r="RZU121" s="10"/>
      <c r="RZV121" s="10"/>
      <c r="RZW121" s="10"/>
      <c r="RZX121" s="10"/>
      <c r="RZY121" s="10"/>
      <c r="RZZ121" s="10"/>
      <c r="SAA121" s="10"/>
      <c r="SAB121" s="10"/>
      <c r="SAC121" s="10"/>
      <c r="SAD121" s="10"/>
      <c r="SAE121" s="10"/>
      <c r="SAF121" s="10"/>
      <c r="SAG121" s="10"/>
      <c r="SAH121" s="10"/>
      <c r="SAI121" s="10"/>
      <c r="SAJ121" s="10"/>
      <c r="SAK121" s="10"/>
      <c r="SAL121" s="10"/>
      <c r="SAM121" s="10"/>
      <c r="SAN121" s="10"/>
      <c r="SAO121" s="10"/>
      <c r="SAP121" s="10"/>
      <c r="SAQ121" s="10"/>
      <c r="SAR121" s="10"/>
      <c r="SAS121" s="10"/>
      <c r="SAT121" s="10"/>
      <c r="SAU121" s="10"/>
      <c r="SAV121" s="10"/>
      <c r="SAW121" s="10"/>
      <c r="SAX121" s="10"/>
      <c r="SAY121" s="10"/>
      <c r="SAZ121" s="10"/>
      <c r="SBA121" s="10"/>
      <c r="SBB121" s="10"/>
      <c r="SBC121" s="10"/>
      <c r="SBD121" s="10"/>
      <c r="SBE121" s="10"/>
      <c r="SBF121" s="10"/>
      <c r="SBG121" s="10"/>
      <c r="SBH121" s="10"/>
      <c r="SBI121" s="10"/>
      <c r="SBJ121" s="10"/>
      <c r="SBK121" s="10"/>
      <c r="SBL121" s="10"/>
      <c r="SBM121" s="10"/>
      <c r="SBN121" s="10"/>
      <c r="SBO121" s="10"/>
      <c r="SBP121" s="10"/>
      <c r="SBQ121" s="10"/>
      <c r="SBR121" s="10"/>
      <c r="SBS121" s="10"/>
      <c r="SBT121" s="10"/>
      <c r="SBU121" s="10"/>
      <c r="SBV121" s="10"/>
      <c r="SBW121" s="10"/>
      <c r="SBX121" s="10"/>
      <c r="SBY121" s="10"/>
      <c r="SBZ121" s="10"/>
      <c r="SCA121" s="10"/>
      <c r="SCB121" s="10"/>
      <c r="SCC121" s="10"/>
      <c r="SCD121" s="10"/>
      <c r="SCE121" s="10"/>
      <c r="SCF121" s="10"/>
      <c r="SCG121" s="10"/>
      <c r="SCH121" s="10"/>
      <c r="SCI121" s="10"/>
      <c r="SCJ121" s="10"/>
      <c r="SCK121" s="10"/>
      <c r="SCL121" s="10"/>
      <c r="SCM121" s="10"/>
      <c r="SCN121" s="10"/>
      <c r="SCO121" s="10"/>
      <c r="SCP121" s="10"/>
      <c r="SCQ121" s="10"/>
      <c r="SCR121" s="10"/>
      <c r="SCS121" s="10"/>
      <c r="SCT121" s="10"/>
      <c r="SCU121" s="10"/>
      <c r="SCV121" s="10"/>
      <c r="SCW121" s="10"/>
      <c r="SCX121" s="10"/>
      <c r="SCY121" s="10"/>
      <c r="SCZ121" s="10"/>
      <c r="SDA121" s="10"/>
      <c r="SDB121" s="10"/>
      <c r="SDC121" s="10"/>
      <c r="SDD121" s="10"/>
      <c r="SDE121" s="10"/>
      <c r="SDF121" s="10"/>
      <c r="SDG121" s="10"/>
      <c r="SDH121" s="10"/>
      <c r="SDI121" s="10"/>
      <c r="SDJ121" s="10"/>
      <c r="SDK121" s="10"/>
      <c r="SDL121" s="10"/>
      <c r="SDM121" s="10"/>
      <c r="SDN121" s="10"/>
      <c r="SDO121" s="10"/>
      <c r="SDP121" s="10"/>
      <c r="SDQ121" s="10"/>
      <c r="SDR121" s="10"/>
      <c r="SDS121" s="10"/>
      <c r="SDT121" s="10"/>
      <c r="SDU121" s="10"/>
      <c r="SDV121" s="10"/>
      <c r="SDW121" s="10"/>
      <c r="SDX121" s="10"/>
      <c r="SDY121" s="10"/>
      <c r="SDZ121" s="10"/>
      <c r="SEA121" s="10"/>
      <c r="SEB121" s="10"/>
      <c r="SEC121" s="10"/>
      <c r="SED121" s="10"/>
      <c r="SEE121" s="10"/>
      <c r="SEF121" s="10"/>
      <c r="SEG121" s="10"/>
      <c r="SEH121" s="10"/>
      <c r="SEI121" s="10"/>
      <c r="SEJ121" s="10"/>
      <c r="SEK121" s="10"/>
      <c r="SEL121" s="10"/>
      <c r="SEM121" s="10"/>
      <c r="SEN121" s="10"/>
      <c r="SEO121" s="10"/>
      <c r="SEP121" s="10"/>
      <c r="SEQ121" s="10"/>
      <c r="SER121" s="10"/>
      <c r="SES121" s="10"/>
      <c r="SET121" s="10"/>
      <c r="SEU121" s="10"/>
      <c r="SEV121" s="10"/>
      <c r="SEW121" s="10"/>
      <c r="SEX121" s="10"/>
      <c r="SEY121" s="10"/>
      <c r="SEZ121" s="10"/>
      <c r="SFA121" s="10"/>
      <c r="SFB121" s="10"/>
      <c r="SFC121" s="10"/>
      <c r="SFD121" s="10"/>
      <c r="SFE121" s="10"/>
      <c r="SFF121" s="10"/>
      <c r="SFG121" s="10"/>
      <c r="SFH121" s="10"/>
      <c r="SFI121" s="10"/>
      <c r="SFJ121" s="10"/>
      <c r="SFK121" s="10"/>
      <c r="SFL121" s="10"/>
      <c r="SFM121" s="10"/>
      <c r="SFN121" s="10"/>
      <c r="SFO121" s="10"/>
      <c r="SFP121" s="10"/>
      <c r="SFQ121" s="10"/>
      <c r="SFR121" s="10"/>
      <c r="SFS121" s="10"/>
      <c r="SFT121" s="10"/>
      <c r="SFU121" s="10"/>
      <c r="SFV121" s="10"/>
      <c r="SFW121" s="10"/>
      <c r="SFX121" s="10"/>
      <c r="SFY121" s="10"/>
      <c r="SFZ121" s="10"/>
      <c r="SGA121" s="10"/>
      <c r="SGB121" s="10"/>
      <c r="SGC121" s="10"/>
      <c r="SGD121" s="10"/>
      <c r="SGE121" s="10"/>
      <c r="SGF121" s="10"/>
      <c r="SGG121" s="10"/>
      <c r="SGH121" s="10"/>
      <c r="SGI121" s="10"/>
      <c r="SGJ121" s="10"/>
      <c r="SGK121" s="10"/>
      <c r="SGL121" s="10"/>
      <c r="SGM121" s="10"/>
      <c r="SGN121" s="10"/>
      <c r="SGO121" s="10"/>
      <c r="SGP121" s="10"/>
      <c r="SGQ121" s="10"/>
      <c r="SGR121" s="10"/>
      <c r="SGS121" s="10"/>
      <c r="SGT121" s="10"/>
      <c r="SGU121" s="10"/>
      <c r="SGV121" s="10"/>
      <c r="SGW121" s="10"/>
      <c r="SGX121" s="10"/>
      <c r="SGY121" s="10"/>
      <c r="SGZ121" s="10"/>
      <c r="SHA121" s="10"/>
      <c r="SHB121" s="10"/>
      <c r="SHC121" s="10"/>
      <c r="SHD121" s="10"/>
      <c r="SHE121" s="10"/>
      <c r="SHF121" s="10"/>
      <c r="SHG121" s="10"/>
      <c r="SHH121" s="10"/>
      <c r="SHI121" s="10"/>
      <c r="SHJ121" s="10"/>
      <c r="SHK121" s="10"/>
      <c r="SHL121" s="10"/>
      <c r="SHM121" s="10"/>
      <c r="SHN121" s="10"/>
      <c r="SHO121" s="10"/>
      <c r="SHP121" s="10"/>
      <c r="SHQ121" s="10"/>
      <c r="SHR121" s="10"/>
      <c r="SHS121" s="10"/>
      <c r="SHT121" s="10"/>
      <c r="SHU121" s="10"/>
      <c r="SHV121" s="10"/>
      <c r="SHW121" s="10"/>
      <c r="SHX121" s="10"/>
      <c r="SHY121" s="10"/>
      <c r="SHZ121" s="10"/>
      <c r="SIA121" s="10"/>
      <c r="SIB121" s="10"/>
      <c r="SIC121" s="10"/>
      <c r="SID121" s="10"/>
      <c r="SIE121" s="10"/>
      <c r="SIF121" s="10"/>
      <c r="SIG121" s="10"/>
      <c r="SIH121" s="10"/>
      <c r="SII121" s="10"/>
      <c r="SIJ121" s="10"/>
      <c r="SIK121" s="10"/>
      <c r="SIL121" s="10"/>
      <c r="SIM121" s="10"/>
      <c r="SIN121" s="10"/>
      <c r="SIO121" s="10"/>
      <c r="SIP121" s="10"/>
      <c r="SIQ121" s="10"/>
      <c r="SIR121" s="10"/>
      <c r="SIS121" s="10"/>
      <c r="SIT121" s="10"/>
      <c r="SIU121" s="10"/>
      <c r="SIV121" s="10"/>
      <c r="SIW121" s="10"/>
      <c r="SIX121" s="10"/>
      <c r="SIY121" s="10"/>
      <c r="SIZ121" s="10"/>
      <c r="SJA121" s="10"/>
      <c r="SJB121" s="10"/>
      <c r="SJC121" s="10"/>
      <c r="SJD121" s="10"/>
      <c r="SJE121" s="10"/>
      <c r="SJF121" s="10"/>
      <c r="SJG121" s="10"/>
      <c r="SJH121" s="10"/>
      <c r="SJI121" s="10"/>
      <c r="SJJ121" s="10"/>
      <c r="SJK121" s="10"/>
      <c r="SJL121" s="10"/>
      <c r="SJM121" s="10"/>
      <c r="SJN121" s="10"/>
      <c r="SJO121" s="10"/>
      <c r="SJP121" s="10"/>
      <c r="SJQ121" s="10"/>
      <c r="SJR121" s="10"/>
      <c r="SJS121" s="10"/>
      <c r="SJT121" s="10"/>
      <c r="SJU121" s="10"/>
      <c r="SJV121" s="10"/>
      <c r="SJW121" s="10"/>
      <c r="SJX121" s="10"/>
      <c r="SJY121" s="10"/>
      <c r="SJZ121" s="10"/>
      <c r="SKA121" s="10"/>
      <c r="SKB121" s="10"/>
      <c r="SKC121" s="10"/>
      <c r="SKD121" s="10"/>
      <c r="SKE121" s="10"/>
      <c r="SKF121" s="10"/>
      <c r="SKG121" s="10"/>
      <c r="SKH121" s="10"/>
      <c r="SKI121" s="10"/>
      <c r="SKJ121" s="10"/>
      <c r="SKK121" s="10"/>
      <c r="SKL121" s="10"/>
      <c r="SKM121" s="10"/>
      <c r="SKN121" s="10"/>
      <c r="SKO121" s="10"/>
      <c r="SKP121" s="10"/>
      <c r="SKQ121" s="10"/>
      <c r="SKR121" s="10"/>
      <c r="SKS121" s="10"/>
      <c r="SKT121" s="10"/>
      <c r="SKU121" s="10"/>
      <c r="SKV121" s="10"/>
      <c r="SKW121" s="10"/>
      <c r="SKX121" s="10"/>
      <c r="SKY121" s="10"/>
      <c r="SKZ121" s="10"/>
      <c r="SLA121" s="10"/>
      <c r="SLB121" s="10"/>
      <c r="SLC121" s="10"/>
      <c r="SLD121" s="10"/>
      <c r="SLE121" s="10"/>
      <c r="SLF121" s="10"/>
      <c r="SLG121" s="10"/>
      <c r="SLH121" s="10"/>
      <c r="SLI121" s="10"/>
      <c r="SLJ121" s="10"/>
      <c r="SLK121" s="10"/>
      <c r="SLL121" s="10"/>
      <c r="SLM121" s="10"/>
      <c r="SLN121" s="10"/>
      <c r="SLO121" s="10"/>
      <c r="SLP121" s="10"/>
      <c r="SLQ121" s="10"/>
      <c r="SLR121" s="10"/>
      <c r="SLS121" s="10"/>
      <c r="SLT121" s="10"/>
      <c r="SLU121" s="10"/>
      <c r="SLV121" s="10"/>
      <c r="SLW121" s="10"/>
      <c r="SLX121" s="10"/>
      <c r="SLY121" s="10"/>
      <c r="SLZ121" s="10"/>
      <c r="SMA121" s="10"/>
      <c r="SMB121" s="10"/>
      <c r="SMC121" s="10"/>
      <c r="SMD121" s="10"/>
      <c r="SME121" s="10"/>
      <c r="SMF121" s="10"/>
      <c r="SMG121" s="10"/>
      <c r="SMH121" s="10"/>
      <c r="SMI121" s="10"/>
      <c r="SMJ121" s="10"/>
      <c r="SMK121" s="10"/>
      <c r="SML121" s="10"/>
      <c r="SMM121" s="10"/>
      <c r="SMN121" s="10"/>
      <c r="SMO121" s="10"/>
      <c r="SMP121" s="10"/>
      <c r="SMQ121" s="10"/>
      <c r="SMR121" s="10"/>
      <c r="SMS121" s="10"/>
      <c r="SMT121" s="10"/>
      <c r="SMU121" s="10"/>
      <c r="SMV121" s="10"/>
      <c r="SMW121" s="10"/>
      <c r="SMX121" s="10"/>
      <c r="SMY121" s="10"/>
      <c r="SMZ121" s="10"/>
      <c r="SNA121" s="10"/>
      <c r="SNB121" s="10"/>
      <c r="SNC121" s="10"/>
      <c r="SND121" s="10"/>
      <c r="SNE121" s="10"/>
      <c r="SNF121" s="10"/>
      <c r="SNG121" s="10"/>
      <c r="SNH121" s="10"/>
      <c r="SNI121" s="10"/>
      <c r="SNJ121" s="10"/>
      <c r="SNK121" s="10"/>
      <c r="SNL121" s="10"/>
      <c r="SNM121" s="10"/>
      <c r="SNN121" s="10"/>
      <c r="SNO121" s="10"/>
      <c r="SNP121" s="10"/>
      <c r="SNQ121" s="10"/>
      <c r="SNR121" s="10"/>
      <c r="SNS121" s="10"/>
      <c r="SNT121" s="10"/>
      <c r="SNU121" s="10"/>
      <c r="SNV121" s="10"/>
      <c r="SNW121" s="10"/>
      <c r="SNX121" s="10"/>
      <c r="SNY121" s="10"/>
      <c r="SNZ121" s="10"/>
      <c r="SOA121" s="10"/>
      <c r="SOB121" s="10"/>
      <c r="SOC121" s="10"/>
      <c r="SOD121" s="10"/>
      <c r="SOE121" s="10"/>
      <c r="SOF121" s="10"/>
      <c r="SOG121" s="10"/>
      <c r="SOH121" s="10"/>
      <c r="SOI121" s="10"/>
      <c r="SOJ121" s="10"/>
      <c r="SOK121" s="10"/>
      <c r="SOL121" s="10"/>
      <c r="SOM121" s="10"/>
      <c r="SON121" s="10"/>
      <c r="SOO121" s="10"/>
      <c r="SOP121" s="10"/>
      <c r="SOQ121" s="10"/>
      <c r="SOR121" s="10"/>
      <c r="SOS121" s="10"/>
      <c r="SOT121" s="10"/>
      <c r="SOU121" s="10"/>
      <c r="SOV121" s="10"/>
      <c r="SOW121" s="10"/>
      <c r="SOX121" s="10"/>
      <c r="SOY121" s="10"/>
      <c r="SOZ121" s="10"/>
      <c r="SPA121" s="10"/>
      <c r="SPB121" s="10"/>
      <c r="SPC121" s="10"/>
      <c r="SPD121" s="10"/>
      <c r="SPE121" s="10"/>
      <c r="SPF121" s="10"/>
      <c r="SPG121" s="10"/>
      <c r="SPH121" s="10"/>
      <c r="SPI121" s="10"/>
      <c r="SPJ121" s="10"/>
      <c r="SPK121" s="10"/>
      <c r="SPL121" s="10"/>
      <c r="SPM121" s="10"/>
      <c r="SPN121" s="10"/>
      <c r="SPO121" s="10"/>
      <c r="SPP121" s="10"/>
      <c r="SPQ121" s="10"/>
      <c r="SPR121" s="10"/>
      <c r="SPS121" s="10"/>
      <c r="SPT121" s="10"/>
      <c r="SPU121" s="10"/>
      <c r="SPV121" s="10"/>
      <c r="SPW121" s="10"/>
      <c r="SPX121" s="10"/>
      <c r="SPY121" s="10"/>
      <c r="SPZ121" s="10"/>
      <c r="SQA121" s="10"/>
      <c r="SQB121" s="10"/>
      <c r="SQC121" s="10"/>
      <c r="SQD121" s="10"/>
      <c r="SQE121" s="10"/>
      <c r="SQF121" s="10"/>
      <c r="SQG121" s="10"/>
      <c r="SQH121" s="10"/>
      <c r="SQI121" s="10"/>
      <c r="SQJ121" s="10"/>
      <c r="SQK121" s="10"/>
      <c r="SQL121" s="10"/>
      <c r="SQM121" s="10"/>
      <c r="SQN121" s="10"/>
      <c r="SQO121" s="10"/>
      <c r="SQP121" s="10"/>
      <c r="SQQ121" s="10"/>
      <c r="SQR121" s="10"/>
      <c r="SQS121" s="10"/>
      <c r="SQT121" s="10"/>
      <c r="SQU121" s="10"/>
      <c r="SQV121" s="10"/>
      <c r="SQW121" s="10"/>
      <c r="SQX121" s="10"/>
      <c r="SQY121" s="10"/>
      <c r="SQZ121" s="10"/>
      <c r="SRA121" s="10"/>
      <c r="SRB121" s="10"/>
      <c r="SRC121" s="10"/>
      <c r="SRD121" s="10"/>
      <c r="SRE121" s="10"/>
      <c r="SRF121" s="10"/>
      <c r="SRG121" s="10"/>
      <c r="SRH121" s="10"/>
      <c r="SRI121" s="10"/>
      <c r="SRJ121" s="10"/>
      <c r="SRK121" s="10"/>
      <c r="SRL121" s="10"/>
      <c r="SRM121" s="10"/>
      <c r="SRN121" s="10"/>
      <c r="SRO121" s="10"/>
      <c r="SRP121" s="10"/>
      <c r="SRQ121" s="10"/>
      <c r="SRR121" s="10"/>
      <c r="SRS121" s="10"/>
      <c r="SRT121" s="10"/>
      <c r="SRU121" s="10"/>
      <c r="SRV121" s="10"/>
      <c r="SRW121" s="10"/>
      <c r="SRX121" s="10"/>
      <c r="SRY121" s="10"/>
      <c r="SRZ121" s="10"/>
      <c r="SSA121" s="10"/>
      <c r="SSB121" s="10"/>
      <c r="SSC121" s="10"/>
      <c r="SSD121" s="10"/>
      <c r="SSE121" s="10"/>
      <c r="SSF121" s="10"/>
      <c r="SSG121" s="10"/>
      <c r="SSH121" s="10"/>
      <c r="SSI121" s="10"/>
      <c r="SSJ121" s="10"/>
      <c r="SSK121" s="10"/>
      <c r="SSL121" s="10"/>
      <c r="SSM121" s="10"/>
      <c r="SSN121" s="10"/>
      <c r="SSO121" s="10"/>
      <c r="SSP121" s="10"/>
      <c r="SSQ121" s="10"/>
      <c r="SSR121" s="10"/>
      <c r="SSS121" s="10"/>
      <c r="SST121" s="10"/>
      <c r="SSU121" s="10"/>
      <c r="SSV121" s="10"/>
      <c r="SSW121" s="10"/>
      <c r="SSX121" s="10"/>
      <c r="SSY121" s="10"/>
      <c r="SSZ121" s="10"/>
      <c r="STA121" s="10"/>
      <c r="STB121" s="10"/>
      <c r="STC121" s="10"/>
      <c r="STD121" s="10"/>
      <c r="STE121" s="10"/>
      <c r="STF121" s="10"/>
      <c r="STG121" s="10"/>
      <c r="STH121" s="10"/>
      <c r="STI121" s="10"/>
      <c r="STJ121" s="10"/>
      <c r="STK121" s="10"/>
      <c r="STL121" s="10"/>
      <c r="STM121" s="10"/>
      <c r="STN121" s="10"/>
      <c r="STO121" s="10"/>
      <c r="STP121" s="10"/>
      <c r="STQ121" s="10"/>
      <c r="STR121" s="10"/>
      <c r="STS121" s="10"/>
      <c r="STT121" s="10"/>
      <c r="STU121" s="10"/>
      <c r="STV121" s="10"/>
      <c r="STW121" s="10"/>
      <c r="STX121" s="10"/>
      <c r="STY121" s="10"/>
      <c r="STZ121" s="10"/>
      <c r="SUA121" s="10"/>
      <c r="SUB121" s="10"/>
      <c r="SUC121" s="10"/>
      <c r="SUD121" s="10"/>
      <c r="SUE121" s="10"/>
      <c r="SUF121" s="10"/>
      <c r="SUG121" s="10"/>
      <c r="SUH121" s="10"/>
      <c r="SUI121" s="10"/>
      <c r="SUJ121" s="10"/>
      <c r="SUK121" s="10"/>
      <c r="SUL121" s="10"/>
      <c r="SUM121" s="10"/>
      <c r="SUN121" s="10"/>
      <c r="SUO121" s="10"/>
      <c r="SUP121" s="10"/>
      <c r="SUQ121" s="10"/>
      <c r="SUR121" s="10"/>
      <c r="SUS121" s="10"/>
      <c r="SUT121" s="10"/>
      <c r="SUU121" s="10"/>
      <c r="SUV121" s="10"/>
      <c r="SUW121" s="10"/>
      <c r="SUX121" s="10"/>
      <c r="SUY121" s="10"/>
      <c r="SUZ121" s="10"/>
      <c r="SVA121" s="10"/>
      <c r="SVB121" s="10"/>
      <c r="SVC121" s="10"/>
      <c r="SVD121" s="10"/>
      <c r="SVE121" s="10"/>
      <c r="SVF121" s="10"/>
      <c r="SVG121" s="10"/>
      <c r="SVH121" s="10"/>
      <c r="SVI121" s="10"/>
      <c r="SVJ121" s="10"/>
      <c r="SVK121" s="10"/>
      <c r="SVL121" s="10"/>
      <c r="SVM121" s="10"/>
      <c r="SVN121" s="10"/>
      <c r="SVO121" s="10"/>
      <c r="SVP121" s="10"/>
      <c r="SVQ121" s="10"/>
      <c r="SVR121" s="10"/>
      <c r="SVS121" s="10"/>
      <c r="SVT121" s="10"/>
      <c r="SVU121" s="10"/>
      <c r="SVV121" s="10"/>
      <c r="SVW121" s="10"/>
      <c r="SVX121" s="10"/>
      <c r="SVY121" s="10"/>
      <c r="SVZ121" s="10"/>
      <c r="SWA121" s="10"/>
      <c r="SWB121" s="10"/>
      <c r="SWC121" s="10"/>
      <c r="SWD121" s="10"/>
      <c r="SWE121" s="10"/>
      <c r="SWF121" s="10"/>
      <c r="SWG121" s="10"/>
      <c r="SWH121" s="10"/>
      <c r="SWI121" s="10"/>
      <c r="SWJ121" s="10"/>
      <c r="SWK121" s="10"/>
      <c r="SWL121" s="10"/>
      <c r="SWM121" s="10"/>
      <c r="SWN121" s="10"/>
      <c r="SWO121" s="10"/>
      <c r="SWP121" s="10"/>
      <c r="SWQ121" s="10"/>
      <c r="SWR121" s="10"/>
      <c r="SWS121" s="10"/>
      <c r="SWT121" s="10"/>
      <c r="SWU121" s="10"/>
      <c r="SWV121" s="10"/>
      <c r="SWW121" s="10"/>
      <c r="SWX121" s="10"/>
      <c r="SWY121" s="10"/>
      <c r="SWZ121" s="10"/>
      <c r="SXA121" s="10"/>
      <c r="SXB121" s="10"/>
      <c r="SXC121" s="10"/>
      <c r="SXD121" s="10"/>
      <c r="SXE121" s="10"/>
      <c r="SXF121" s="10"/>
      <c r="SXG121" s="10"/>
      <c r="SXH121" s="10"/>
      <c r="SXI121" s="10"/>
      <c r="SXJ121" s="10"/>
      <c r="SXK121" s="10"/>
      <c r="SXL121" s="10"/>
      <c r="SXM121" s="10"/>
      <c r="SXN121" s="10"/>
      <c r="SXO121" s="10"/>
      <c r="SXP121" s="10"/>
      <c r="SXQ121" s="10"/>
      <c r="SXR121" s="10"/>
      <c r="SXS121" s="10"/>
      <c r="SXT121" s="10"/>
      <c r="SXU121" s="10"/>
      <c r="SXV121" s="10"/>
      <c r="SXW121" s="10"/>
      <c r="SXX121" s="10"/>
      <c r="SXY121" s="10"/>
      <c r="SXZ121" s="10"/>
      <c r="SYA121" s="10"/>
      <c r="SYB121" s="10"/>
      <c r="SYC121" s="10"/>
      <c r="SYD121" s="10"/>
      <c r="SYE121" s="10"/>
      <c r="SYF121" s="10"/>
      <c r="SYG121" s="10"/>
      <c r="SYH121" s="10"/>
      <c r="SYI121" s="10"/>
      <c r="SYJ121" s="10"/>
      <c r="SYK121" s="10"/>
      <c r="SYL121" s="10"/>
      <c r="SYM121" s="10"/>
      <c r="SYN121" s="10"/>
      <c r="SYO121" s="10"/>
      <c r="SYP121" s="10"/>
      <c r="SYQ121" s="10"/>
      <c r="SYR121" s="10"/>
      <c r="SYS121" s="10"/>
      <c r="SYT121" s="10"/>
      <c r="SYU121" s="10"/>
      <c r="SYV121" s="10"/>
      <c r="SYW121" s="10"/>
      <c r="SYX121" s="10"/>
      <c r="SYY121" s="10"/>
      <c r="SYZ121" s="10"/>
      <c r="SZA121" s="10"/>
      <c r="SZB121" s="10"/>
      <c r="SZC121" s="10"/>
      <c r="SZD121" s="10"/>
      <c r="SZE121" s="10"/>
      <c r="SZF121" s="10"/>
      <c r="SZG121" s="10"/>
      <c r="SZH121" s="10"/>
      <c r="SZI121" s="10"/>
      <c r="SZJ121" s="10"/>
      <c r="SZK121" s="10"/>
      <c r="SZL121" s="10"/>
      <c r="SZM121" s="10"/>
      <c r="SZN121" s="10"/>
      <c r="SZO121" s="10"/>
      <c r="SZP121" s="10"/>
      <c r="SZQ121" s="10"/>
      <c r="SZR121" s="10"/>
      <c r="SZS121" s="10"/>
      <c r="SZT121" s="10"/>
      <c r="SZU121" s="10"/>
      <c r="SZV121" s="10"/>
      <c r="SZW121" s="10"/>
      <c r="SZX121" s="10"/>
      <c r="SZY121" s="10"/>
      <c r="SZZ121" s="10"/>
      <c r="TAA121" s="10"/>
      <c r="TAB121" s="10"/>
      <c r="TAC121" s="10"/>
      <c r="TAD121" s="10"/>
      <c r="TAE121" s="10"/>
      <c r="TAF121" s="10"/>
      <c r="TAG121" s="10"/>
      <c r="TAH121" s="10"/>
      <c r="TAI121" s="10"/>
      <c r="TAJ121" s="10"/>
      <c r="TAK121" s="10"/>
      <c r="TAL121" s="10"/>
      <c r="TAM121" s="10"/>
      <c r="TAN121" s="10"/>
      <c r="TAO121" s="10"/>
      <c r="TAP121" s="10"/>
      <c r="TAQ121" s="10"/>
      <c r="TAR121" s="10"/>
      <c r="TAS121" s="10"/>
      <c r="TAT121" s="10"/>
      <c r="TAU121" s="10"/>
      <c r="TAV121" s="10"/>
      <c r="TAW121" s="10"/>
      <c r="TAX121" s="10"/>
      <c r="TAY121" s="10"/>
      <c r="TAZ121" s="10"/>
      <c r="TBA121" s="10"/>
      <c r="TBB121" s="10"/>
      <c r="TBC121" s="10"/>
      <c r="TBD121" s="10"/>
      <c r="TBE121" s="10"/>
      <c r="TBF121" s="10"/>
      <c r="TBG121" s="10"/>
      <c r="TBH121" s="10"/>
      <c r="TBI121" s="10"/>
      <c r="TBJ121" s="10"/>
      <c r="TBK121" s="10"/>
      <c r="TBL121" s="10"/>
      <c r="TBM121" s="10"/>
      <c r="TBN121" s="10"/>
      <c r="TBO121" s="10"/>
      <c r="TBP121" s="10"/>
      <c r="TBQ121" s="10"/>
      <c r="TBR121" s="10"/>
      <c r="TBS121" s="10"/>
      <c r="TBT121" s="10"/>
      <c r="TBU121" s="10"/>
      <c r="TBV121" s="10"/>
      <c r="TBW121" s="10"/>
      <c r="TBX121" s="10"/>
      <c r="TBY121" s="10"/>
      <c r="TBZ121" s="10"/>
      <c r="TCA121" s="10"/>
      <c r="TCB121" s="10"/>
      <c r="TCC121" s="10"/>
      <c r="TCD121" s="10"/>
      <c r="TCE121" s="10"/>
      <c r="TCF121" s="10"/>
      <c r="TCG121" s="10"/>
      <c r="TCH121" s="10"/>
      <c r="TCI121" s="10"/>
      <c r="TCJ121" s="10"/>
      <c r="TCK121" s="10"/>
      <c r="TCL121" s="10"/>
      <c r="TCM121" s="10"/>
      <c r="TCN121" s="10"/>
      <c r="TCO121" s="10"/>
      <c r="TCP121" s="10"/>
      <c r="TCQ121" s="10"/>
      <c r="TCR121" s="10"/>
      <c r="TCS121" s="10"/>
      <c r="TCT121" s="10"/>
      <c r="TCU121" s="10"/>
      <c r="TCV121" s="10"/>
      <c r="TCW121" s="10"/>
      <c r="TCX121" s="10"/>
      <c r="TCY121" s="10"/>
      <c r="TCZ121" s="10"/>
      <c r="TDA121" s="10"/>
      <c r="TDB121" s="10"/>
      <c r="TDC121" s="10"/>
      <c r="TDD121" s="10"/>
      <c r="TDE121" s="10"/>
      <c r="TDF121" s="10"/>
      <c r="TDG121" s="10"/>
      <c r="TDH121" s="10"/>
      <c r="TDI121" s="10"/>
      <c r="TDJ121" s="10"/>
      <c r="TDK121" s="10"/>
      <c r="TDL121" s="10"/>
      <c r="TDM121" s="10"/>
      <c r="TDN121" s="10"/>
      <c r="TDO121" s="10"/>
      <c r="TDP121" s="10"/>
      <c r="TDQ121" s="10"/>
      <c r="TDR121" s="10"/>
      <c r="TDS121" s="10"/>
      <c r="TDT121" s="10"/>
      <c r="TDU121" s="10"/>
      <c r="TDV121" s="10"/>
      <c r="TDW121" s="10"/>
      <c r="TDX121" s="10"/>
      <c r="TDY121" s="10"/>
      <c r="TDZ121" s="10"/>
      <c r="TEA121" s="10"/>
      <c r="TEB121" s="10"/>
      <c r="TEC121" s="10"/>
      <c r="TED121" s="10"/>
      <c r="TEE121" s="10"/>
      <c r="TEF121" s="10"/>
      <c r="TEG121" s="10"/>
      <c r="TEH121" s="10"/>
      <c r="TEI121" s="10"/>
      <c r="TEJ121" s="10"/>
      <c r="TEK121" s="10"/>
      <c r="TEL121" s="10"/>
      <c r="TEM121" s="10"/>
      <c r="TEN121" s="10"/>
      <c r="TEO121" s="10"/>
      <c r="TEP121" s="10"/>
      <c r="TEQ121" s="10"/>
      <c r="TER121" s="10"/>
      <c r="TES121" s="10"/>
      <c r="TET121" s="10"/>
      <c r="TEU121" s="10"/>
      <c r="TEV121" s="10"/>
      <c r="TEW121" s="10"/>
      <c r="TEX121" s="10"/>
      <c r="TEY121" s="10"/>
      <c r="TEZ121" s="10"/>
      <c r="TFA121" s="10"/>
      <c r="TFB121" s="10"/>
      <c r="TFC121" s="10"/>
      <c r="TFD121" s="10"/>
      <c r="TFE121" s="10"/>
      <c r="TFF121" s="10"/>
      <c r="TFG121" s="10"/>
      <c r="TFH121" s="10"/>
      <c r="TFI121" s="10"/>
      <c r="TFJ121" s="10"/>
      <c r="TFK121" s="10"/>
      <c r="TFL121" s="10"/>
      <c r="TFM121" s="10"/>
      <c r="TFN121" s="10"/>
      <c r="TFO121" s="10"/>
      <c r="TFP121" s="10"/>
      <c r="TFQ121" s="10"/>
      <c r="TFR121" s="10"/>
      <c r="TFS121" s="10"/>
      <c r="TFT121" s="10"/>
      <c r="TFU121" s="10"/>
      <c r="TFV121" s="10"/>
      <c r="TFW121" s="10"/>
      <c r="TFX121" s="10"/>
      <c r="TFY121" s="10"/>
      <c r="TFZ121" s="10"/>
      <c r="TGA121" s="10"/>
      <c r="TGB121" s="10"/>
      <c r="TGC121" s="10"/>
      <c r="TGD121" s="10"/>
      <c r="TGE121" s="10"/>
      <c r="TGF121" s="10"/>
      <c r="TGG121" s="10"/>
      <c r="TGH121" s="10"/>
      <c r="TGI121" s="10"/>
      <c r="TGJ121" s="10"/>
      <c r="TGK121" s="10"/>
      <c r="TGL121" s="10"/>
      <c r="TGM121" s="10"/>
      <c r="TGN121" s="10"/>
      <c r="TGO121" s="10"/>
      <c r="TGP121" s="10"/>
      <c r="TGQ121" s="10"/>
      <c r="TGR121" s="10"/>
      <c r="TGS121" s="10"/>
      <c r="TGT121" s="10"/>
      <c r="TGU121" s="10"/>
      <c r="TGV121" s="10"/>
      <c r="TGW121" s="10"/>
      <c r="TGX121" s="10"/>
      <c r="TGY121" s="10"/>
      <c r="TGZ121" s="10"/>
      <c r="THA121" s="10"/>
      <c r="THB121" s="10"/>
      <c r="THC121" s="10"/>
      <c r="THD121" s="10"/>
      <c r="THE121" s="10"/>
      <c r="THF121" s="10"/>
      <c r="THG121" s="10"/>
      <c r="THH121" s="10"/>
      <c r="THI121" s="10"/>
      <c r="THJ121" s="10"/>
      <c r="THK121" s="10"/>
      <c r="THL121" s="10"/>
      <c r="THM121" s="10"/>
      <c r="THN121" s="10"/>
      <c r="THO121" s="10"/>
      <c r="THP121" s="10"/>
      <c r="THQ121" s="10"/>
      <c r="THR121" s="10"/>
      <c r="THS121" s="10"/>
      <c r="THT121" s="10"/>
      <c r="THU121" s="10"/>
      <c r="THV121" s="10"/>
      <c r="THW121" s="10"/>
      <c r="THX121" s="10"/>
      <c r="THY121" s="10"/>
      <c r="THZ121" s="10"/>
      <c r="TIA121" s="10"/>
      <c r="TIB121" s="10"/>
      <c r="TIC121" s="10"/>
      <c r="TID121" s="10"/>
      <c r="TIE121" s="10"/>
      <c r="TIF121" s="10"/>
      <c r="TIG121" s="10"/>
      <c r="TIH121" s="10"/>
      <c r="TII121" s="10"/>
      <c r="TIJ121" s="10"/>
      <c r="TIK121" s="10"/>
      <c r="TIL121" s="10"/>
      <c r="TIM121" s="10"/>
      <c r="TIN121" s="10"/>
      <c r="TIO121" s="10"/>
      <c r="TIP121" s="10"/>
      <c r="TIQ121" s="10"/>
      <c r="TIR121" s="10"/>
      <c r="TIS121" s="10"/>
      <c r="TIT121" s="10"/>
      <c r="TIU121" s="10"/>
      <c r="TIV121" s="10"/>
      <c r="TIW121" s="10"/>
      <c r="TIX121" s="10"/>
      <c r="TIY121" s="10"/>
      <c r="TIZ121" s="10"/>
      <c r="TJA121" s="10"/>
      <c r="TJB121" s="10"/>
      <c r="TJC121" s="10"/>
      <c r="TJD121" s="10"/>
      <c r="TJE121" s="10"/>
      <c r="TJF121" s="10"/>
      <c r="TJG121" s="10"/>
      <c r="TJH121" s="10"/>
      <c r="TJI121" s="10"/>
      <c r="TJJ121" s="10"/>
      <c r="TJK121" s="10"/>
      <c r="TJL121" s="10"/>
      <c r="TJM121" s="10"/>
      <c r="TJN121" s="10"/>
      <c r="TJO121" s="10"/>
      <c r="TJP121" s="10"/>
      <c r="TJQ121" s="10"/>
      <c r="TJR121" s="10"/>
      <c r="TJS121" s="10"/>
      <c r="TJT121" s="10"/>
      <c r="TJU121" s="10"/>
      <c r="TJV121" s="10"/>
      <c r="TJW121" s="10"/>
      <c r="TJX121" s="10"/>
      <c r="TJY121" s="10"/>
      <c r="TJZ121" s="10"/>
      <c r="TKA121" s="10"/>
      <c r="TKB121" s="10"/>
      <c r="TKC121" s="10"/>
      <c r="TKD121" s="10"/>
      <c r="TKE121" s="10"/>
      <c r="TKF121" s="10"/>
      <c r="TKG121" s="10"/>
      <c r="TKH121" s="10"/>
      <c r="TKI121" s="10"/>
      <c r="TKJ121" s="10"/>
      <c r="TKK121" s="10"/>
      <c r="TKL121" s="10"/>
      <c r="TKM121" s="10"/>
      <c r="TKN121" s="10"/>
      <c r="TKO121" s="10"/>
      <c r="TKP121" s="10"/>
      <c r="TKQ121" s="10"/>
      <c r="TKR121" s="10"/>
      <c r="TKS121" s="10"/>
      <c r="TKT121" s="10"/>
      <c r="TKU121" s="10"/>
      <c r="TKV121" s="10"/>
      <c r="TKW121" s="10"/>
      <c r="TKX121" s="10"/>
      <c r="TKY121" s="10"/>
      <c r="TKZ121" s="10"/>
      <c r="TLA121" s="10"/>
      <c r="TLB121" s="10"/>
      <c r="TLC121" s="10"/>
      <c r="TLD121" s="10"/>
      <c r="TLE121" s="10"/>
      <c r="TLF121" s="10"/>
      <c r="TLG121" s="10"/>
      <c r="TLH121" s="10"/>
      <c r="TLI121" s="10"/>
      <c r="TLJ121" s="10"/>
      <c r="TLK121" s="10"/>
      <c r="TLL121" s="10"/>
      <c r="TLM121" s="10"/>
      <c r="TLN121" s="10"/>
      <c r="TLO121" s="10"/>
      <c r="TLP121" s="10"/>
      <c r="TLQ121" s="10"/>
      <c r="TLR121" s="10"/>
      <c r="TLS121" s="10"/>
      <c r="TLT121" s="10"/>
      <c r="TLU121" s="10"/>
      <c r="TLV121" s="10"/>
      <c r="TLW121" s="10"/>
      <c r="TLX121" s="10"/>
      <c r="TLY121" s="10"/>
      <c r="TLZ121" s="10"/>
      <c r="TMA121" s="10"/>
      <c r="TMB121" s="10"/>
      <c r="TMC121" s="10"/>
      <c r="TMD121" s="10"/>
      <c r="TME121" s="10"/>
      <c r="TMF121" s="10"/>
      <c r="TMG121" s="10"/>
      <c r="TMH121" s="10"/>
      <c r="TMI121" s="10"/>
      <c r="TMJ121" s="10"/>
      <c r="TMK121" s="10"/>
      <c r="TML121" s="10"/>
      <c r="TMM121" s="10"/>
      <c r="TMN121" s="10"/>
      <c r="TMO121" s="10"/>
      <c r="TMP121" s="10"/>
      <c r="TMQ121" s="10"/>
      <c r="TMR121" s="10"/>
      <c r="TMS121" s="10"/>
      <c r="TMT121" s="10"/>
      <c r="TMU121" s="10"/>
      <c r="TMV121" s="10"/>
      <c r="TMW121" s="10"/>
      <c r="TMX121" s="10"/>
      <c r="TMY121" s="10"/>
      <c r="TMZ121" s="10"/>
      <c r="TNA121" s="10"/>
      <c r="TNB121" s="10"/>
      <c r="TNC121" s="10"/>
      <c r="TND121" s="10"/>
      <c r="TNE121" s="10"/>
      <c r="TNF121" s="10"/>
      <c r="TNG121" s="10"/>
      <c r="TNH121" s="10"/>
      <c r="TNI121" s="10"/>
      <c r="TNJ121" s="10"/>
      <c r="TNK121" s="10"/>
      <c r="TNL121" s="10"/>
      <c r="TNM121" s="10"/>
      <c r="TNN121" s="10"/>
      <c r="TNO121" s="10"/>
      <c r="TNP121" s="10"/>
      <c r="TNQ121" s="10"/>
      <c r="TNR121" s="10"/>
      <c r="TNS121" s="10"/>
      <c r="TNT121" s="10"/>
      <c r="TNU121" s="10"/>
      <c r="TNV121" s="10"/>
      <c r="TNW121" s="10"/>
      <c r="TNX121" s="10"/>
      <c r="TNY121" s="10"/>
      <c r="TNZ121" s="10"/>
      <c r="TOA121" s="10"/>
      <c r="TOB121" s="10"/>
      <c r="TOC121" s="10"/>
      <c r="TOD121" s="10"/>
      <c r="TOE121" s="10"/>
      <c r="TOF121" s="10"/>
      <c r="TOG121" s="10"/>
      <c r="TOH121" s="10"/>
      <c r="TOI121" s="10"/>
      <c r="TOJ121" s="10"/>
      <c r="TOK121" s="10"/>
      <c r="TOL121" s="10"/>
      <c r="TOM121" s="10"/>
      <c r="TON121" s="10"/>
      <c r="TOO121" s="10"/>
      <c r="TOP121" s="10"/>
      <c r="TOQ121" s="10"/>
      <c r="TOR121" s="10"/>
      <c r="TOS121" s="10"/>
      <c r="TOT121" s="10"/>
      <c r="TOU121" s="10"/>
      <c r="TOV121" s="10"/>
      <c r="TOW121" s="10"/>
      <c r="TOX121" s="10"/>
      <c r="TOY121" s="10"/>
      <c r="TOZ121" s="10"/>
      <c r="TPA121" s="10"/>
      <c r="TPB121" s="10"/>
      <c r="TPC121" s="10"/>
      <c r="TPD121" s="10"/>
      <c r="TPE121" s="10"/>
      <c r="TPF121" s="10"/>
      <c r="TPG121" s="10"/>
      <c r="TPH121" s="10"/>
      <c r="TPI121" s="10"/>
      <c r="TPJ121" s="10"/>
      <c r="TPK121" s="10"/>
      <c r="TPL121" s="10"/>
      <c r="TPM121" s="10"/>
      <c r="TPN121" s="10"/>
      <c r="TPO121" s="10"/>
      <c r="TPP121" s="10"/>
      <c r="TPQ121" s="10"/>
      <c r="TPR121" s="10"/>
      <c r="TPS121" s="10"/>
      <c r="TPT121" s="10"/>
      <c r="TPU121" s="10"/>
      <c r="TPV121" s="10"/>
      <c r="TPW121" s="10"/>
      <c r="TPX121" s="10"/>
      <c r="TPY121" s="10"/>
      <c r="TPZ121" s="10"/>
      <c r="TQA121" s="10"/>
      <c r="TQB121" s="10"/>
      <c r="TQC121" s="10"/>
      <c r="TQD121" s="10"/>
      <c r="TQE121" s="10"/>
      <c r="TQF121" s="10"/>
      <c r="TQG121" s="10"/>
      <c r="TQH121" s="10"/>
      <c r="TQI121" s="10"/>
      <c r="TQJ121" s="10"/>
      <c r="TQK121" s="10"/>
      <c r="TQL121" s="10"/>
      <c r="TQM121" s="10"/>
      <c r="TQN121" s="10"/>
      <c r="TQO121" s="10"/>
      <c r="TQP121" s="10"/>
      <c r="TQQ121" s="10"/>
      <c r="TQR121" s="10"/>
      <c r="TQS121" s="10"/>
      <c r="TQT121" s="10"/>
      <c r="TQU121" s="10"/>
      <c r="TQV121" s="10"/>
      <c r="TQW121" s="10"/>
      <c r="TQX121" s="10"/>
      <c r="TQY121" s="10"/>
      <c r="TQZ121" s="10"/>
      <c r="TRA121" s="10"/>
      <c r="TRB121" s="10"/>
      <c r="TRC121" s="10"/>
      <c r="TRD121" s="10"/>
      <c r="TRE121" s="10"/>
      <c r="TRF121" s="10"/>
      <c r="TRG121" s="10"/>
      <c r="TRH121" s="10"/>
      <c r="TRI121" s="10"/>
      <c r="TRJ121" s="10"/>
      <c r="TRK121" s="10"/>
      <c r="TRL121" s="10"/>
      <c r="TRM121" s="10"/>
      <c r="TRN121" s="10"/>
      <c r="TRO121" s="10"/>
      <c r="TRP121" s="10"/>
      <c r="TRQ121" s="10"/>
      <c r="TRR121" s="10"/>
      <c r="TRS121" s="10"/>
      <c r="TRT121" s="10"/>
      <c r="TRU121" s="10"/>
      <c r="TRV121" s="10"/>
      <c r="TRW121" s="10"/>
      <c r="TRX121" s="10"/>
      <c r="TRY121" s="10"/>
      <c r="TRZ121" s="10"/>
      <c r="TSA121" s="10"/>
      <c r="TSB121" s="10"/>
      <c r="TSC121" s="10"/>
      <c r="TSD121" s="10"/>
      <c r="TSE121" s="10"/>
      <c r="TSF121" s="10"/>
      <c r="TSG121" s="10"/>
      <c r="TSH121" s="10"/>
      <c r="TSI121" s="10"/>
      <c r="TSJ121" s="10"/>
      <c r="TSK121" s="10"/>
      <c r="TSL121" s="10"/>
      <c r="TSM121" s="10"/>
      <c r="TSN121" s="10"/>
      <c r="TSO121" s="10"/>
      <c r="TSP121" s="10"/>
      <c r="TSQ121" s="10"/>
      <c r="TSR121" s="10"/>
      <c r="TSS121" s="10"/>
      <c r="TST121" s="10"/>
      <c r="TSU121" s="10"/>
      <c r="TSV121" s="10"/>
      <c r="TSW121" s="10"/>
      <c r="TSX121" s="10"/>
      <c r="TSY121" s="10"/>
      <c r="TSZ121" s="10"/>
      <c r="TTA121" s="10"/>
      <c r="TTB121" s="10"/>
      <c r="TTC121" s="10"/>
      <c r="TTD121" s="10"/>
      <c r="TTE121" s="10"/>
      <c r="TTF121" s="10"/>
      <c r="TTG121" s="10"/>
      <c r="TTH121" s="10"/>
      <c r="TTI121" s="10"/>
      <c r="TTJ121" s="10"/>
      <c r="TTK121" s="10"/>
      <c r="TTL121" s="10"/>
      <c r="TTM121" s="10"/>
      <c r="TTN121" s="10"/>
      <c r="TTO121" s="10"/>
      <c r="TTP121" s="10"/>
      <c r="TTQ121" s="10"/>
      <c r="TTR121" s="10"/>
      <c r="TTS121" s="10"/>
      <c r="TTT121" s="10"/>
      <c r="TTU121" s="10"/>
      <c r="TTV121" s="10"/>
      <c r="TTW121" s="10"/>
      <c r="TTX121" s="10"/>
      <c r="TTY121" s="10"/>
      <c r="TTZ121" s="10"/>
      <c r="TUA121" s="10"/>
      <c r="TUB121" s="10"/>
      <c r="TUC121" s="10"/>
      <c r="TUD121" s="10"/>
      <c r="TUE121" s="10"/>
      <c r="TUF121" s="10"/>
      <c r="TUG121" s="10"/>
      <c r="TUH121" s="10"/>
      <c r="TUI121" s="10"/>
      <c r="TUJ121" s="10"/>
      <c r="TUK121" s="10"/>
      <c r="TUL121" s="10"/>
      <c r="TUM121" s="10"/>
      <c r="TUN121" s="10"/>
      <c r="TUO121" s="10"/>
      <c r="TUP121" s="10"/>
      <c r="TUQ121" s="10"/>
      <c r="TUR121" s="10"/>
      <c r="TUS121" s="10"/>
      <c r="TUT121" s="10"/>
      <c r="TUU121" s="10"/>
      <c r="TUV121" s="10"/>
      <c r="TUW121" s="10"/>
      <c r="TUX121" s="10"/>
      <c r="TUY121" s="10"/>
      <c r="TUZ121" s="10"/>
      <c r="TVA121" s="10"/>
      <c r="TVB121" s="10"/>
      <c r="TVC121" s="10"/>
      <c r="TVD121" s="10"/>
      <c r="TVE121" s="10"/>
      <c r="TVF121" s="10"/>
      <c r="TVG121" s="10"/>
      <c r="TVH121" s="10"/>
      <c r="TVI121" s="10"/>
      <c r="TVJ121" s="10"/>
      <c r="TVK121" s="10"/>
      <c r="TVL121" s="10"/>
      <c r="TVM121" s="10"/>
      <c r="TVN121" s="10"/>
      <c r="TVO121" s="10"/>
      <c r="TVP121" s="10"/>
      <c r="TVQ121" s="10"/>
      <c r="TVR121" s="10"/>
      <c r="TVS121" s="10"/>
      <c r="TVT121" s="10"/>
      <c r="TVU121" s="10"/>
      <c r="TVV121" s="10"/>
      <c r="TVW121" s="10"/>
      <c r="TVX121" s="10"/>
      <c r="TVY121" s="10"/>
      <c r="TVZ121" s="10"/>
      <c r="TWA121" s="10"/>
      <c r="TWB121" s="10"/>
      <c r="TWC121" s="10"/>
      <c r="TWD121" s="10"/>
      <c r="TWE121" s="10"/>
      <c r="TWF121" s="10"/>
      <c r="TWG121" s="10"/>
      <c r="TWH121" s="10"/>
      <c r="TWI121" s="10"/>
      <c r="TWJ121" s="10"/>
      <c r="TWK121" s="10"/>
      <c r="TWL121" s="10"/>
      <c r="TWM121" s="10"/>
      <c r="TWN121" s="10"/>
      <c r="TWO121" s="10"/>
      <c r="TWP121" s="10"/>
      <c r="TWQ121" s="10"/>
      <c r="TWR121" s="10"/>
      <c r="TWS121" s="10"/>
      <c r="TWT121" s="10"/>
      <c r="TWU121" s="10"/>
      <c r="TWV121" s="10"/>
      <c r="TWW121" s="10"/>
      <c r="TWX121" s="10"/>
      <c r="TWY121" s="10"/>
      <c r="TWZ121" s="10"/>
      <c r="TXA121" s="10"/>
      <c r="TXB121" s="10"/>
      <c r="TXC121" s="10"/>
      <c r="TXD121" s="10"/>
      <c r="TXE121" s="10"/>
      <c r="TXF121" s="10"/>
      <c r="TXG121" s="10"/>
      <c r="TXH121" s="10"/>
      <c r="TXI121" s="10"/>
      <c r="TXJ121" s="10"/>
      <c r="TXK121" s="10"/>
      <c r="TXL121" s="10"/>
      <c r="TXM121" s="10"/>
      <c r="TXN121" s="10"/>
      <c r="TXO121" s="10"/>
      <c r="TXP121" s="10"/>
      <c r="TXQ121" s="10"/>
      <c r="TXR121" s="10"/>
      <c r="TXS121" s="10"/>
      <c r="TXT121" s="10"/>
      <c r="TXU121" s="10"/>
      <c r="TXV121" s="10"/>
      <c r="TXW121" s="10"/>
      <c r="TXX121" s="10"/>
      <c r="TXY121" s="10"/>
      <c r="TXZ121" s="10"/>
      <c r="TYA121" s="10"/>
      <c r="TYB121" s="10"/>
      <c r="TYC121" s="10"/>
      <c r="TYD121" s="10"/>
      <c r="TYE121" s="10"/>
      <c r="TYF121" s="10"/>
      <c r="TYG121" s="10"/>
      <c r="TYH121" s="10"/>
      <c r="TYI121" s="10"/>
      <c r="TYJ121" s="10"/>
      <c r="TYK121" s="10"/>
      <c r="TYL121" s="10"/>
      <c r="TYM121" s="10"/>
      <c r="TYN121" s="10"/>
      <c r="TYO121" s="10"/>
      <c r="TYP121" s="10"/>
      <c r="TYQ121" s="10"/>
      <c r="TYR121" s="10"/>
      <c r="TYS121" s="10"/>
      <c r="TYT121" s="10"/>
      <c r="TYU121" s="10"/>
      <c r="TYV121" s="10"/>
      <c r="TYW121" s="10"/>
      <c r="TYX121" s="10"/>
      <c r="TYY121" s="10"/>
      <c r="TYZ121" s="10"/>
      <c r="TZA121" s="10"/>
      <c r="TZB121" s="10"/>
      <c r="TZC121" s="10"/>
      <c r="TZD121" s="10"/>
      <c r="TZE121" s="10"/>
      <c r="TZF121" s="10"/>
      <c r="TZG121" s="10"/>
      <c r="TZH121" s="10"/>
      <c r="TZI121" s="10"/>
      <c r="TZJ121" s="10"/>
      <c r="TZK121" s="10"/>
      <c r="TZL121" s="10"/>
      <c r="TZM121" s="10"/>
      <c r="TZN121" s="10"/>
      <c r="TZO121" s="10"/>
      <c r="TZP121" s="10"/>
      <c r="TZQ121" s="10"/>
      <c r="TZR121" s="10"/>
      <c r="TZS121" s="10"/>
      <c r="TZT121" s="10"/>
      <c r="TZU121" s="10"/>
      <c r="TZV121" s="10"/>
      <c r="TZW121" s="10"/>
      <c r="TZX121" s="10"/>
      <c r="TZY121" s="10"/>
      <c r="TZZ121" s="10"/>
      <c r="UAA121" s="10"/>
      <c r="UAB121" s="10"/>
      <c r="UAC121" s="10"/>
      <c r="UAD121" s="10"/>
      <c r="UAE121" s="10"/>
      <c r="UAF121" s="10"/>
      <c r="UAG121" s="10"/>
      <c r="UAH121" s="10"/>
      <c r="UAI121" s="10"/>
      <c r="UAJ121" s="10"/>
      <c r="UAK121" s="10"/>
      <c r="UAL121" s="10"/>
      <c r="UAM121" s="10"/>
      <c r="UAN121" s="10"/>
      <c r="UAO121" s="10"/>
      <c r="UAP121" s="10"/>
      <c r="UAQ121" s="10"/>
      <c r="UAR121" s="10"/>
      <c r="UAS121" s="10"/>
      <c r="UAT121" s="10"/>
      <c r="UAU121" s="10"/>
      <c r="UAV121" s="10"/>
      <c r="UAW121" s="10"/>
      <c r="UAX121" s="10"/>
      <c r="UAY121" s="10"/>
      <c r="UAZ121" s="10"/>
      <c r="UBA121" s="10"/>
      <c r="UBB121" s="10"/>
      <c r="UBC121" s="10"/>
      <c r="UBD121" s="10"/>
      <c r="UBE121" s="10"/>
      <c r="UBF121" s="10"/>
      <c r="UBG121" s="10"/>
      <c r="UBH121" s="10"/>
      <c r="UBI121" s="10"/>
      <c r="UBJ121" s="10"/>
      <c r="UBK121" s="10"/>
      <c r="UBL121" s="10"/>
      <c r="UBM121" s="10"/>
      <c r="UBN121" s="10"/>
      <c r="UBO121" s="10"/>
      <c r="UBP121" s="10"/>
      <c r="UBQ121" s="10"/>
      <c r="UBR121" s="10"/>
      <c r="UBS121" s="10"/>
      <c r="UBT121" s="10"/>
      <c r="UBU121" s="10"/>
      <c r="UBV121" s="10"/>
      <c r="UBW121" s="10"/>
      <c r="UBX121" s="10"/>
      <c r="UBY121" s="10"/>
      <c r="UBZ121" s="10"/>
      <c r="UCA121" s="10"/>
      <c r="UCB121" s="10"/>
      <c r="UCC121" s="10"/>
      <c r="UCD121" s="10"/>
      <c r="UCE121" s="10"/>
      <c r="UCF121" s="10"/>
      <c r="UCG121" s="10"/>
      <c r="UCH121" s="10"/>
      <c r="UCI121" s="10"/>
      <c r="UCJ121" s="10"/>
      <c r="UCK121" s="10"/>
      <c r="UCL121" s="10"/>
      <c r="UCM121" s="10"/>
      <c r="UCN121" s="10"/>
      <c r="UCO121" s="10"/>
      <c r="UCP121" s="10"/>
      <c r="UCQ121" s="10"/>
      <c r="UCR121" s="10"/>
      <c r="UCS121" s="10"/>
      <c r="UCT121" s="10"/>
      <c r="UCU121" s="10"/>
      <c r="UCV121" s="10"/>
      <c r="UCW121" s="10"/>
      <c r="UCX121" s="10"/>
      <c r="UCY121" s="10"/>
      <c r="UCZ121" s="10"/>
      <c r="UDA121" s="10"/>
      <c r="UDB121" s="10"/>
      <c r="UDC121" s="10"/>
      <c r="UDD121" s="10"/>
      <c r="UDE121" s="10"/>
      <c r="UDF121" s="10"/>
      <c r="UDG121" s="10"/>
      <c r="UDH121" s="10"/>
      <c r="UDI121" s="10"/>
      <c r="UDJ121" s="10"/>
      <c r="UDK121" s="10"/>
      <c r="UDL121" s="10"/>
      <c r="UDM121" s="10"/>
      <c r="UDN121" s="10"/>
      <c r="UDO121" s="10"/>
      <c r="UDP121" s="10"/>
      <c r="UDQ121" s="10"/>
      <c r="UDR121" s="10"/>
      <c r="UDS121" s="10"/>
      <c r="UDT121" s="10"/>
      <c r="UDU121" s="10"/>
      <c r="UDV121" s="10"/>
      <c r="UDW121" s="10"/>
      <c r="UDX121" s="10"/>
      <c r="UDY121" s="10"/>
      <c r="UDZ121" s="10"/>
      <c r="UEA121" s="10"/>
      <c r="UEB121" s="10"/>
      <c r="UEC121" s="10"/>
      <c r="UED121" s="10"/>
      <c r="UEE121" s="10"/>
      <c r="UEF121" s="10"/>
      <c r="UEG121" s="10"/>
      <c r="UEH121" s="10"/>
      <c r="UEI121" s="10"/>
      <c r="UEJ121" s="10"/>
      <c r="UEK121" s="10"/>
      <c r="UEL121" s="10"/>
      <c r="UEM121" s="10"/>
      <c r="UEN121" s="10"/>
      <c r="UEO121" s="10"/>
      <c r="UEP121" s="10"/>
      <c r="UEQ121" s="10"/>
      <c r="UER121" s="10"/>
      <c r="UES121" s="10"/>
      <c r="UET121" s="10"/>
      <c r="UEU121" s="10"/>
      <c r="UEV121" s="10"/>
      <c r="UEW121" s="10"/>
      <c r="UEX121" s="10"/>
      <c r="UEY121" s="10"/>
      <c r="UEZ121" s="10"/>
      <c r="UFA121" s="10"/>
      <c r="UFB121" s="10"/>
      <c r="UFC121" s="10"/>
      <c r="UFD121" s="10"/>
      <c r="UFE121" s="10"/>
      <c r="UFF121" s="10"/>
      <c r="UFG121" s="10"/>
      <c r="UFH121" s="10"/>
      <c r="UFI121" s="10"/>
      <c r="UFJ121" s="10"/>
      <c r="UFK121" s="10"/>
      <c r="UFL121" s="10"/>
      <c r="UFM121" s="10"/>
      <c r="UFN121" s="10"/>
      <c r="UFO121" s="10"/>
      <c r="UFP121" s="10"/>
      <c r="UFQ121" s="10"/>
      <c r="UFR121" s="10"/>
      <c r="UFS121" s="10"/>
      <c r="UFT121" s="10"/>
      <c r="UFU121" s="10"/>
      <c r="UFV121" s="10"/>
      <c r="UFW121" s="10"/>
      <c r="UFX121" s="10"/>
      <c r="UFY121" s="10"/>
      <c r="UFZ121" s="10"/>
      <c r="UGA121" s="10"/>
      <c r="UGB121" s="10"/>
      <c r="UGC121" s="10"/>
      <c r="UGD121" s="10"/>
      <c r="UGE121" s="10"/>
      <c r="UGF121" s="10"/>
      <c r="UGG121" s="10"/>
      <c r="UGH121" s="10"/>
      <c r="UGI121" s="10"/>
      <c r="UGJ121" s="10"/>
      <c r="UGK121" s="10"/>
      <c r="UGL121" s="10"/>
      <c r="UGM121" s="10"/>
      <c r="UGN121" s="10"/>
      <c r="UGO121" s="10"/>
      <c r="UGP121" s="10"/>
      <c r="UGQ121" s="10"/>
      <c r="UGR121" s="10"/>
      <c r="UGS121" s="10"/>
      <c r="UGT121" s="10"/>
      <c r="UGU121" s="10"/>
      <c r="UGV121" s="10"/>
      <c r="UGW121" s="10"/>
      <c r="UGX121" s="10"/>
      <c r="UGY121" s="10"/>
      <c r="UGZ121" s="10"/>
      <c r="UHA121" s="10"/>
      <c r="UHB121" s="10"/>
      <c r="UHC121" s="10"/>
      <c r="UHD121" s="10"/>
      <c r="UHE121" s="10"/>
      <c r="UHF121" s="10"/>
      <c r="UHG121" s="10"/>
      <c r="UHH121" s="10"/>
      <c r="UHI121" s="10"/>
      <c r="UHJ121" s="10"/>
      <c r="UHK121" s="10"/>
      <c r="UHL121" s="10"/>
      <c r="UHM121" s="10"/>
      <c r="UHN121" s="10"/>
      <c r="UHO121" s="10"/>
      <c r="UHP121" s="10"/>
      <c r="UHQ121" s="10"/>
      <c r="UHR121" s="10"/>
      <c r="UHS121" s="10"/>
      <c r="UHT121" s="10"/>
      <c r="UHU121" s="10"/>
      <c r="UHV121" s="10"/>
      <c r="UHW121" s="10"/>
      <c r="UHX121" s="10"/>
      <c r="UHY121" s="10"/>
      <c r="UHZ121" s="10"/>
      <c r="UIA121" s="10"/>
      <c r="UIB121" s="10"/>
      <c r="UIC121" s="10"/>
      <c r="UID121" s="10"/>
      <c r="UIE121" s="10"/>
      <c r="UIF121" s="10"/>
      <c r="UIG121" s="10"/>
      <c r="UIH121" s="10"/>
      <c r="UII121" s="10"/>
      <c r="UIJ121" s="10"/>
      <c r="UIK121" s="10"/>
      <c r="UIL121" s="10"/>
      <c r="UIM121" s="10"/>
      <c r="UIN121" s="10"/>
      <c r="UIO121" s="10"/>
      <c r="UIP121" s="10"/>
      <c r="UIQ121" s="10"/>
      <c r="UIR121" s="10"/>
      <c r="UIS121" s="10"/>
      <c r="UIT121" s="10"/>
      <c r="UIU121" s="10"/>
      <c r="UIV121" s="10"/>
      <c r="UIW121" s="10"/>
      <c r="UIX121" s="10"/>
      <c r="UIY121" s="10"/>
      <c r="UIZ121" s="10"/>
      <c r="UJA121" s="10"/>
      <c r="UJB121" s="10"/>
      <c r="UJC121" s="10"/>
      <c r="UJD121" s="10"/>
      <c r="UJE121" s="10"/>
      <c r="UJF121" s="10"/>
      <c r="UJG121" s="10"/>
      <c r="UJH121" s="10"/>
      <c r="UJI121" s="10"/>
      <c r="UJJ121" s="10"/>
      <c r="UJK121" s="10"/>
      <c r="UJL121" s="10"/>
      <c r="UJM121" s="10"/>
      <c r="UJN121" s="10"/>
      <c r="UJO121" s="10"/>
      <c r="UJP121" s="10"/>
      <c r="UJQ121" s="10"/>
      <c r="UJR121" s="10"/>
      <c r="UJS121" s="10"/>
      <c r="UJT121" s="10"/>
      <c r="UJU121" s="10"/>
      <c r="UJV121" s="10"/>
      <c r="UJW121" s="10"/>
      <c r="UJX121" s="10"/>
      <c r="UJY121" s="10"/>
      <c r="UJZ121" s="10"/>
      <c r="UKA121" s="10"/>
      <c r="UKB121" s="10"/>
      <c r="UKC121" s="10"/>
      <c r="UKD121" s="10"/>
      <c r="UKE121" s="10"/>
      <c r="UKF121" s="10"/>
      <c r="UKG121" s="10"/>
      <c r="UKH121" s="10"/>
      <c r="UKI121" s="10"/>
      <c r="UKJ121" s="10"/>
      <c r="UKK121" s="10"/>
      <c r="UKL121" s="10"/>
      <c r="UKM121" s="10"/>
      <c r="UKN121" s="10"/>
      <c r="UKO121" s="10"/>
      <c r="UKP121" s="10"/>
      <c r="UKQ121" s="10"/>
      <c r="UKR121" s="10"/>
      <c r="UKS121" s="10"/>
      <c r="UKT121" s="10"/>
      <c r="UKU121" s="10"/>
      <c r="UKV121" s="10"/>
      <c r="UKW121" s="10"/>
      <c r="UKX121" s="10"/>
      <c r="UKY121" s="10"/>
      <c r="UKZ121" s="10"/>
      <c r="ULA121" s="10"/>
      <c r="ULB121" s="10"/>
      <c r="ULC121" s="10"/>
      <c r="ULD121" s="10"/>
      <c r="ULE121" s="10"/>
      <c r="ULF121" s="10"/>
      <c r="ULG121" s="10"/>
      <c r="ULH121" s="10"/>
      <c r="ULI121" s="10"/>
      <c r="ULJ121" s="10"/>
      <c r="ULK121" s="10"/>
      <c r="ULL121" s="10"/>
      <c r="ULM121" s="10"/>
      <c r="ULN121" s="10"/>
      <c r="ULO121" s="10"/>
      <c r="ULP121" s="10"/>
      <c r="ULQ121" s="10"/>
      <c r="ULR121" s="10"/>
      <c r="ULS121" s="10"/>
      <c r="ULT121" s="10"/>
      <c r="ULU121" s="10"/>
      <c r="ULV121" s="10"/>
      <c r="ULW121" s="10"/>
      <c r="ULX121" s="10"/>
      <c r="ULY121" s="10"/>
      <c r="ULZ121" s="10"/>
      <c r="UMA121" s="10"/>
      <c r="UMB121" s="10"/>
      <c r="UMC121" s="10"/>
      <c r="UMD121" s="10"/>
      <c r="UME121" s="10"/>
      <c r="UMF121" s="10"/>
      <c r="UMG121" s="10"/>
      <c r="UMH121" s="10"/>
      <c r="UMI121" s="10"/>
      <c r="UMJ121" s="10"/>
      <c r="UMK121" s="10"/>
      <c r="UML121" s="10"/>
      <c r="UMM121" s="10"/>
      <c r="UMN121" s="10"/>
      <c r="UMO121" s="10"/>
      <c r="UMP121" s="10"/>
      <c r="UMQ121" s="10"/>
      <c r="UMR121" s="10"/>
      <c r="UMS121" s="10"/>
      <c r="UMT121" s="10"/>
      <c r="UMU121" s="10"/>
      <c r="UMV121" s="10"/>
      <c r="UMW121" s="10"/>
      <c r="UMX121" s="10"/>
      <c r="UMY121" s="10"/>
      <c r="UMZ121" s="10"/>
      <c r="UNA121" s="10"/>
      <c r="UNB121" s="10"/>
      <c r="UNC121" s="10"/>
      <c r="UND121" s="10"/>
      <c r="UNE121" s="10"/>
      <c r="UNF121" s="10"/>
      <c r="UNG121" s="10"/>
      <c r="UNH121" s="10"/>
      <c r="UNI121" s="10"/>
      <c r="UNJ121" s="10"/>
      <c r="UNK121" s="10"/>
      <c r="UNL121" s="10"/>
      <c r="UNM121" s="10"/>
      <c r="UNN121" s="10"/>
      <c r="UNO121" s="10"/>
      <c r="UNP121" s="10"/>
      <c r="UNQ121" s="10"/>
      <c r="UNR121" s="10"/>
      <c r="UNS121" s="10"/>
      <c r="UNT121" s="10"/>
      <c r="UNU121" s="10"/>
      <c r="UNV121" s="10"/>
      <c r="UNW121" s="10"/>
      <c r="UNX121" s="10"/>
      <c r="UNY121" s="10"/>
      <c r="UNZ121" s="10"/>
      <c r="UOA121" s="10"/>
      <c r="UOB121" s="10"/>
      <c r="UOC121" s="10"/>
      <c r="UOD121" s="10"/>
      <c r="UOE121" s="10"/>
      <c r="UOF121" s="10"/>
      <c r="UOG121" s="10"/>
      <c r="UOH121" s="10"/>
      <c r="UOI121" s="10"/>
      <c r="UOJ121" s="10"/>
      <c r="UOK121" s="10"/>
      <c r="UOL121" s="10"/>
      <c r="UOM121" s="10"/>
      <c r="UON121" s="10"/>
      <c r="UOO121" s="10"/>
      <c r="UOP121" s="10"/>
      <c r="UOQ121" s="10"/>
      <c r="UOR121" s="10"/>
      <c r="UOS121" s="10"/>
      <c r="UOT121" s="10"/>
      <c r="UOU121" s="10"/>
      <c r="UOV121" s="10"/>
      <c r="UOW121" s="10"/>
      <c r="UOX121" s="10"/>
      <c r="UOY121" s="10"/>
      <c r="UOZ121" s="10"/>
      <c r="UPA121" s="10"/>
      <c r="UPB121" s="10"/>
      <c r="UPC121" s="10"/>
      <c r="UPD121" s="10"/>
      <c r="UPE121" s="10"/>
      <c r="UPF121" s="10"/>
      <c r="UPG121" s="10"/>
      <c r="UPH121" s="10"/>
      <c r="UPI121" s="10"/>
      <c r="UPJ121" s="10"/>
      <c r="UPK121" s="10"/>
      <c r="UPL121" s="10"/>
      <c r="UPM121" s="10"/>
      <c r="UPN121" s="10"/>
      <c r="UPO121" s="10"/>
      <c r="UPP121" s="10"/>
      <c r="UPQ121" s="10"/>
      <c r="UPR121" s="10"/>
      <c r="UPS121" s="10"/>
      <c r="UPT121" s="10"/>
      <c r="UPU121" s="10"/>
      <c r="UPV121" s="10"/>
      <c r="UPW121" s="10"/>
      <c r="UPX121" s="10"/>
      <c r="UPY121" s="10"/>
      <c r="UPZ121" s="10"/>
      <c r="UQA121" s="10"/>
      <c r="UQB121" s="10"/>
      <c r="UQC121" s="10"/>
      <c r="UQD121" s="10"/>
      <c r="UQE121" s="10"/>
      <c r="UQF121" s="10"/>
      <c r="UQG121" s="10"/>
      <c r="UQH121" s="10"/>
      <c r="UQI121" s="10"/>
      <c r="UQJ121" s="10"/>
      <c r="UQK121" s="10"/>
      <c r="UQL121" s="10"/>
      <c r="UQM121" s="10"/>
      <c r="UQN121" s="10"/>
      <c r="UQO121" s="10"/>
      <c r="UQP121" s="10"/>
      <c r="UQQ121" s="10"/>
      <c r="UQR121" s="10"/>
      <c r="UQS121" s="10"/>
      <c r="UQT121" s="10"/>
      <c r="UQU121" s="10"/>
      <c r="UQV121" s="10"/>
      <c r="UQW121" s="10"/>
      <c r="UQX121" s="10"/>
      <c r="UQY121" s="10"/>
      <c r="UQZ121" s="10"/>
      <c r="URA121" s="10"/>
      <c r="URB121" s="10"/>
      <c r="URC121" s="10"/>
      <c r="URD121" s="10"/>
      <c r="URE121" s="10"/>
      <c r="URF121" s="10"/>
      <c r="URG121" s="10"/>
      <c r="URH121" s="10"/>
      <c r="URI121" s="10"/>
      <c r="URJ121" s="10"/>
      <c r="URK121" s="10"/>
      <c r="URL121" s="10"/>
      <c r="URM121" s="10"/>
      <c r="URN121" s="10"/>
      <c r="URO121" s="10"/>
      <c r="URP121" s="10"/>
      <c r="URQ121" s="10"/>
      <c r="URR121" s="10"/>
      <c r="URS121" s="10"/>
      <c r="URT121" s="10"/>
      <c r="URU121" s="10"/>
      <c r="URV121" s="10"/>
      <c r="URW121" s="10"/>
      <c r="URX121" s="10"/>
      <c r="URY121" s="10"/>
      <c r="URZ121" s="10"/>
      <c r="USA121" s="10"/>
      <c r="USB121" s="10"/>
      <c r="USC121" s="10"/>
      <c r="USD121" s="10"/>
      <c r="USE121" s="10"/>
      <c r="USF121" s="10"/>
      <c r="USG121" s="10"/>
      <c r="USH121" s="10"/>
      <c r="USI121" s="10"/>
      <c r="USJ121" s="10"/>
      <c r="USK121" s="10"/>
      <c r="USL121" s="10"/>
      <c r="USM121" s="10"/>
      <c r="USN121" s="10"/>
      <c r="USO121" s="10"/>
      <c r="USP121" s="10"/>
      <c r="USQ121" s="10"/>
      <c r="USR121" s="10"/>
      <c r="USS121" s="10"/>
      <c r="UST121" s="10"/>
      <c r="USU121" s="10"/>
      <c r="USV121" s="10"/>
      <c r="USW121" s="10"/>
      <c r="USX121" s="10"/>
      <c r="USY121" s="10"/>
      <c r="USZ121" s="10"/>
      <c r="UTA121" s="10"/>
      <c r="UTB121" s="10"/>
      <c r="UTC121" s="10"/>
      <c r="UTD121" s="10"/>
      <c r="UTE121" s="10"/>
      <c r="UTF121" s="10"/>
      <c r="UTG121" s="10"/>
      <c r="UTH121" s="10"/>
      <c r="UTI121" s="10"/>
      <c r="UTJ121" s="10"/>
      <c r="UTK121" s="10"/>
      <c r="UTL121" s="10"/>
      <c r="UTM121" s="10"/>
      <c r="UTN121" s="10"/>
      <c r="UTO121" s="10"/>
      <c r="UTP121" s="10"/>
      <c r="UTQ121" s="10"/>
      <c r="UTR121" s="10"/>
      <c r="UTS121" s="10"/>
      <c r="UTT121" s="10"/>
      <c r="UTU121" s="10"/>
      <c r="UTV121" s="10"/>
      <c r="UTW121" s="10"/>
      <c r="UTX121" s="10"/>
      <c r="UTY121" s="10"/>
      <c r="UTZ121" s="10"/>
      <c r="UUA121" s="10"/>
      <c r="UUB121" s="10"/>
      <c r="UUC121" s="10"/>
      <c r="UUD121" s="10"/>
      <c r="UUE121" s="10"/>
      <c r="UUF121" s="10"/>
      <c r="UUG121" s="10"/>
      <c r="UUH121" s="10"/>
      <c r="UUI121" s="10"/>
      <c r="UUJ121" s="10"/>
      <c r="UUK121" s="10"/>
      <c r="UUL121" s="10"/>
      <c r="UUM121" s="10"/>
      <c r="UUN121" s="10"/>
      <c r="UUO121" s="10"/>
      <c r="UUP121" s="10"/>
      <c r="UUQ121" s="10"/>
      <c r="UUR121" s="10"/>
      <c r="UUS121" s="10"/>
      <c r="UUT121" s="10"/>
      <c r="UUU121" s="10"/>
      <c r="UUV121" s="10"/>
      <c r="UUW121" s="10"/>
      <c r="UUX121" s="10"/>
      <c r="UUY121" s="10"/>
      <c r="UUZ121" s="10"/>
      <c r="UVA121" s="10"/>
      <c r="UVB121" s="10"/>
      <c r="UVC121" s="10"/>
      <c r="UVD121" s="10"/>
      <c r="UVE121" s="10"/>
      <c r="UVF121" s="10"/>
      <c r="UVG121" s="10"/>
      <c r="UVH121" s="10"/>
      <c r="UVI121" s="10"/>
      <c r="UVJ121" s="10"/>
      <c r="UVK121" s="10"/>
      <c r="UVL121" s="10"/>
      <c r="UVM121" s="10"/>
      <c r="UVN121" s="10"/>
      <c r="UVO121" s="10"/>
      <c r="UVP121" s="10"/>
      <c r="UVQ121" s="10"/>
      <c r="UVR121" s="10"/>
      <c r="UVS121" s="10"/>
      <c r="UVT121" s="10"/>
      <c r="UVU121" s="10"/>
      <c r="UVV121" s="10"/>
      <c r="UVW121" s="10"/>
      <c r="UVX121" s="10"/>
      <c r="UVY121" s="10"/>
      <c r="UVZ121" s="10"/>
      <c r="UWA121" s="10"/>
      <c r="UWB121" s="10"/>
      <c r="UWC121" s="10"/>
      <c r="UWD121" s="10"/>
      <c r="UWE121" s="10"/>
      <c r="UWF121" s="10"/>
      <c r="UWG121" s="10"/>
      <c r="UWH121" s="10"/>
      <c r="UWI121" s="10"/>
      <c r="UWJ121" s="10"/>
      <c r="UWK121" s="10"/>
      <c r="UWL121" s="10"/>
      <c r="UWM121" s="10"/>
      <c r="UWN121" s="10"/>
      <c r="UWO121" s="10"/>
      <c r="UWP121" s="10"/>
      <c r="UWQ121" s="10"/>
      <c r="UWR121" s="10"/>
      <c r="UWS121" s="10"/>
      <c r="UWT121" s="10"/>
      <c r="UWU121" s="10"/>
      <c r="UWV121" s="10"/>
      <c r="UWW121" s="10"/>
      <c r="UWX121" s="10"/>
      <c r="UWY121" s="10"/>
      <c r="UWZ121" s="10"/>
      <c r="UXA121" s="10"/>
      <c r="UXB121" s="10"/>
      <c r="UXC121" s="10"/>
      <c r="UXD121" s="10"/>
      <c r="UXE121" s="10"/>
      <c r="UXF121" s="10"/>
      <c r="UXG121" s="10"/>
      <c r="UXH121" s="10"/>
      <c r="UXI121" s="10"/>
      <c r="UXJ121" s="10"/>
      <c r="UXK121" s="10"/>
      <c r="UXL121" s="10"/>
      <c r="UXM121" s="10"/>
      <c r="UXN121" s="10"/>
      <c r="UXO121" s="10"/>
      <c r="UXP121" s="10"/>
      <c r="UXQ121" s="10"/>
      <c r="UXR121" s="10"/>
      <c r="UXS121" s="10"/>
      <c r="UXT121" s="10"/>
      <c r="UXU121" s="10"/>
      <c r="UXV121" s="10"/>
      <c r="UXW121" s="10"/>
      <c r="UXX121" s="10"/>
      <c r="UXY121" s="10"/>
      <c r="UXZ121" s="10"/>
      <c r="UYA121" s="10"/>
      <c r="UYB121" s="10"/>
      <c r="UYC121" s="10"/>
      <c r="UYD121" s="10"/>
      <c r="UYE121" s="10"/>
      <c r="UYF121" s="10"/>
      <c r="UYG121" s="10"/>
      <c r="UYH121" s="10"/>
      <c r="UYI121" s="10"/>
      <c r="UYJ121" s="10"/>
      <c r="UYK121" s="10"/>
      <c r="UYL121" s="10"/>
      <c r="UYM121" s="10"/>
      <c r="UYN121" s="10"/>
      <c r="UYO121" s="10"/>
      <c r="UYP121" s="10"/>
      <c r="UYQ121" s="10"/>
      <c r="UYR121" s="10"/>
      <c r="UYS121" s="10"/>
      <c r="UYT121" s="10"/>
      <c r="UYU121" s="10"/>
      <c r="UYV121" s="10"/>
      <c r="UYW121" s="10"/>
      <c r="UYX121" s="10"/>
      <c r="UYY121" s="10"/>
      <c r="UYZ121" s="10"/>
      <c r="UZA121" s="10"/>
      <c r="UZB121" s="10"/>
      <c r="UZC121" s="10"/>
      <c r="UZD121" s="10"/>
      <c r="UZE121" s="10"/>
      <c r="UZF121" s="10"/>
      <c r="UZG121" s="10"/>
      <c r="UZH121" s="10"/>
      <c r="UZI121" s="10"/>
      <c r="UZJ121" s="10"/>
      <c r="UZK121" s="10"/>
      <c r="UZL121" s="10"/>
      <c r="UZM121" s="10"/>
      <c r="UZN121" s="10"/>
      <c r="UZO121" s="10"/>
      <c r="UZP121" s="10"/>
      <c r="UZQ121" s="10"/>
      <c r="UZR121" s="10"/>
      <c r="UZS121" s="10"/>
      <c r="UZT121" s="10"/>
      <c r="UZU121" s="10"/>
      <c r="UZV121" s="10"/>
      <c r="UZW121" s="10"/>
      <c r="UZX121" s="10"/>
      <c r="UZY121" s="10"/>
      <c r="UZZ121" s="10"/>
      <c r="VAA121" s="10"/>
      <c r="VAB121" s="10"/>
      <c r="VAC121" s="10"/>
      <c r="VAD121" s="10"/>
      <c r="VAE121" s="10"/>
      <c r="VAF121" s="10"/>
      <c r="VAG121" s="10"/>
      <c r="VAH121" s="10"/>
      <c r="VAI121" s="10"/>
      <c r="VAJ121" s="10"/>
      <c r="VAK121" s="10"/>
      <c r="VAL121" s="10"/>
      <c r="VAM121" s="10"/>
      <c r="VAN121" s="10"/>
      <c r="VAO121" s="10"/>
      <c r="VAP121" s="10"/>
      <c r="VAQ121" s="10"/>
      <c r="VAR121" s="10"/>
      <c r="VAS121" s="10"/>
      <c r="VAT121" s="10"/>
      <c r="VAU121" s="10"/>
      <c r="VAV121" s="10"/>
      <c r="VAW121" s="10"/>
      <c r="VAX121" s="10"/>
      <c r="VAY121" s="10"/>
      <c r="VAZ121" s="10"/>
      <c r="VBA121" s="10"/>
      <c r="VBB121" s="10"/>
      <c r="VBC121" s="10"/>
      <c r="VBD121" s="10"/>
      <c r="VBE121" s="10"/>
      <c r="VBF121" s="10"/>
      <c r="VBG121" s="10"/>
      <c r="VBH121" s="10"/>
      <c r="VBI121" s="10"/>
      <c r="VBJ121" s="10"/>
      <c r="VBK121" s="10"/>
      <c r="VBL121" s="10"/>
      <c r="VBM121" s="10"/>
      <c r="VBN121" s="10"/>
      <c r="VBO121" s="10"/>
      <c r="VBP121" s="10"/>
      <c r="VBQ121" s="10"/>
      <c r="VBR121" s="10"/>
      <c r="VBS121" s="10"/>
      <c r="VBT121" s="10"/>
      <c r="VBU121" s="10"/>
      <c r="VBV121" s="10"/>
      <c r="VBW121" s="10"/>
      <c r="VBX121" s="10"/>
      <c r="VBY121" s="10"/>
      <c r="VBZ121" s="10"/>
      <c r="VCA121" s="10"/>
      <c r="VCB121" s="10"/>
      <c r="VCC121" s="10"/>
      <c r="VCD121" s="10"/>
      <c r="VCE121" s="10"/>
      <c r="VCF121" s="10"/>
      <c r="VCG121" s="10"/>
      <c r="VCH121" s="10"/>
      <c r="VCI121" s="10"/>
      <c r="VCJ121" s="10"/>
      <c r="VCK121" s="10"/>
      <c r="VCL121" s="10"/>
      <c r="VCM121" s="10"/>
      <c r="VCN121" s="10"/>
      <c r="VCO121" s="10"/>
      <c r="VCP121" s="10"/>
      <c r="VCQ121" s="10"/>
      <c r="VCR121" s="10"/>
      <c r="VCS121" s="10"/>
      <c r="VCT121" s="10"/>
      <c r="VCU121" s="10"/>
      <c r="VCV121" s="10"/>
      <c r="VCW121" s="10"/>
      <c r="VCX121" s="10"/>
      <c r="VCY121" s="10"/>
      <c r="VCZ121" s="10"/>
      <c r="VDA121" s="10"/>
      <c r="VDB121" s="10"/>
      <c r="VDC121" s="10"/>
      <c r="VDD121" s="10"/>
      <c r="VDE121" s="10"/>
      <c r="VDF121" s="10"/>
      <c r="VDG121" s="10"/>
      <c r="VDH121" s="10"/>
      <c r="VDI121" s="10"/>
      <c r="VDJ121" s="10"/>
      <c r="VDK121" s="10"/>
      <c r="VDL121" s="10"/>
      <c r="VDM121" s="10"/>
      <c r="VDN121" s="10"/>
      <c r="VDO121" s="10"/>
      <c r="VDP121" s="10"/>
      <c r="VDQ121" s="10"/>
      <c r="VDR121" s="10"/>
      <c r="VDS121" s="10"/>
      <c r="VDT121" s="10"/>
      <c r="VDU121" s="10"/>
      <c r="VDV121" s="10"/>
      <c r="VDW121" s="10"/>
      <c r="VDX121" s="10"/>
      <c r="VDY121" s="10"/>
      <c r="VDZ121" s="10"/>
      <c r="VEA121" s="10"/>
      <c r="VEB121" s="10"/>
      <c r="VEC121" s="10"/>
      <c r="VED121" s="10"/>
      <c r="VEE121" s="10"/>
      <c r="VEF121" s="10"/>
      <c r="VEG121" s="10"/>
      <c r="VEH121" s="10"/>
      <c r="VEI121" s="10"/>
      <c r="VEJ121" s="10"/>
      <c r="VEK121" s="10"/>
      <c r="VEL121" s="10"/>
      <c r="VEM121" s="10"/>
      <c r="VEN121" s="10"/>
      <c r="VEO121" s="10"/>
      <c r="VEP121" s="10"/>
      <c r="VEQ121" s="10"/>
      <c r="VER121" s="10"/>
      <c r="VES121" s="10"/>
      <c r="VET121" s="10"/>
      <c r="VEU121" s="10"/>
      <c r="VEV121" s="10"/>
      <c r="VEW121" s="10"/>
      <c r="VEX121" s="10"/>
      <c r="VEY121" s="10"/>
      <c r="VEZ121" s="10"/>
      <c r="VFA121" s="10"/>
      <c r="VFB121" s="10"/>
      <c r="VFC121" s="10"/>
      <c r="VFD121" s="10"/>
      <c r="VFE121" s="10"/>
      <c r="VFF121" s="10"/>
      <c r="VFG121" s="10"/>
      <c r="VFH121" s="10"/>
      <c r="VFI121" s="10"/>
      <c r="VFJ121" s="10"/>
      <c r="VFK121" s="10"/>
      <c r="VFL121" s="10"/>
      <c r="VFM121" s="10"/>
      <c r="VFN121" s="10"/>
      <c r="VFO121" s="10"/>
      <c r="VFP121" s="10"/>
      <c r="VFQ121" s="10"/>
      <c r="VFR121" s="10"/>
      <c r="VFS121" s="10"/>
      <c r="VFT121" s="10"/>
      <c r="VFU121" s="10"/>
      <c r="VFV121" s="10"/>
      <c r="VFW121" s="10"/>
      <c r="VFX121" s="10"/>
      <c r="VFY121" s="10"/>
      <c r="VFZ121" s="10"/>
      <c r="VGA121" s="10"/>
      <c r="VGB121" s="10"/>
      <c r="VGC121" s="10"/>
      <c r="VGD121" s="10"/>
      <c r="VGE121" s="10"/>
      <c r="VGF121" s="10"/>
      <c r="VGG121" s="10"/>
      <c r="VGH121" s="10"/>
      <c r="VGI121" s="10"/>
      <c r="VGJ121" s="10"/>
      <c r="VGK121" s="10"/>
      <c r="VGL121" s="10"/>
      <c r="VGM121" s="10"/>
      <c r="VGN121" s="10"/>
      <c r="VGO121" s="10"/>
      <c r="VGP121" s="10"/>
      <c r="VGQ121" s="10"/>
      <c r="VGR121" s="10"/>
      <c r="VGS121" s="10"/>
      <c r="VGT121" s="10"/>
      <c r="VGU121" s="10"/>
      <c r="VGV121" s="10"/>
      <c r="VGW121" s="10"/>
      <c r="VGX121" s="10"/>
      <c r="VGY121" s="10"/>
      <c r="VGZ121" s="10"/>
      <c r="VHA121" s="10"/>
      <c r="VHB121" s="10"/>
      <c r="VHC121" s="10"/>
      <c r="VHD121" s="10"/>
      <c r="VHE121" s="10"/>
      <c r="VHF121" s="10"/>
      <c r="VHG121" s="10"/>
      <c r="VHH121" s="10"/>
      <c r="VHI121" s="10"/>
      <c r="VHJ121" s="10"/>
      <c r="VHK121" s="10"/>
      <c r="VHL121" s="10"/>
      <c r="VHM121" s="10"/>
      <c r="VHN121" s="10"/>
      <c r="VHO121" s="10"/>
      <c r="VHP121" s="10"/>
      <c r="VHQ121" s="10"/>
      <c r="VHR121" s="10"/>
      <c r="VHS121" s="10"/>
      <c r="VHT121" s="10"/>
      <c r="VHU121" s="10"/>
      <c r="VHV121" s="10"/>
      <c r="VHW121" s="10"/>
      <c r="VHX121" s="10"/>
      <c r="VHY121" s="10"/>
      <c r="VHZ121" s="10"/>
      <c r="VIA121" s="10"/>
      <c r="VIB121" s="10"/>
      <c r="VIC121" s="10"/>
      <c r="VID121" s="10"/>
      <c r="VIE121" s="10"/>
      <c r="VIF121" s="10"/>
      <c r="VIG121" s="10"/>
      <c r="VIH121" s="10"/>
      <c r="VII121" s="10"/>
      <c r="VIJ121" s="10"/>
      <c r="VIK121" s="10"/>
      <c r="VIL121" s="10"/>
      <c r="VIM121" s="10"/>
      <c r="VIN121" s="10"/>
      <c r="VIO121" s="10"/>
      <c r="VIP121" s="10"/>
      <c r="VIQ121" s="10"/>
      <c r="VIR121" s="10"/>
      <c r="VIS121" s="10"/>
      <c r="VIT121" s="10"/>
      <c r="VIU121" s="10"/>
      <c r="VIV121" s="10"/>
      <c r="VIW121" s="10"/>
      <c r="VIX121" s="10"/>
      <c r="VIY121" s="10"/>
      <c r="VIZ121" s="10"/>
      <c r="VJA121" s="10"/>
      <c r="VJB121" s="10"/>
      <c r="VJC121" s="10"/>
      <c r="VJD121" s="10"/>
      <c r="VJE121" s="10"/>
      <c r="VJF121" s="10"/>
      <c r="VJG121" s="10"/>
      <c r="VJH121" s="10"/>
      <c r="VJI121" s="10"/>
      <c r="VJJ121" s="10"/>
      <c r="VJK121" s="10"/>
      <c r="VJL121" s="10"/>
      <c r="VJM121" s="10"/>
      <c r="VJN121" s="10"/>
      <c r="VJO121" s="10"/>
      <c r="VJP121" s="10"/>
      <c r="VJQ121" s="10"/>
      <c r="VJR121" s="10"/>
      <c r="VJS121" s="10"/>
      <c r="VJT121" s="10"/>
      <c r="VJU121" s="10"/>
      <c r="VJV121" s="10"/>
      <c r="VJW121" s="10"/>
      <c r="VJX121" s="10"/>
      <c r="VJY121" s="10"/>
      <c r="VJZ121" s="10"/>
      <c r="VKA121" s="10"/>
      <c r="VKB121" s="10"/>
      <c r="VKC121" s="10"/>
      <c r="VKD121" s="10"/>
      <c r="VKE121" s="10"/>
      <c r="VKF121" s="10"/>
      <c r="VKG121" s="10"/>
      <c r="VKH121" s="10"/>
      <c r="VKI121" s="10"/>
      <c r="VKJ121" s="10"/>
      <c r="VKK121" s="10"/>
      <c r="VKL121" s="10"/>
      <c r="VKM121" s="10"/>
      <c r="VKN121" s="10"/>
      <c r="VKO121" s="10"/>
      <c r="VKP121" s="10"/>
      <c r="VKQ121" s="10"/>
      <c r="VKR121" s="10"/>
      <c r="VKS121" s="10"/>
      <c r="VKT121" s="10"/>
      <c r="VKU121" s="10"/>
      <c r="VKV121" s="10"/>
      <c r="VKW121" s="10"/>
      <c r="VKX121" s="10"/>
      <c r="VKY121" s="10"/>
      <c r="VKZ121" s="10"/>
      <c r="VLA121" s="10"/>
      <c r="VLB121" s="10"/>
      <c r="VLC121" s="10"/>
      <c r="VLD121" s="10"/>
      <c r="VLE121" s="10"/>
      <c r="VLF121" s="10"/>
      <c r="VLG121" s="10"/>
      <c r="VLH121" s="10"/>
      <c r="VLI121" s="10"/>
      <c r="VLJ121" s="10"/>
      <c r="VLK121" s="10"/>
      <c r="VLL121" s="10"/>
      <c r="VLM121" s="10"/>
      <c r="VLN121" s="10"/>
      <c r="VLO121" s="10"/>
      <c r="VLP121" s="10"/>
      <c r="VLQ121" s="10"/>
      <c r="VLR121" s="10"/>
      <c r="VLS121" s="10"/>
      <c r="VLT121" s="10"/>
      <c r="VLU121" s="10"/>
      <c r="VLV121" s="10"/>
      <c r="VLW121" s="10"/>
      <c r="VLX121" s="10"/>
      <c r="VLY121" s="10"/>
      <c r="VLZ121" s="10"/>
      <c r="VMA121" s="10"/>
      <c r="VMB121" s="10"/>
      <c r="VMC121" s="10"/>
      <c r="VMD121" s="10"/>
      <c r="VME121" s="10"/>
      <c r="VMF121" s="10"/>
      <c r="VMG121" s="10"/>
      <c r="VMH121" s="10"/>
      <c r="VMI121" s="10"/>
      <c r="VMJ121" s="10"/>
      <c r="VMK121" s="10"/>
      <c r="VML121" s="10"/>
      <c r="VMM121" s="10"/>
      <c r="VMN121" s="10"/>
      <c r="VMO121" s="10"/>
      <c r="VMP121" s="10"/>
      <c r="VMQ121" s="10"/>
      <c r="VMR121" s="10"/>
      <c r="VMS121" s="10"/>
      <c r="VMT121" s="10"/>
      <c r="VMU121" s="10"/>
      <c r="VMV121" s="10"/>
      <c r="VMW121" s="10"/>
      <c r="VMX121" s="10"/>
      <c r="VMY121" s="10"/>
      <c r="VMZ121" s="10"/>
      <c r="VNA121" s="10"/>
      <c r="VNB121" s="10"/>
      <c r="VNC121" s="10"/>
      <c r="VND121" s="10"/>
      <c r="VNE121" s="10"/>
      <c r="VNF121" s="10"/>
      <c r="VNG121" s="10"/>
      <c r="VNH121" s="10"/>
      <c r="VNI121" s="10"/>
      <c r="VNJ121" s="10"/>
      <c r="VNK121" s="10"/>
      <c r="VNL121" s="10"/>
      <c r="VNM121" s="10"/>
      <c r="VNN121" s="10"/>
      <c r="VNO121" s="10"/>
      <c r="VNP121" s="10"/>
      <c r="VNQ121" s="10"/>
      <c r="VNR121" s="10"/>
      <c r="VNS121" s="10"/>
      <c r="VNT121" s="10"/>
      <c r="VNU121" s="10"/>
      <c r="VNV121" s="10"/>
      <c r="VNW121" s="10"/>
      <c r="VNX121" s="10"/>
      <c r="VNY121" s="10"/>
      <c r="VNZ121" s="10"/>
      <c r="VOA121" s="10"/>
      <c r="VOB121" s="10"/>
      <c r="VOC121" s="10"/>
      <c r="VOD121" s="10"/>
      <c r="VOE121" s="10"/>
      <c r="VOF121" s="10"/>
      <c r="VOG121" s="10"/>
      <c r="VOH121" s="10"/>
      <c r="VOI121" s="10"/>
      <c r="VOJ121" s="10"/>
      <c r="VOK121" s="10"/>
      <c r="VOL121" s="10"/>
      <c r="VOM121" s="10"/>
      <c r="VON121" s="10"/>
      <c r="VOO121" s="10"/>
      <c r="VOP121" s="10"/>
      <c r="VOQ121" s="10"/>
      <c r="VOR121" s="10"/>
      <c r="VOS121" s="10"/>
      <c r="VOT121" s="10"/>
      <c r="VOU121" s="10"/>
      <c r="VOV121" s="10"/>
      <c r="VOW121" s="10"/>
      <c r="VOX121" s="10"/>
      <c r="VOY121" s="10"/>
      <c r="VOZ121" s="10"/>
      <c r="VPA121" s="10"/>
      <c r="VPB121" s="10"/>
      <c r="VPC121" s="10"/>
      <c r="VPD121" s="10"/>
      <c r="VPE121" s="10"/>
      <c r="VPF121" s="10"/>
      <c r="VPG121" s="10"/>
      <c r="VPH121" s="10"/>
      <c r="VPI121" s="10"/>
      <c r="VPJ121" s="10"/>
      <c r="VPK121" s="10"/>
      <c r="VPL121" s="10"/>
      <c r="VPM121" s="10"/>
      <c r="VPN121" s="10"/>
      <c r="VPO121" s="10"/>
      <c r="VPP121" s="10"/>
      <c r="VPQ121" s="10"/>
      <c r="VPR121" s="10"/>
      <c r="VPS121" s="10"/>
      <c r="VPT121" s="10"/>
      <c r="VPU121" s="10"/>
      <c r="VPV121" s="10"/>
      <c r="VPW121" s="10"/>
      <c r="VPX121" s="10"/>
      <c r="VPY121" s="10"/>
      <c r="VPZ121" s="10"/>
      <c r="VQA121" s="10"/>
      <c r="VQB121" s="10"/>
      <c r="VQC121" s="10"/>
      <c r="VQD121" s="10"/>
      <c r="VQE121" s="10"/>
      <c r="VQF121" s="10"/>
      <c r="VQG121" s="10"/>
      <c r="VQH121" s="10"/>
      <c r="VQI121" s="10"/>
      <c r="VQJ121" s="10"/>
      <c r="VQK121" s="10"/>
      <c r="VQL121" s="10"/>
      <c r="VQM121" s="10"/>
      <c r="VQN121" s="10"/>
      <c r="VQO121" s="10"/>
      <c r="VQP121" s="10"/>
      <c r="VQQ121" s="10"/>
      <c r="VQR121" s="10"/>
      <c r="VQS121" s="10"/>
      <c r="VQT121" s="10"/>
      <c r="VQU121" s="10"/>
      <c r="VQV121" s="10"/>
      <c r="VQW121" s="10"/>
      <c r="VQX121" s="10"/>
      <c r="VQY121" s="10"/>
      <c r="VQZ121" s="10"/>
      <c r="VRA121" s="10"/>
      <c r="VRB121" s="10"/>
      <c r="VRC121" s="10"/>
      <c r="VRD121" s="10"/>
      <c r="VRE121" s="10"/>
      <c r="VRF121" s="10"/>
      <c r="VRG121" s="10"/>
      <c r="VRH121" s="10"/>
      <c r="VRI121" s="10"/>
      <c r="VRJ121" s="10"/>
      <c r="VRK121" s="10"/>
      <c r="VRL121" s="10"/>
      <c r="VRM121" s="10"/>
      <c r="VRN121" s="10"/>
      <c r="VRO121" s="10"/>
      <c r="VRP121" s="10"/>
      <c r="VRQ121" s="10"/>
      <c r="VRR121" s="10"/>
      <c r="VRS121" s="10"/>
      <c r="VRT121" s="10"/>
      <c r="VRU121" s="10"/>
      <c r="VRV121" s="10"/>
      <c r="VRW121" s="10"/>
      <c r="VRX121" s="10"/>
      <c r="VRY121" s="10"/>
      <c r="VRZ121" s="10"/>
      <c r="VSA121" s="10"/>
      <c r="VSB121" s="10"/>
      <c r="VSC121" s="10"/>
      <c r="VSD121" s="10"/>
      <c r="VSE121" s="10"/>
      <c r="VSF121" s="10"/>
      <c r="VSG121" s="10"/>
      <c r="VSH121" s="10"/>
      <c r="VSI121" s="10"/>
      <c r="VSJ121" s="10"/>
      <c r="VSK121" s="10"/>
      <c r="VSL121" s="10"/>
      <c r="VSM121" s="10"/>
      <c r="VSN121" s="10"/>
      <c r="VSO121" s="10"/>
      <c r="VSP121" s="10"/>
      <c r="VSQ121" s="10"/>
      <c r="VSR121" s="10"/>
      <c r="VSS121" s="10"/>
      <c r="VST121" s="10"/>
      <c r="VSU121" s="10"/>
      <c r="VSV121" s="10"/>
      <c r="VSW121" s="10"/>
      <c r="VSX121" s="10"/>
      <c r="VSY121" s="10"/>
      <c r="VSZ121" s="10"/>
      <c r="VTA121" s="10"/>
      <c r="VTB121" s="10"/>
      <c r="VTC121" s="10"/>
      <c r="VTD121" s="10"/>
      <c r="VTE121" s="10"/>
      <c r="VTF121" s="10"/>
      <c r="VTG121" s="10"/>
      <c r="VTH121" s="10"/>
      <c r="VTI121" s="10"/>
      <c r="VTJ121" s="10"/>
      <c r="VTK121" s="10"/>
      <c r="VTL121" s="10"/>
      <c r="VTM121" s="10"/>
      <c r="VTN121" s="10"/>
      <c r="VTO121" s="10"/>
      <c r="VTP121" s="10"/>
      <c r="VTQ121" s="10"/>
      <c r="VTR121" s="10"/>
      <c r="VTS121" s="10"/>
      <c r="VTT121" s="10"/>
      <c r="VTU121" s="10"/>
      <c r="VTV121" s="10"/>
      <c r="VTW121" s="10"/>
      <c r="VTX121" s="10"/>
      <c r="VTY121" s="10"/>
      <c r="VTZ121" s="10"/>
      <c r="VUA121" s="10"/>
      <c r="VUB121" s="10"/>
      <c r="VUC121" s="10"/>
      <c r="VUD121" s="10"/>
      <c r="VUE121" s="10"/>
      <c r="VUF121" s="10"/>
      <c r="VUG121" s="10"/>
      <c r="VUH121" s="10"/>
      <c r="VUI121" s="10"/>
      <c r="VUJ121" s="10"/>
      <c r="VUK121" s="10"/>
      <c r="VUL121" s="10"/>
      <c r="VUM121" s="10"/>
      <c r="VUN121" s="10"/>
      <c r="VUO121" s="10"/>
      <c r="VUP121" s="10"/>
      <c r="VUQ121" s="10"/>
      <c r="VUR121" s="10"/>
      <c r="VUS121" s="10"/>
      <c r="VUT121" s="10"/>
      <c r="VUU121" s="10"/>
      <c r="VUV121" s="10"/>
      <c r="VUW121" s="10"/>
      <c r="VUX121" s="10"/>
      <c r="VUY121" s="10"/>
      <c r="VUZ121" s="10"/>
      <c r="VVA121" s="10"/>
      <c r="VVB121" s="10"/>
      <c r="VVC121" s="10"/>
      <c r="VVD121" s="10"/>
      <c r="VVE121" s="10"/>
      <c r="VVF121" s="10"/>
      <c r="VVG121" s="10"/>
      <c r="VVH121" s="10"/>
      <c r="VVI121" s="10"/>
      <c r="VVJ121" s="10"/>
      <c r="VVK121" s="10"/>
      <c r="VVL121" s="10"/>
      <c r="VVM121" s="10"/>
      <c r="VVN121" s="10"/>
      <c r="VVO121" s="10"/>
      <c r="VVP121" s="10"/>
      <c r="VVQ121" s="10"/>
      <c r="VVR121" s="10"/>
      <c r="VVS121" s="10"/>
      <c r="VVT121" s="10"/>
      <c r="VVU121" s="10"/>
      <c r="VVV121" s="10"/>
      <c r="VVW121" s="10"/>
      <c r="VVX121" s="10"/>
      <c r="VVY121" s="10"/>
      <c r="VVZ121" s="10"/>
      <c r="VWA121" s="10"/>
      <c r="VWB121" s="10"/>
      <c r="VWC121" s="10"/>
      <c r="VWD121" s="10"/>
      <c r="VWE121" s="10"/>
      <c r="VWF121" s="10"/>
      <c r="VWG121" s="10"/>
      <c r="VWH121" s="10"/>
      <c r="VWI121" s="10"/>
      <c r="VWJ121" s="10"/>
      <c r="VWK121" s="10"/>
      <c r="VWL121" s="10"/>
      <c r="VWM121" s="10"/>
      <c r="VWN121" s="10"/>
      <c r="VWO121" s="10"/>
      <c r="VWP121" s="10"/>
      <c r="VWQ121" s="10"/>
      <c r="VWR121" s="10"/>
      <c r="VWS121" s="10"/>
      <c r="VWT121" s="10"/>
      <c r="VWU121" s="10"/>
      <c r="VWV121" s="10"/>
      <c r="VWW121" s="10"/>
      <c r="VWX121" s="10"/>
      <c r="VWY121" s="10"/>
      <c r="VWZ121" s="10"/>
      <c r="VXA121" s="10"/>
      <c r="VXB121" s="10"/>
      <c r="VXC121" s="10"/>
      <c r="VXD121" s="10"/>
      <c r="VXE121" s="10"/>
      <c r="VXF121" s="10"/>
      <c r="VXG121" s="10"/>
      <c r="VXH121" s="10"/>
      <c r="VXI121" s="10"/>
      <c r="VXJ121" s="10"/>
      <c r="VXK121" s="10"/>
      <c r="VXL121" s="10"/>
      <c r="VXM121" s="10"/>
      <c r="VXN121" s="10"/>
      <c r="VXO121" s="10"/>
      <c r="VXP121" s="10"/>
      <c r="VXQ121" s="10"/>
      <c r="VXR121" s="10"/>
      <c r="VXS121" s="10"/>
      <c r="VXT121" s="10"/>
      <c r="VXU121" s="10"/>
      <c r="VXV121" s="10"/>
      <c r="VXW121" s="10"/>
      <c r="VXX121" s="10"/>
      <c r="VXY121" s="10"/>
      <c r="VXZ121" s="10"/>
      <c r="VYA121" s="10"/>
      <c r="VYB121" s="10"/>
      <c r="VYC121" s="10"/>
      <c r="VYD121" s="10"/>
      <c r="VYE121" s="10"/>
      <c r="VYF121" s="10"/>
      <c r="VYG121" s="10"/>
      <c r="VYH121" s="10"/>
      <c r="VYI121" s="10"/>
      <c r="VYJ121" s="10"/>
      <c r="VYK121" s="10"/>
      <c r="VYL121" s="10"/>
      <c r="VYM121" s="10"/>
      <c r="VYN121" s="10"/>
      <c r="VYO121" s="10"/>
      <c r="VYP121" s="10"/>
      <c r="VYQ121" s="10"/>
      <c r="VYR121" s="10"/>
      <c r="VYS121" s="10"/>
      <c r="VYT121" s="10"/>
      <c r="VYU121" s="10"/>
      <c r="VYV121" s="10"/>
      <c r="VYW121" s="10"/>
      <c r="VYX121" s="10"/>
      <c r="VYY121" s="10"/>
      <c r="VYZ121" s="10"/>
      <c r="VZA121" s="10"/>
      <c r="VZB121" s="10"/>
      <c r="VZC121" s="10"/>
      <c r="VZD121" s="10"/>
      <c r="VZE121" s="10"/>
      <c r="VZF121" s="10"/>
      <c r="VZG121" s="10"/>
      <c r="VZH121" s="10"/>
      <c r="VZI121" s="10"/>
      <c r="VZJ121" s="10"/>
      <c r="VZK121" s="10"/>
      <c r="VZL121" s="10"/>
      <c r="VZM121" s="10"/>
      <c r="VZN121" s="10"/>
      <c r="VZO121" s="10"/>
      <c r="VZP121" s="10"/>
      <c r="VZQ121" s="10"/>
      <c r="VZR121" s="10"/>
      <c r="VZS121" s="10"/>
      <c r="VZT121" s="10"/>
      <c r="VZU121" s="10"/>
      <c r="VZV121" s="10"/>
      <c r="VZW121" s="10"/>
      <c r="VZX121" s="10"/>
      <c r="VZY121" s="10"/>
      <c r="VZZ121" s="10"/>
      <c r="WAA121" s="10"/>
      <c r="WAB121" s="10"/>
      <c r="WAC121" s="10"/>
      <c r="WAD121" s="10"/>
      <c r="WAE121" s="10"/>
      <c r="WAF121" s="10"/>
      <c r="WAG121" s="10"/>
      <c r="WAH121" s="10"/>
      <c r="WAI121" s="10"/>
      <c r="WAJ121" s="10"/>
      <c r="WAK121" s="10"/>
      <c r="WAL121" s="10"/>
      <c r="WAM121" s="10"/>
      <c r="WAN121" s="10"/>
      <c r="WAO121" s="10"/>
      <c r="WAP121" s="10"/>
      <c r="WAQ121" s="10"/>
      <c r="WAR121" s="10"/>
      <c r="WAS121" s="10"/>
      <c r="WAT121" s="10"/>
      <c r="WAU121" s="10"/>
      <c r="WAV121" s="10"/>
      <c r="WAW121" s="10"/>
      <c r="WAX121" s="10"/>
      <c r="WAY121" s="10"/>
      <c r="WAZ121" s="10"/>
      <c r="WBA121" s="10"/>
      <c r="WBB121" s="10"/>
      <c r="WBC121" s="10"/>
      <c r="WBD121" s="10"/>
      <c r="WBE121" s="10"/>
      <c r="WBF121" s="10"/>
      <c r="WBG121" s="10"/>
      <c r="WBH121" s="10"/>
      <c r="WBI121" s="10"/>
      <c r="WBJ121" s="10"/>
      <c r="WBK121" s="10"/>
      <c r="WBL121" s="10"/>
      <c r="WBM121" s="10"/>
      <c r="WBN121" s="10"/>
      <c r="WBO121" s="10"/>
      <c r="WBP121" s="10"/>
      <c r="WBQ121" s="10"/>
      <c r="WBR121" s="10"/>
      <c r="WBS121" s="10"/>
      <c r="WBT121" s="10"/>
      <c r="WBU121" s="10"/>
      <c r="WBV121" s="10"/>
      <c r="WBW121" s="10"/>
      <c r="WBX121" s="10"/>
      <c r="WBY121" s="10"/>
      <c r="WBZ121" s="10"/>
      <c r="WCA121" s="10"/>
      <c r="WCB121" s="10"/>
      <c r="WCC121" s="10"/>
      <c r="WCD121" s="10"/>
      <c r="WCE121" s="10"/>
      <c r="WCF121" s="10"/>
      <c r="WCG121" s="10"/>
      <c r="WCH121" s="10"/>
      <c r="WCI121" s="10"/>
      <c r="WCJ121" s="10"/>
      <c r="WCK121" s="10"/>
      <c r="WCL121" s="10"/>
      <c r="WCM121" s="10"/>
      <c r="WCN121" s="10"/>
      <c r="WCO121" s="10"/>
      <c r="WCP121" s="10"/>
      <c r="WCQ121" s="10"/>
      <c r="WCR121" s="10"/>
      <c r="WCS121" s="10"/>
      <c r="WCT121" s="10"/>
      <c r="WCU121" s="10"/>
      <c r="WCV121" s="10"/>
      <c r="WCW121" s="10"/>
      <c r="WCX121" s="10"/>
      <c r="WCY121" s="10"/>
      <c r="WCZ121" s="10"/>
      <c r="WDA121" s="10"/>
      <c r="WDB121" s="10"/>
      <c r="WDC121" s="10"/>
      <c r="WDD121" s="10"/>
      <c r="WDE121" s="10"/>
      <c r="WDF121" s="10"/>
      <c r="WDG121" s="10"/>
      <c r="WDH121" s="10"/>
      <c r="WDI121" s="10"/>
      <c r="WDJ121" s="10"/>
      <c r="WDK121" s="10"/>
      <c r="WDL121" s="10"/>
      <c r="WDM121" s="10"/>
      <c r="WDN121" s="10"/>
      <c r="WDO121" s="10"/>
      <c r="WDP121" s="10"/>
      <c r="WDQ121" s="10"/>
      <c r="WDR121" s="10"/>
      <c r="WDS121" s="10"/>
      <c r="WDT121" s="10"/>
      <c r="WDU121" s="10"/>
      <c r="WDV121" s="10"/>
      <c r="WDW121" s="10"/>
      <c r="WDX121" s="10"/>
      <c r="WDY121" s="10"/>
      <c r="WDZ121" s="10"/>
      <c r="WEA121" s="10"/>
      <c r="WEB121" s="10"/>
      <c r="WEC121" s="10"/>
      <c r="WED121" s="10"/>
      <c r="WEE121" s="10"/>
      <c r="WEF121" s="10"/>
      <c r="WEG121" s="10"/>
      <c r="WEH121" s="10"/>
      <c r="WEI121" s="10"/>
      <c r="WEJ121" s="10"/>
      <c r="WEK121" s="10"/>
      <c r="WEL121" s="10"/>
      <c r="WEM121" s="10"/>
      <c r="WEN121" s="10"/>
      <c r="WEO121" s="10"/>
      <c r="WEP121" s="10"/>
      <c r="WEQ121" s="10"/>
      <c r="WER121" s="10"/>
      <c r="WES121" s="10"/>
      <c r="WET121" s="10"/>
      <c r="WEU121" s="10"/>
      <c r="WEV121" s="10"/>
      <c r="WEW121" s="10"/>
      <c r="WEX121" s="10"/>
      <c r="WEY121" s="10"/>
      <c r="WEZ121" s="10"/>
      <c r="WFA121" s="10"/>
      <c r="WFB121" s="10"/>
      <c r="WFC121" s="10"/>
      <c r="WFD121" s="10"/>
      <c r="WFE121" s="10"/>
      <c r="WFF121" s="10"/>
      <c r="WFG121" s="10"/>
      <c r="WFH121" s="10"/>
      <c r="WFI121" s="10"/>
      <c r="WFJ121" s="10"/>
      <c r="WFK121" s="10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  <c r="WGJ121" s="10"/>
      <c r="WGK121" s="10"/>
      <c r="WGL121" s="10"/>
      <c r="WGM121" s="10"/>
      <c r="WGN121" s="10"/>
      <c r="WGO121" s="10"/>
      <c r="WGP121" s="10"/>
      <c r="WGQ121" s="10"/>
      <c r="WGR121" s="10"/>
      <c r="WGS121" s="10"/>
      <c r="WGT121" s="10"/>
      <c r="WGU121" s="10"/>
      <c r="WGV121" s="10"/>
      <c r="WGW121" s="10"/>
      <c r="WGX121" s="10"/>
      <c r="WGY121" s="10"/>
      <c r="WGZ121" s="10"/>
      <c r="WHA121" s="10"/>
      <c r="WHB121" s="10"/>
      <c r="WHC121" s="10"/>
      <c r="WHD121" s="10"/>
      <c r="WHE121" s="10"/>
      <c r="WHF121" s="10"/>
      <c r="WHG121" s="10"/>
      <c r="WHH121" s="10"/>
      <c r="WHI121" s="10"/>
      <c r="WHJ121" s="10"/>
      <c r="WHK121" s="10"/>
      <c r="WHL121" s="10"/>
      <c r="WHM121" s="10"/>
      <c r="WHN121" s="10"/>
      <c r="WHO121" s="10"/>
      <c r="WHP121" s="10"/>
      <c r="WHQ121" s="10"/>
      <c r="WHR121" s="10"/>
      <c r="WHS121" s="10"/>
      <c r="WHT121" s="10"/>
      <c r="WHU121" s="10"/>
      <c r="WHV121" s="10"/>
      <c r="WHW121" s="10"/>
      <c r="WHX121" s="10"/>
      <c r="WHY121" s="10"/>
      <c r="WHZ121" s="10"/>
      <c r="WIA121" s="10"/>
      <c r="WIB121" s="10"/>
      <c r="WIC121" s="10"/>
      <c r="WID121" s="10"/>
      <c r="WIE121" s="10"/>
      <c r="WIF121" s="10"/>
      <c r="WIG121" s="10"/>
      <c r="WIH121" s="10"/>
      <c r="WII121" s="10"/>
      <c r="WIJ121" s="10"/>
      <c r="WIK121" s="10"/>
      <c r="WIL121" s="10"/>
      <c r="WIM121" s="10"/>
      <c r="WIN121" s="10"/>
      <c r="WIO121" s="10"/>
      <c r="WIP121" s="10"/>
      <c r="WIQ121" s="10"/>
      <c r="WIR121" s="10"/>
      <c r="WIS121" s="10"/>
      <c r="WIT121" s="10"/>
      <c r="WIU121" s="10"/>
      <c r="WIV121" s="10"/>
      <c r="WIW121" s="10"/>
      <c r="WIX121" s="10"/>
      <c r="WIY121" s="10"/>
      <c r="WIZ121" s="10"/>
      <c r="WJA121" s="10"/>
      <c r="WJB121" s="10"/>
      <c r="WJC121" s="10"/>
      <c r="WJD121" s="10"/>
      <c r="WJE121" s="10"/>
      <c r="WJF121" s="10"/>
      <c r="WJG121" s="10"/>
      <c r="WJH121" s="10"/>
      <c r="WJI121" s="10"/>
      <c r="WJJ121" s="10"/>
      <c r="WJK121" s="10"/>
      <c r="WJL121" s="10"/>
      <c r="WJM121" s="10"/>
      <c r="WJN121" s="10"/>
      <c r="WJO121" s="10"/>
      <c r="WJP121" s="10"/>
      <c r="WJQ121" s="10"/>
      <c r="WJR121" s="10"/>
      <c r="WJS121" s="10"/>
      <c r="WJT121" s="10"/>
      <c r="WJU121" s="10"/>
      <c r="WJV121" s="10"/>
      <c r="WJW121" s="10"/>
      <c r="WJX121" s="10"/>
      <c r="WJY121" s="10"/>
      <c r="WJZ121" s="10"/>
      <c r="WKA121" s="10"/>
      <c r="WKB121" s="10"/>
      <c r="WKC121" s="10"/>
      <c r="WKD121" s="10"/>
      <c r="WKE121" s="10"/>
      <c r="WKF121" s="10"/>
      <c r="WKG121" s="10"/>
      <c r="WKH121" s="10"/>
      <c r="WKI121" s="10"/>
      <c r="WKJ121" s="10"/>
      <c r="WKK121" s="10"/>
      <c r="WKL121" s="10"/>
      <c r="WKM121" s="10"/>
      <c r="WKN121" s="10"/>
      <c r="WKO121" s="10"/>
      <c r="WKP121" s="10"/>
      <c r="WKQ121" s="10"/>
      <c r="WKR121" s="10"/>
      <c r="WKS121" s="10"/>
      <c r="WKT121" s="10"/>
      <c r="WKU121" s="10"/>
      <c r="WKV121" s="10"/>
      <c r="WKW121" s="10"/>
      <c r="WKX121" s="10"/>
      <c r="WKY121" s="10"/>
      <c r="WKZ121" s="10"/>
      <c r="WLA121" s="10"/>
      <c r="WLB121" s="10"/>
      <c r="WLC121" s="10"/>
      <c r="WLD121" s="10"/>
      <c r="WLE121" s="10"/>
      <c r="WLF121" s="10"/>
      <c r="WLG121" s="10"/>
      <c r="WLH121" s="10"/>
      <c r="WLI121" s="10"/>
      <c r="WLJ121" s="10"/>
      <c r="WLK121" s="10"/>
      <c r="WLL121" s="10"/>
      <c r="WLM121" s="10"/>
      <c r="WLN121" s="10"/>
      <c r="WLO121" s="10"/>
      <c r="WLP121" s="10"/>
      <c r="WLQ121" s="10"/>
      <c r="WLR121" s="10"/>
      <c r="WLS121" s="10"/>
      <c r="WLT121" s="10"/>
      <c r="WLU121" s="10"/>
      <c r="WLV121" s="10"/>
      <c r="WLW121" s="10"/>
      <c r="WLX121" s="10"/>
      <c r="WLY121" s="10"/>
      <c r="WLZ121" s="10"/>
      <c r="WMA121" s="10"/>
      <c r="WMB121" s="10"/>
      <c r="WMC121" s="10"/>
      <c r="WMD121" s="10"/>
      <c r="WME121" s="10"/>
      <c r="WMF121" s="10"/>
      <c r="WMG121" s="10"/>
      <c r="WMH121" s="10"/>
      <c r="WMI121" s="10"/>
      <c r="WMJ121" s="10"/>
      <c r="WMK121" s="10"/>
      <c r="WML121" s="10"/>
      <c r="WMM121" s="10"/>
      <c r="WMN121" s="10"/>
      <c r="WMO121" s="10"/>
      <c r="WMP121" s="10"/>
      <c r="WMQ121" s="10"/>
      <c r="WMR121" s="10"/>
      <c r="WMS121" s="10"/>
      <c r="WMT121" s="10"/>
      <c r="WMU121" s="10"/>
      <c r="WMV121" s="10"/>
      <c r="WMW121" s="10"/>
      <c r="WMX121" s="10"/>
      <c r="WMY121" s="10"/>
      <c r="WMZ121" s="10"/>
      <c r="WNA121" s="10"/>
      <c r="WNB121" s="10"/>
      <c r="WNC121" s="10"/>
      <c r="WND121" s="10"/>
      <c r="WNE121" s="10"/>
      <c r="WNF121" s="10"/>
      <c r="WNG121" s="10"/>
      <c r="WNH121" s="10"/>
      <c r="WNI121" s="10"/>
      <c r="WNJ121" s="10"/>
      <c r="WNK121" s="10"/>
      <c r="WNL121" s="10"/>
      <c r="WNM121" s="10"/>
      <c r="WNN121" s="10"/>
      <c r="WNO121" s="10"/>
      <c r="WNP121" s="10"/>
      <c r="WNQ121" s="10"/>
      <c r="WNR121" s="10"/>
      <c r="WNS121" s="10"/>
      <c r="WNT121" s="10"/>
      <c r="WNU121" s="10"/>
      <c r="WNV121" s="10"/>
      <c r="WNW121" s="10"/>
      <c r="WNX121" s="10"/>
      <c r="WNY121" s="10"/>
      <c r="WNZ121" s="10"/>
      <c r="WOA121" s="10"/>
      <c r="WOB121" s="10"/>
      <c r="WOC121" s="10"/>
      <c r="WOD121" s="10"/>
      <c r="WOE121" s="10"/>
      <c r="WOF121" s="10"/>
      <c r="WOG121" s="10"/>
      <c r="WOH121" s="10"/>
      <c r="WOI121" s="10"/>
      <c r="WOJ121" s="10"/>
      <c r="WOK121" s="10"/>
      <c r="WOL121" s="10"/>
      <c r="WOM121" s="10"/>
      <c r="WON121" s="10"/>
      <c r="WOO121" s="10"/>
      <c r="WOP121" s="10"/>
      <c r="WOQ121" s="10"/>
      <c r="WOR121" s="10"/>
      <c r="WOS121" s="10"/>
      <c r="WOT121" s="10"/>
      <c r="WOU121" s="10"/>
      <c r="WOV121" s="10"/>
      <c r="WOW121" s="10"/>
      <c r="WOX121" s="10"/>
      <c r="WOY121" s="10"/>
      <c r="WOZ121" s="10"/>
      <c r="WPA121" s="10"/>
      <c r="WPB121" s="10"/>
      <c r="WPC121" s="10"/>
      <c r="WPD121" s="10"/>
      <c r="WPE121" s="10"/>
      <c r="WPF121" s="10"/>
      <c r="WPG121" s="10"/>
      <c r="WPH121" s="10"/>
      <c r="WPI121" s="10"/>
      <c r="WPJ121" s="10"/>
      <c r="WPK121" s="10"/>
      <c r="WPL121" s="10"/>
      <c r="WPM121" s="10"/>
      <c r="WPN121" s="10"/>
      <c r="WPO121" s="10"/>
      <c r="WPP121" s="10"/>
      <c r="WPQ121" s="10"/>
      <c r="WPR121" s="10"/>
      <c r="WPS121" s="10"/>
      <c r="WPT121" s="10"/>
      <c r="WPU121" s="10"/>
      <c r="WPV121" s="10"/>
      <c r="WPW121" s="10"/>
      <c r="WPX121" s="10"/>
      <c r="WPY121" s="10"/>
      <c r="WPZ121" s="10"/>
      <c r="WQA121" s="10"/>
      <c r="WQB121" s="10"/>
      <c r="WQC121" s="10"/>
      <c r="WQD121" s="10"/>
      <c r="WQE121" s="10"/>
      <c r="WQF121" s="10"/>
      <c r="WQG121" s="10"/>
      <c r="WQH121" s="10"/>
      <c r="WQI121" s="10"/>
      <c r="WQJ121" s="10"/>
      <c r="WQK121" s="10"/>
      <c r="WQL121" s="10"/>
      <c r="WQM121" s="10"/>
      <c r="WQN121" s="10"/>
      <c r="WQO121" s="10"/>
      <c r="WQP121" s="10"/>
      <c r="WQQ121" s="10"/>
      <c r="WQR121" s="10"/>
      <c r="WQS121" s="10"/>
      <c r="WQT121" s="10"/>
      <c r="WQU121" s="10"/>
      <c r="WQV121" s="10"/>
      <c r="WQW121" s="10"/>
      <c r="WQX121" s="10"/>
      <c r="WQY121" s="10"/>
      <c r="WQZ121" s="10"/>
      <c r="WRA121" s="10"/>
      <c r="WRB121" s="10"/>
      <c r="WRC121" s="10"/>
      <c r="WRD121" s="10"/>
      <c r="WRE121" s="10"/>
      <c r="WRF121" s="10"/>
      <c r="WRG121" s="10"/>
      <c r="WRH121" s="10"/>
      <c r="WRI121" s="10"/>
      <c r="WRJ121" s="10"/>
      <c r="WRK121" s="10"/>
      <c r="WRL121" s="10"/>
      <c r="WRM121" s="10"/>
      <c r="WRN121" s="10"/>
      <c r="WRO121" s="10"/>
      <c r="WRP121" s="10"/>
      <c r="WRQ121" s="10"/>
      <c r="WRR121" s="10"/>
      <c r="WRS121" s="10"/>
      <c r="WRT121" s="10"/>
      <c r="WRU121" s="10"/>
      <c r="WRV121" s="10"/>
      <c r="WRW121" s="10"/>
      <c r="WRX121" s="10"/>
      <c r="WRY121" s="10"/>
      <c r="WRZ121" s="10"/>
      <c r="WSA121" s="10"/>
      <c r="WSB121" s="10"/>
      <c r="WSC121" s="10"/>
      <c r="WSD121" s="10"/>
      <c r="WSE121" s="10"/>
      <c r="WSF121" s="10"/>
      <c r="WSG121" s="10"/>
      <c r="WSH121" s="10"/>
      <c r="WSI121" s="10"/>
      <c r="WSJ121" s="10"/>
      <c r="WSK121" s="10"/>
      <c r="WSL121" s="10"/>
      <c r="WSM121" s="10"/>
      <c r="WSN121" s="10"/>
      <c r="WSO121" s="10"/>
      <c r="WSP121" s="10"/>
      <c r="WSQ121" s="10"/>
      <c r="WSR121" s="10"/>
      <c r="WSS121" s="10"/>
      <c r="WST121" s="10"/>
      <c r="WSU121" s="10"/>
      <c r="WSV121" s="10"/>
      <c r="WSW121" s="10"/>
      <c r="WSX121" s="10"/>
      <c r="WSY121" s="10"/>
      <c r="WSZ121" s="10"/>
      <c r="WTA121" s="10"/>
      <c r="WTB121" s="10"/>
      <c r="WTC121" s="10"/>
      <c r="WTD121" s="10"/>
      <c r="WTE121" s="10"/>
      <c r="WTF121" s="10"/>
      <c r="WTG121" s="10"/>
      <c r="WTH121" s="10"/>
      <c r="WTI121" s="10"/>
      <c r="WTJ121" s="10"/>
      <c r="WTK121" s="10"/>
      <c r="WTL121" s="10"/>
      <c r="WTM121" s="10"/>
      <c r="WTN121" s="10"/>
      <c r="WTO121" s="10"/>
      <c r="WTP121" s="10"/>
      <c r="WTQ121" s="10"/>
      <c r="WTR121" s="10"/>
      <c r="WTS121" s="10"/>
      <c r="WTT121" s="10"/>
      <c r="WTU121" s="10"/>
      <c r="WTV121" s="10"/>
      <c r="WTW121" s="10"/>
      <c r="WTX121" s="10"/>
      <c r="WTY121" s="10"/>
      <c r="WTZ121" s="10"/>
      <c r="WUA121" s="10"/>
      <c r="WUB121" s="10"/>
      <c r="WUC121" s="10"/>
      <c r="WUD121" s="10"/>
      <c r="WUE121" s="10"/>
      <c r="WUF121" s="10"/>
      <c r="WUG121" s="10"/>
      <c r="WUH121" s="10"/>
      <c r="WUI121" s="10"/>
      <c r="WUJ121" s="10"/>
      <c r="WUK121" s="10"/>
      <c r="WUL121" s="10"/>
      <c r="WUM121" s="10"/>
      <c r="WUN121" s="10"/>
      <c r="WUO121" s="10"/>
      <c r="WUP121" s="10"/>
      <c r="WUQ121" s="10"/>
      <c r="WUR121" s="10"/>
      <c r="WUS121" s="10"/>
      <c r="WUT121" s="10"/>
      <c r="WUU121" s="10"/>
      <c r="WUV121" s="10"/>
      <c r="WUW121" s="10"/>
      <c r="WUX121" s="10"/>
      <c r="WUY121" s="10"/>
      <c r="WUZ121" s="10"/>
      <c r="WVA121" s="10"/>
      <c r="WVB121" s="10"/>
      <c r="WVC121" s="10"/>
      <c r="WVD121" s="10"/>
      <c r="WVE121" s="10"/>
      <c r="WVF121" s="10"/>
      <c r="WVG121" s="10"/>
      <c r="WVH121" s="10"/>
      <c r="WVI121" s="10"/>
      <c r="WVJ121" s="10"/>
      <c r="WVK121" s="10"/>
      <c r="WVL121" s="10"/>
      <c r="WVM121" s="10"/>
      <c r="WVN121" s="10"/>
      <c r="WVO121" s="10"/>
      <c r="WVP121" s="10"/>
      <c r="WVQ121" s="10"/>
      <c r="WVR121" s="10"/>
      <c r="WVS121" s="10"/>
      <c r="WVT121" s="10"/>
      <c r="WVU121" s="10"/>
      <c r="WVV121" s="10"/>
      <c r="WVW121" s="10"/>
      <c r="WVX121" s="10"/>
      <c r="WVY121" s="10"/>
      <c r="WVZ121" s="10"/>
      <c r="WWA121" s="10"/>
      <c r="WWB121" s="10"/>
      <c r="WWC121" s="10"/>
      <c r="WWD121" s="10"/>
      <c r="WWE121" s="10"/>
      <c r="WWF121" s="10"/>
      <c r="WWG121" s="10"/>
      <c r="WWH121" s="10"/>
      <c r="WWI121" s="10"/>
      <c r="WWJ121" s="10"/>
      <c r="WWK121" s="10"/>
      <c r="WWL121" s="10"/>
      <c r="WWM121" s="10"/>
      <c r="WWN121" s="10"/>
      <c r="WWO121" s="10"/>
      <c r="WWP121" s="10"/>
      <c r="WWQ121" s="10"/>
      <c r="WWR121" s="10"/>
      <c r="WWS121" s="10"/>
      <c r="WWT121" s="10"/>
      <c r="WWU121" s="10"/>
      <c r="WWV121" s="10"/>
      <c r="WWW121" s="10"/>
      <c r="WWX121" s="10"/>
      <c r="WWY121" s="10"/>
      <c r="WWZ121" s="10"/>
      <c r="WXA121" s="10"/>
      <c r="WXB121" s="10"/>
      <c r="WXC121" s="10"/>
      <c r="WXD121" s="10"/>
      <c r="WXE121" s="10"/>
      <c r="WXF121" s="10"/>
      <c r="WXG121" s="10"/>
      <c r="WXH121" s="10"/>
      <c r="WXI121" s="10"/>
      <c r="WXJ121" s="10"/>
      <c r="WXK121" s="10"/>
      <c r="WXL121" s="10"/>
      <c r="WXM121" s="10"/>
      <c r="WXN121" s="10"/>
      <c r="WXO121" s="10"/>
      <c r="WXP121" s="10"/>
      <c r="WXQ121" s="10"/>
      <c r="WXR121" s="10"/>
      <c r="WXS121" s="10"/>
      <c r="WXT121" s="10"/>
      <c r="WXU121" s="10"/>
      <c r="WXV121" s="10"/>
      <c r="WXW121" s="10"/>
      <c r="WXX121" s="10"/>
      <c r="WXY121" s="10"/>
      <c r="WXZ121" s="10"/>
      <c r="WYA121" s="10"/>
      <c r="WYB121" s="10"/>
      <c r="WYC121" s="10"/>
      <c r="WYD121" s="10"/>
      <c r="WYE121" s="10"/>
      <c r="WYF121" s="10"/>
      <c r="WYG121" s="10"/>
      <c r="WYH121" s="10"/>
      <c r="WYI121" s="10"/>
      <c r="WYJ121" s="10"/>
      <c r="WYK121" s="10"/>
      <c r="WYL121" s="10"/>
      <c r="WYM121" s="10"/>
      <c r="WYN121" s="10"/>
      <c r="WYO121" s="10"/>
      <c r="WYP121" s="10"/>
      <c r="WYQ121" s="10"/>
      <c r="WYR121" s="10"/>
      <c r="WYS121" s="10"/>
      <c r="WYT121" s="10"/>
      <c r="WYU121" s="10"/>
      <c r="WYV121" s="10"/>
      <c r="WYW121" s="10"/>
      <c r="WYX121" s="10"/>
      <c r="WYY121" s="10"/>
      <c r="WYZ121" s="10"/>
      <c r="WZA121" s="10"/>
      <c r="WZB121" s="10"/>
      <c r="WZC121" s="10"/>
      <c r="WZD121" s="10"/>
      <c r="WZE121" s="10"/>
      <c r="WZF121" s="10"/>
      <c r="WZG121" s="10"/>
      <c r="WZH121" s="10"/>
      <c r="WZI121" s="10"/>
      <c r="WZJ121" s="10"/>
      <c r="WZK121" s="10"/>
      <c r="WZL121" s="10"/>
      <c r="WZM121" s="10"/>
      <c r="WZN121" s="10"/>
      <c r="WZO121" s="10"/>
      <c r="WZP121" s="10"/>
      <c r="WZQ121" s="10"/>
      <c r="WZR121" s="10"/>
      <c r="WZS121" s="10"/>
      <c r="WZT121" s="10"/>
      <c r="WZU121" s="10"/>
      <c r="WZV121" s="10"/>
      <c r="WZW121" s="10"/>
      <c r="WZX121" s="10"/>
      <c r="WZY121" s="10"/>
      <c r="WZZ121" s="10"/>
      <c r="XAA121" s="10"/>
      <c r="XAB121" s="10"/>
      <c r="XAC121" s="10"/>
      <c r="XAD121" s="10"/>
      <c r="XAE121" s="10"/>
      <c r="XAF121" s="10"/>
      <c r="XAG121" s="10"/>
      <c r="XAH121" s="10"/>
      <c r="XAI121" s="10"/>
      <c r="XAJ121" s="10"/>
      <c r="XAK121" s="10"/>
      <c r="XAL121" s="10"/>
      <c r="XAM121" s="10"/>
      <c r="XAN121" s="10"/>
      <c r="XAO121" s="10"/>
      <c r="XAP121" s="10"/>
      <c r="XAQ121" s="10"/>
      <c r="XAR121" s="10"/>
      <c r="XAS121" s="10"/>
      <c r="XAT121" s="10"/>
      <c r="XAU121" s="10"/>
      <c r="XAV121" s="10"/>
      <c r="XAW121" s="10"/>
      <c r="XAX121" s="10"/>
      <c r="XAY121" s="10"/>
      <c r="XAZ121" s="10"/>
      <c r="XBA121" s="10"/>
      <c r="XBB121" s="10"/>
      <c r="XBC121" s="10"/>
      <c r="XBD121" s="10"/>
      <c r="XBE121" s="10"/>
      <c r="XBF121" s="10"/>
      <c r="XBG121" s="10"/>
      <c r="XBH121" s="10"/>
      <c r="XBI121" s="10"/>
      <c r="XBJ121" s="10"/>
      <c r="XBK121" s="10"/>
      <c r="XBL121" s="10"/>
      <c r="XBM121" s="10"/>
      <c r="XBN121" s="10"/>
      <c r="XBO121" s="10"/>
      <c r="XBP121" s="10"/>
      <c r="XBQ121" s="10"/>
      <c r="XBR121" s="10"/>
      <c r="XBS121" s="10"/>
      <c r="XBT121" s="10"/>
      <c r="XBU121" s="10"/>
      <c r="XBV121" s="10"/>
      <c r="XBW121" s="10"/>
      <c r="XBX121" s="10"/>
      <c r="XBY121" s="10"/>
      <c r="XBZ121" s="10"/>
      <c r="XCA121" s="10"/>
      <c r="XCB121" s="10"/>
      <c r="XCC121" s="10"/>
      <c r="XCD121" s="10"/>
      <c r="XCE121" s="10"/>
      <c r="XCF121" s="10"/>
      <c r="XCG121" s="10"/>
      <c r="XCH121" s="10"/>
      <c r="XCI121" s="10"/>
      <c r="XCJ121" s="10"/>
      <c r="XCK121" s="10"/>
      <c r="XCL121" s="10"/>
      <c r="XCM121" s="10"/>
      <c r="XCN121" s="10"/>
      <c r="XCO121" s="10"/>
      <c r="XCP121" s="10"/>
      <c r="XCQ121" s="10"/>
      <c r="XCR121" s="10"/>
      <c r="XCS121" s="10"/>
      <c r="XCT121" s="10"/>
      <c r="XCU121" s="10"/>
      <c r="XCV121" s="10"/>
      <c r="XCW121" s="10"/>
      <c r="XCX121" s="10"/>
      <c r="XCY121" s="10"/>
      <c r="XCZ121" s="10"/>
      <c r="XDA121" s="10"/>
      <c r="XDB121" s="10"/>
      <c r="XDC121" s="10"/>
      <c r="XDD121" s="10"/>
      <c r="XDE121" s="10"/>
      <c r="XDF121" s="10"/>
      <c r="XDG121" s="10"/>
      <c r="XDH121" s="10"/>
      <c r="XDI121" s="10"/>
      <c r="XDJ121" s="10"/>
      <c r="XDK121" s="10"/>
      <c r="XDL121" s="10"/>
      <c r="XDM121" s="10"/>
      <c r="XDN121" s="10"/>
      <c r="XDO121" s="10"/>
      <c r="XDP121" s="10"/>
      <c r="XDQ121" s="10"/>
      <c r="XDR121" s="10"/>
      <c r="XDS121" s="10"/>
      <c r="XDT121" s="10"/>
      <c r="XDU121" s="10"/>
      <c r="XDV121" s="10"/>
      <c r="XDW121" s="10"/>
      <c r="XDX121" s="10"/>
      <c r="XDY121" s="10"/>
      <c r="XDZ121" s="10"/>
      <c r="XEA121" s="10"/>
      <c r="XEB121" s="10"/>
      <c r="XEC121" s="10"/>
      <c r="XED121" s="10"/>
      <c r="XEE121" s="10"/>
      <c r="XEF121" s="10"/>
      <c r="XEG121" s="10"/>
      <c r="XEH121" s="10"/>
      <c r="XEI121" s="10"/>
      <c r="XEJ121" s="10"/>
      <c r="XEK121" s="10"/>
      <c r="XEL121" s="10"/>
      <c r="XEM121" s="10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  <c r="XEY121" s="10"/>
      <c r="XEZ121" s="10"/>
      <c r="XFA121" s="10"/>
      <c r="XFB121" s="10"/>
      <c r="XFC121" s="10"/>
      <c r="XFD121" s="10"/>
    </row>
    <row r="122" spans="1:16384" s="1" customFormat="1" ht="60" customHeight="1" x14ac:dyDescent="0.25">
      <c r="A122" s="612"/>
      <c r="B122" s="612"/>
      <c r="C122" s="612"/>
      <c r="D122" s="53" t="s">
        <v>9</v>
      </c>
      <c r="E122" s="7" t="s">
        <v>106</v>
      </c>
      <c r="F122" s="37" t="s">
        <v>22</v>
      </c>
      <c r="G122" s="7">
        <v>15234</v>
      </c>
      <c r="H122" s="7">
        <v>15236</v>
      </c>
      <c r="I122" s="32">
        <f t="shared" si="1"/>
        <v>100.01312852829199</v>
      </c>
      <c r="J122" s="613"/>
      <c r="K122" s="9" t="s">
        <v>24</v>
      </c>
      <c r="L122" s="7" t="s">
        <v>23</v>
      </c>
      <c r="M122" s="614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  <c r="YA122" s="10"/>
      <c r="YB122" s="10"/>
      <c r="YC122" s="10"/>
      <c r="YD122" s="10"/>
      <c r="YE122" s="10"/>
      <c r="YF122" s="10"/>
      <c r="YG122" s="10"/>
      <c r="YH122" s="10"/>
      <c r="YI122" s="10"/>
      <c r="YJ122" s="10"/>
      <c r="YK122" s="10"/>
      <c r="YL122" s="10"/>
      <c r="YM122" s="10"/>
      <c r="YN122" s="10"/>
      <c r="YO122" s="10"/>
      <c r="YP122" s="10"/>
      <c r="YQ122" s="10"/>
      <c r="YR122" s="10"/>
      <c r="YS122" s="10"/>
      <c r="YT122" s="10"/>
      <c r="YU122" s="10"/>
      <c r="YV122" s="10"/>
      <c r="YW122" s="10"/>
      <c r="YX122" s="10"/>
      <c r="YY122" s="10"/>
      <c r="YZ122" s="10"/>
      <c r="ZA122" s="10"/>
      <c r="ZB122" s="10"/>
      <c r="ZC122" s="10"/>
      <c r="ZD122" s="10"/>
      <c r="ZE122" s="10"/>
      <c r="ZF122" s="10"/>
      <c r="ZG122" s="10"/>
      <c r="ZH122" s="10"/>
      <c r="ZI122" s="10"/>
      <c r="ZJ122" s="10"/>
      <c r="ZK122" s="10"/>
      <c r="ZL122" s="10"/>
      <c r="ZM122" s="10"/>
      <c r="ZN122" s="10"/>
      <c r="ZO122" s="10"/>
      <c r="ZP122" s="10"/>
      <c r="ZQ122" s="10"/>
      <c r="ZR122" s="10"/>
      <c r="ZS122" s="10"/>
      <c r="ZT122" s="10"/>
      <c r="ZU122" s="10"/>
      <c r="ZV122" s="10"/>
      <c r="ZW122" s="10"/>
      <c r="ZX122" s="10"/>
      <c r="ZY122" s="10"/>
      <c r="ZZ122" s="10"/>
      <c r="AAA122" s="10"/>
      <c r="AAB122" s="10"/>
      <c r="AAC122" s="10"/>
      <c r="AAD122" s="10"/>
      <c r="AAE122" s="10"/>
      <c r="AAF122" s="10"/>
      <c r="AAG122" s="10"/>
      <c r="AAH122" s="10"/>
      <c r="AAI122" s="10"/>
      <c r="AAJ122" s="10"/>
      <c r="AAK122" s="10"/>
      <c r="AAL122" s="10"/>
      <c r="AAM122" s="10"/>
      <c r="AAN122" s="10"/>
      <c r="AAO122" s="10"/>
      <c r="AAP122" s="10"/>
      <c r="AAQ122" s="10"/>
      <c r="AAR122" s="10"/>
      <c r="AAS122" s="10"/>
      <c r="AAT122" s="10"/>
      <c r="AAU122" s="10"/>
      <c r="AAV122" s="10"/>
      <c r="AAW122" s="10"/>
      <c r="AAX122" s="10"/>
      <c r="AAY122" s="10"/>
      <c r="AAZ122" s="10"/>
      <c r="ABA122" s="10"/>
      <c r="ABB122" s="10"/>
      <c r="ABC122" s="10"/>
      <c r="ABD122" s="10"/>
      <c r="ABE122" s="10"/>
      <c r="ABF122" s="10"/>
      <c r="ABG122" s="10"/>
      <c r="ABH122" s="10"/>
      <c r="ABI122" s="10"/>
      <c r="ABJ122" s="10"/>
      <c r="ABK122" s="10"/>
      <c r="ABL122" s="10"/>
      <c r="ABM122" s="10"/>
      <c r="ABN122" s="10"/>
      <c r="ABO122" s="10"/>
      <c r="ABP122" s="10"/>
      <c r="ABQ122" s="10"/>
      <c r="ABR122" s="10"/>
      <c r="ABS122" s="10"/>
      <c r="ABT122" s="10"/>
      <c r="ABU122" s="10"/>
      <c r="ABV122" s="10"/>
      <c r="ABW122" s="10"/>
      <c r="ABX122" s="10"/>
      <c r="ABY122" s="10"/>
      <c r="ABZ122" s="10"/>
      <c r="ACA122" s="10"/>
      <c r="ACB122" s="10"/>
      <c r="ACC122" s="10"/>
      <c r="ACD122" s="10"/>
      <c r="ACE122" s="10"/>
      <c r="ACF122" s="10"/>
      <c r="ACG122" s="10"/>
      <c r="ACH122" s="10"/>
      <c r="ACI122" s="10"/>
      <c r="ACJ122" s="10"/>
      <c r="ACK122" s="10"/>
      <c r="ACL122" s="10"/>
      <c r="ACM122" s="10"/>
      <c r="ACN122" s="10"/>
      <c r="ACO122" s="10"/>
      <c r="ACP122" s="10"/>
      <c r="ACQ122" s="10"/>
      <c r="ACR122" s="10"/>
      <c r="ACS122" s="10"/>
      <c r="ACT122" s="10"/>
      <c r="ACU122" s="10"/>
      <c r="ACV122" s="10"/>
      <c r="ACW122" s="10"/>
      <c r="ACX122" s="10"/>
      <c r="ACY122" s="10"/>
      <c r="ACZ122" s="10"/>
      <c r="ADA122" s="10"/>
      <c r="ADB122" s="10"/>
      <c r="ADC122" s="10"/>
      <c r="ADD122" s="10"/>
      <c r="ADE122" s="10"/>
      <c r="ADF122" s="10"/>
      <c r="ADG122" s="10"/>
      <c r="ADH122" s="10"/>
      <c r="ADI122" s="10"/>
      <c r="ADJ122" s="10"/>
      <c r="ADK122" s="10"/>
      <c r="ADL122" s="10"/>
      <c r="ADM122" s="10"/>
      <c r="ADN122" s="10"/>
      <c r="ADO122" s="10"/>
      <c r="ADP122" s="10"/>
      <c r="ADQ122" s="10"/>
      <c r="ADR122" s="10"/>
      <c r="ADS122" s="10"/>
      <c r="ADT122" s="10"/>
      <c r="ADU122" s="10"/>
      <c r="ADV122" s="10"/>
      <c r="ADW122" s="10"/>
      <c r="ADX122" s="10"/>
      <c r="ADY122" s="10"/>
      <c r="ADZ122" s="10"/>
      <c r="AEA122" s="10"/>
      <c r="AEB122" s="10"/>
      <c r="AEC122" s="10"/>
      <c r="AED122" s="10"/>
      <c r="AEE122" s="10"/>
      <c r="AEF122" s="10"/>
      <c r="AEG122" s="10"/>
      <c r="AEH122" s="10"/>
      <c r="AEI122" s="10"/>
      <c r="AEJ122" s="10"/>
      <c r="AEK122" s="10"/>
      <c r="AEL122" s="10"/>
      <c r="AEM122" s="10"/>
      <c r="AEN122" s="10"/>
      <c r="AEO122" s="10"/>
      <c r="AEP122" s="10"/>
      <c r="AEQ122" s="10"/>
      <c r="AER122" s="10"/>
      <c r="AES122" s="10"/>
      <c r="AET122" s="10"/>
      <c r="AEU122" s="10"/>
      <c r="AEV122" s="10"/>
      <c r="AEW122" s="10"/>
      <c r="AEX122" s="10"/>
      <c r="AEY122" s="10"/>
      <c r="AEZ122" s="10"/>
      <c r="AFA122" s="10"/>
      <c r="AFB122" s="10"/>
      <c r="AFC122" s="10"/>
      <c r="AFD122" s="10"/>
      <c r="AFE122" s="10"/>
      <c r="AFF122" s="10"/>
      <c r="AFG122" s="10"/>
      <c r="AFH122" s="10"/>
      <c r="AFI122" s="10"/>
      <c r="AFJ122" s="10"/>
      <c r="AFK122" s="10"/>
      <c r="AFL122" s="10"/>
      <c r="AFM122" s="10"/>
      <c r="AFN122" s="10"/>
      <c r="AFO122" s="10"/>
      <c r="AFP122" s="10"/>
      <c r="AFQ122" s="10"/>
      <c r="AFR122" s="10"/>
      <c r="AFS122" s="10"/>
      <c r="AFT122" s="10"/>
      <c r="AFU122" s="10"/>
      <c r="AFV122" s="10"/>
      <c r="AFW122" s="10"/>
      <c r="AFX122" s="10"/>
      <c r="AFY122" s="10"/>
      <c r="AFZ122" s="10"/>
      <c r="AGA122" s="10"/>
      <c r="AGB122" s="10"/>
      <c r="AGC122" s="10"/>
      <c r="AGD122" s="10"/>
      <c r="AGE122" s="10"/>
      <c r="AGF122" s="10"/>
      <c r="AGG122" s="10"/>
      <c r="AGH122" s="10"/>
      <c r="AGI122" s="10"/>
      <c r="AGJ122" s="10"/>
      <c r="AGK122" s="10"/>
      <c r="AGL122" s="10"/>
      <c r="AGM122" s="10"/>
      <c r="AGN122" s="10"/>
      <c r="AGO122" s="10"/>
      <c r="AGP122" s="10"/>
      <c r="AGQ122" s="10"/>
      <c r="AGR122" s="10"/>
      <c r="AGS122" s="10"/>
      <c r="AGT122" s="10"/>
      <c r="AGU122" s="10"/>
      <c r="AGV122" s="10"/>
      <c r="AGW122" s="10"/>
      <c r="AGX122" s="10"/>
      <c r="AGY122" s="10"/>
      <c r="AGZ122" s="10"/>
      <c r="AHA122" s="10"/>
      <c r="AHB122" s="10"/>
      <c r="AHC122" s="10"/>
      <c r="AHD122" s="10"/>
      <c r="AHE122" s="10"/>
      <c r="AHF122" s="10"/>
      <c r="AHG122" s="10"/>
      <c r="AHH122" s="10"/>
      <c r="AHI122" s="10"/>
      <c r="AHJ122" s="10"/>
      <c r="AHK122" s="10"/>
      <c r="AHL122" s="10"/>
      <c r="AHM122" s="10"/>
      <c r="AHN122" s="10"/>
      <c r="AHO122" s="10"/>
      <c r="AHP122" s="10"/>
      <c r="AHQ122" s="10"/>
      <c r="AHR122" s="10"/>
      <c r="AHS122" s="10"/>
      <c r="AHT122" s="10"/>
      <c r="AHU122" s="10"/>
      <c r="AHV122" s="10"/>
      <c r="AHW122" s="10"/>
      <c r="AHX122" s="10"/>
      <c r="AHY122" s="10"/>
      <c r="AHZ122" s="10"/>
      <c r="AIA122" s="10"/>
      <c r="AIB122" s="10"/>
      <c r="AIC122" s="10"/>
      <c r="AID122" s="10"/>
      <c r="AIE122" s="10"/>
      <c r="AIF122" s="10"/>
      <c r="AIG122" s="10"/>
      <c r="AIH122" s="10"/>
      <c r="AII122" s="10"/>
      <c r="AIJ122" s="10"/>
      <c r="AIK122" s="10"/>
      <c r="AIL122" s="10"/>
      <c r="AIM122" s="10"/>
      <c r="AIN122" s="10"/>
      <c r="AIO122" s="10"/>
      <c r="AIP122" s="10"/>
      <c r="AIQ122" s="10"/>
      <c r="AIR122" s="10"/>
      <c r="AIS122" s="10"/>
      <c r="AIT122" s="10"/>
      <c r="AIU122" s="10"/>
      <c r="AIV122" s="10"/>
      <c r="AIW122" s="10"/>
      <c r="AIX122" s="10"/>
      <c r="AIY122" s="10"/>
      <c r="AIZ122" s="10"/>
      <c r="AJA122" s="10"/>
      <c r="AJB122" s="10"/>
      <c r="AJC122" s="10"/>
      <c r="AJD122" s="10"/>
      <c r="AJE122" s="10"/>
      <c r="AJF122" s="10"/>
      <c r="AJG122" s="10"/>
      <c r="AJH122" s="10"/>
      <c r="AJI122" s="10"/>
      <c r="AJJ122" s="10"/>
      <c r="AJK122" s="10"/>
      <c r="AJL122" s="10"/>
      <c r="AJM122" s="10"/>
      <c r="AJN122" s="10"/>
      <c r="AJO122" s="10"/>
      <c r="AJP122" s="10"/>
      <c r="AJQ122" s="10"/>
      <c r="AJR122" s="10"/>
      <c r="AJS122" s="10"/>
      <c r="AJT122" s="10"/>
      <c r="AJU122" s="10"/>
      <c r="AJV122" s="10"/>
      <c r="AJW122" s="10"/>
      <c r="AJX122" s="10"/>
      <c r="AJY122" s="10"/>
      <c r="AJZ122" s="10"/>
      <c r="AKA122" s="10"/>
      <c r="AKB122" s="10"/>
      <c r="AKC122" s="10"/>
      <c r="AKD122" s="10"/>
      <c r="AKE122" s="10"/>
      <c r="AKF122" s="10"/>
      <c r="AKG122" s="10"/>
      <c r="AKH122" s="10"/>
      <c r="AKI122" s="10"/>
      <c r="AKJ122" s="10"/>
      <c r="AKK122" s="10"/>
      <c r="AKL122" s="10"/>
      <c r="AKM122" s="10"/>
      <c r="AKN122" s="10"/>
      <c r="AKO122" s="10"/>
      <c r="AKP122" s="10"/>
      <c r="AKQ122" s="10"/>
      <c r="AKR122" s="10"/>
      <c r="AKS122" s="10"/>
      <c r="AKT122" s="10"/>
      <c r="AKU122" s="10"/>
      <c r="AKV122" s="10"/>
      <c r="AKW122" s="10"/>
      <c r="AKX122" s="10"/>
      <c r="AKY122" s="10"/>
      <c r="AKZ122" s="10"/>
      <c r="ALA122" s="10"/>
      <c r="ALB122" s="10"/>
      <c r="ALC122" s="10"/>
      <c r="ALD122" s="10"/>
      <c r="ALE122" s="10"/>
      <c r="ALF122" s="10"/>
      <c r="ALG122" s="10"/>
      <c r="ALH122" s="10"/>
      <c r="ALI122" s="10"/>
      <c r="ALJ122" s="10"/>
      <c r="ALK122" s="10"/>
      <c r="ALL122" s="10"/>
      <c r="ALM122" s="10"/>
      <c r="ALN122" s="10"/>
      <c r="ALO122" s="10"/>
      <c r="ALP122" s="10"/>
      <c r="ALQ122" s="10"/>
      <c r="ALR122" s="10"/>
      <c r="ALS122" s="10"/>
      <c r="ALT122" s="10"/>
      <c r="ALU122" s="10"/>
      <c r="ALV122" s="10"/>
      <c r="ALW122" s="10"/>
      <c r="ALX122" s="10"/>
      <c r="ALY122" s="10"/>
      <c r="ALZ122" s="10"/>
      <c r="AMA122" s="10"/>
      <c r="AMB122" s="10"/>
      <c r="AMC122" s="10"/>
      <c r="AMD122" s="10"/>
      <c r="AME122" s="10"/>
      <c r="AMF122" s="10"/>
      <c r="AMG122" s="10"/>
      <c r="AMH122" s="10"/>
      <c r="AMI122" s="10"/>
      <c r="AMJ122" s="10"/>
      <c r="AMK122" s="10"/>
      <c r="AML122" s="10"/>
      <c r="AMM122" s="10"/>
      <c r="AMN122" s="10"/>
      <c r="AMO122" s="10"/>
      <c r="AMP122" s="10"/>
      <c r="AMQ122" s="10"/>
      <c r="AMR122" s="10"/>
      <c r="AMS122" s="10"/>
      <c r="AMT122" s="10"/>
      <c r="AMU122" s="10"/>
      <c r="AMV122" s="10"/>
      <c r="AMW122" s="10"/>
      <c r="AMX122" s="10"/>
      <c r="AMY122" s="10"/>
      <c r="AMZ122" s="10"/>
      <c r="ANA122" s="10"/>
      <c r="ANB122" s="10"/>
      <c r="ANC122" s="10"/>
      <c r="AND122" s="10"/>
      <c r="ANE122" s="10"/>
      <c r="ANF122" s="10"/>
      <c r="ANG122" s="10"/>
      <c r="ANH122" s="10"/>
      <c r="ANI122" s="10"/>
      <c r="ANJ122" s="10"/>
      <c r="ANK122" s="10"/>
      <c r="ANL122" s="10"/>
      <c r="ANM122" s="10"/>
      <c r="ANN122" s="10"/>
      <c r="ANO122" s="10"/>
      <c r="ANP122" s="10"/>
      <c r="ANQ122" s="10"/>
      <c r="ANR122" s="10"/>
      <c r="ANS122" s="10"/>
      <c r="ANT122" s="10"/>
      <c r="ANU122" s="10"/>
      <c r="ANV122" s="10"/>
      <c r="ANW122" s="10"/>
      <c r="ANX122" s="10"/>
      <c r="ANY122" s="10"/>
      <c r="ANZ122" s="10"/>
      <c r="AOA122" s="10"/>
      <c r="AOB122" s="10"/>
      <c r="AOC122" s="10"/>
      <c r="AOD122" s="10"/>
      <c r="AOE122" s="10"/>
      <c r="AOF122" s="10"/>
      <c r="AOG122" s="10"/>
      <c r="AOH122" s="10"/>
      <c r="AOI122" s="10"/>
      <c r="AOJ122" s="10"/>
      <c r="AOK122" s="10"/>
      <c r="AOL122" s="10"/>
      <c r="AOM122" s="10"/>
      <c r="AON122" s="10"/>
      <c r="AOO122" s="10"/>
      <c r="AOP122" s="10"/>
      <c r="AOQ122" s="10"/>
      <c r="AOR122" s="10"/>
      <c r="AOS122" s="10"/>
      <c r="AOT122" s="10"/>
      <c r="AOU122" s="10"/>
      <c r="AOV122" s="10"/>
      <c r="AOW122" s="10"/>
      <c r="AOX122" s="10"/>
      <c r="AOY122" s="10"/>
      <c r="AOZ122" s="10"/>
      <c r="APA122" s="10"/>
      <c r="APB122" s="10"/>
      <c r="APC122" s="10"/>
      <c r="APD122" s="10"/>
      <c r="APE122" s="10"/>
      <c r="APF122" s="10"/>
      <c r="APG122" s="10"/>
      <c r="APH122" s="10"/>
      <c r="API122" s="10"/>
      <c r="APJ122" s="10"/>
      <c r="APK122" s="10"/>
      <c r="APL122" s="10"/>
      <c r="APM122" s="10"/>
      <c r="APN122" s="10"/>
      <c r="APO122" s="10"/>
      <c r="APP122" s="10"/>
      <c r="APQ122" s="10"/>
      <c r="APR122" s="10"/>
      <c r="APS122" s="10"/>
      <c r="APT122" s="10"/>
      <c r="APU122" s="10"/>
      <c r="APV122" s="10"/>
      <c r="APW122" s="10"/>
      <c r="APX122" s="10"/>
      <c r="APY122" s="10"/>
      <c r="APZ122" s="10"/>
      <c r="AQA122" s="10"/>
      <c r="AQB122" s="10"/>
      <c r="AQC122" s="10"/>
      <c r="AQD122" s="10"/>
      <c r="AQE122" s="10"/>
      <c r="AQF122" s="10"/>
      <c r="AQG122" s="10"/>
      <c r="AQH122" s="10"/>
      <c r="AQI122" s="10"/>
      <c r="AQJ122" s="10"/>
      <c r="AQK122" s="10"/>
      <c r="AQL122" s="10"/>
      <c r="AQM122" s="10"/>
      <c r="AQN122" s="10"/>
      <c r="AQO122" s="10"/>
      <c r="AQP122" s="10"/>
      <c r="AQQ122" s="10"/>
      <c r="AQR122" s="10"/>
      <c r="AQS122" s="10"/>
      <c r="AQT122" s="10"/>
      <c r="AQU122" s="10"/>
      <c r="AQV122" s="10"/>
      <c r="AQW122" s="10"/>
      <c r="AQX122" s="10"/>
      <c r="AQY122" s="10"/>
      <c r="AQZ122" s="10"/>
      <c r="ARA122" s="10"/>
      <c r="ARB122" s="10"/>
      <c r="ARC122" s="10"/>
      <c r="ARD122" s="10"/>
      <c r="ARE122" s="10"/>
      <c r="ARF122" s="10"/>
      <c r="ARG122" s="10"/>
      <c r="ARH122" s="10"/>
      <c r="ARI122" s="10"/>
      <c r="ARJ122" s="10"/>
      <c r="ARK122" s="10"/>
      <c r="ARL122" s="10"/>
      <c r="ARM122" s="10"/>
      <c r="ARN122" s="10"/>
      <c r="ARO122" s="10"/>
      <c r="ARP122" s="10"/>
      <c r="ARQ122" s="10"/>
      <c r="ARR122" s="10"/>
      <c r="ARS122" s="10"/>
      <c r="ART122" s="10"/>
      <c r="ARU122" s="10"/>
      <c r="ARV122" s="10"/>
      <c r="ARW122" s="10"/>
      <c r="ARX122" s="10"/>
      <c r="ARY122" s="10"/>
      <c r="ARZ122" s="10"/>
      <c r="ASA122" s="10"/>
      <c r="ASB122" s="10"/>
      <c r="ASC122" s="10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Q122" s="10"/>
      <c r="ASR122" s="10"/>
      <c r="ASS122" s="10"/>
      <c r="AST122" s="10"/>
      <c r="ASU122" s="10"/>
      <c r="ASV122" s="10"/>
      <c r="ASW122" s="10"/>
      <c r="ASX122" s="10"/>
      <c r="ASY122" s="10"/>
      <c r="ASZ122" s="10"/>
      <c r="ATA122" s="10"/>
      <c r="ATB122" s="10"/>
      <c r="ATC122" s="10"/>
      <c r="ATD122" s="10"/>
      <c r="ATE122" s="10"/>
      <c r="ATF122" s="10"/>
      <c r="ATG122" s="10"/>
      <c r="ATH122" s="10"/>
      <c r="ATI122" s="10"/>
      <c r="ATJ122" s="10"/>
      <c r="ATK122" s="10"/>
      <c r="ATL122" s="10"/>
      <c r="ATM122" s="10"/>
      <c r="ATN122" s="10"/>
      <c r="ATO122" s="10"/>
      <c r="ATP122" s="10"/>
      <c r="ATQ122" s="10"/>
      <c r="ATR122" s="10"/>
      <c r="ATS122" s="10"/>
      <c r="ATT122" s="10"/>
      <c r="ATU122" s="10"/>
      <c r="ATV122" s="10"/>
      <c r="ATW122" s="10"/>
      <c r="ATX122" s="10"/>
      <c r="ATY122" s="10"/>
      <c r="ATZ122" s="10"/>
      <c r="AUA122" s="10"/>
      <c r="AUB122" s="10"/>
      <c r="AUC122" s="10"/>
      <c r="AUD122" s="10"/>
      <c r="AUE122" s="10"/>
      <c r="AUF122" s="10"/>
      <c r="AUG122" s="10"/>
      <c r="AUH122" s="10"/>
      <c r="AUI122" s="10"/>
      <c r="AUJ122" s="10"/>
      <c r="AUK122" s="10"/>
      <c r="AUL122" s="10"/>
      <c r="AUM122" s="10"/>
      <c r="AUN122" s="10"/>
      <c r="AUO122" s="10"/>
      <c r="AUP122" s="10"/>
      <c r="AUQ122" s="10"/>
      <c r="AUR122" s="10"/>
      <c r="AUS122" s="10"/>
      <c r="AUT122" s="10"/>
      <c r="AUU122" s="10"/>
      <c r="AUV122" s="10"/>
      <c r="AUW122" s="10"/>
      <c r="AUX122" s="10"/>
      <c r="AUY122" s="10"/>
      <c r="AUZ122" s="10"/>
      <c r="AVA122" s="10"/>
      <c r="AVB122" s="10"/>
      <c r="AVC122" s="10"/>
      <c r="AVD122" s="10"/>
      <c r="AVE122" s="10"/>
      <c r="AVF122" s="10"/>
      <c r="AVG122" s="10"/>
      <c r="AVH122" s="10"/>
      <c r="AVI122" s="10"/>
      <c r="AVJ122" s="10"/>
      <c r="AVK122" s="10"/>
      <c r="AVL122" s="10"/>
      <c r="AVM122" s="10"/>
      <c r="AVN122" s="10"/>
      <c r="AVO122" s="10"/>
      <c r="AVP122" s="10"/>
      <c r="AVQ122" s="10"/>
      <c r="AVR122" s="10"/>
      <c r="AVS122" s="10"/>
      <c r="AVT122" s="10"/>
      <c r="AVU122" s="10"/>
      <c r="AVV122" s="10"/>
      <c r="AVW122" s="10"/>
      <c r="AVX122" s="10"/>
      <c r="AVY122" s="10"/>
      <c r="AVZ122" s="10"/>
      <c r="AWA122" s="10"/>
      <c r="AWB122" s="10"/>
      <c r="AWC122" s="10"/>
      <c r="AWD122" s="10"/>
      <c r="AWE122" s="10"/>
      <c r="AWF122" s="10"/>
      <c r="AWG122" s="10"/>
      <c r="AWH122" s="10"/>
      <c r="AWI122" s="10"/>
      <c r="AWJ122" s="10"/>
      <c r="AWK122" s="10"/>
      <c r="AWL122" s="10"/>
      <c r="AWM122" s="10"/>
      <c r="AWN122" s="10"/>
      <c r="AWO122" s="10"/>
      <c r="AWP122" s="10"/>
      <c r="AWQ122" s="10"/>
      <c r="AWR122" s="10"/>
      <c r="AWS122" s="10"/>
      <c r="AWT122" s="10"/>
      <c r="AWU122" s="10"/>
      <c r="AWV122" s="10"/>
      <c r="AWW122" s="10"/>
      <c r="AWX122" s="10"/>
      <c r="AWY122" s="10"/>
      <c r="AWZ122" s="10"/>
      <c r="AXA122" s="10"/>
      <c r="AXB122" s="10"/>
      <c r="AXC122" s="10"/>
      <c r="AXD122" s="10"/>
      <c r="AXE122" s="10"/>
      <c r="AXF122" s="10"/>
      <c r="AXG122" s="10"/>
      <c r="AXH122" s="10"/>
      <c r="AXI122" s="10"/>
      <c r="AXJ122" s="10"/>
      <c r="AXK122" s="10"/>
      <c r="AXL122" s="10"/>
      <c r="AXM122" s="10"/>
      <c r="AXN122" s="10"/>
      <c r="AXO122" s="10"/>
      <c r="AXP122" s="10"/>
      <c r="AXQ122" s="10"/>
      <c r="AXR122" s="10"/>
      <c r="AXS122" s="10"/>
      <c r="AXT122" s="10"/>
      <c r="AXU122" s="10"/>
      <c r="AXV122" s="10"/>
      <c r="AXW122" s="10"/>
      <c r="AXX122" s="10"/>
      <c r="AXY122" s="10"/>
      <c r="AXZ122" s="10"/>
      <c r="AYA122" s="10"/>
      <c r="AYB122" s="10"/>
      <c r="AYC122" s="10"/>
      <c r="AYD122" s="10"/>
      <c r="AYE122" s="10"/>
      <c r="AYF122" s="10"/>
      <c r="AYG122" s="10"/>
      <c r="AYH122" s="10"/>
      <c r="AYI122" s="10"/>
      <c r="AYJ122" s="10"/>
      <c r="AYK122" s="10"/>
      <c r="AYL122" s="10"/>
      <c r="AYM122" s="10"/>
      <c r="AYN122" s="10"/>
      <c r="AYO122" s="10"/>
      <c r="AYP122" s="10"/>
      <c r="AYQ122" s="10"/>
      <c r="AYR122" s="10"/>
      <c r="AYS122" s="10"/>
      <c r="AYT122" s="10"/>
      <c r="AYU122" s="10"/>
      <c r="AYV122" s="10"/>
      <c r="AYW122" s="10"/>
      <c r="AYX122" s="10"/>
      <c r="AYY122" s="10"/>
      <c r="AYZ122" s="10"/>
      <c r="AZA122" s="10"/>
      <c r="AZB122" s="10"/>
      <c r="AZC122" s="10"/>
      <c r="AZD122" s="10"/>
      <c r="AZE122" s="10"/>
      <c r="AZF122" s="10"/>
      <c r="AZG122" s="10"/>
      <c r="AZH122" s="10"/>
      <c r="AZI122" s="10"/>
      <c r="AZJ122" s="10"/>
      <c r="AZK122" s="10"/>
      <c r="AZL122" s="10"/>
      <c r="AZM122" s="10"/>
      <c r="AZN122" s="10"/>
      <c r="AZO122" s="10"/>
      <c r="AZP122" s="10"/>
      <c r="AZQ122" s="10"/>
      <c r="AZR122" s="10"/>
      <c r="AZS122" s="10"/>
      <c r="AZT122" s="10"/>
      <c r="AZU122" s="10"/>
      <c r="AZV122" s="10"/>
      <c r="AZW122" s="10"/>
      <c r="AZX122" s="10"/>
      <c r="AZY122" s="10"/>
      <c r="AZZ122" s="10"/>
      <c r="BAA122" s="10"/>
      <c r="BAB122" s="10"/>
      <c r="BAC122" s="10"/>
      <c r="BAD122" s="10"/>
      <c r="BAE122" s="10"/>
      <c r="BAF122" s="10"/>
      <c r="BAG122" s="10"/>
      <c r="BAH122" s="10"/>
      <c r="BAI122" s="10"/>
      <c r="BAJ122" s="10"/>
      <c r="BAK122" s="10"/>
      <c r="BAL122" s="10"/>
      <c r="BAM122" s="10"/>
      <c r="BAN122" s="10"/>
      <c r="BAO122" s="10"/>
      <c r="BAP122" s="10"/>
      <c r="BAQ122" s="10"/>
      <c r="BAR122" s="10"/>
      <c r="BAS122" s="10"/>
      <c r="BAT122" s="10"/>
      <c r="BAU122" s="10"/>
      <c r="BAV122" s="10"/>
      <c r="BAW122" s="10"/>
      <c r="BAX122" s="10"/>
      <c r="BAY122" s="10"/>
      <c r="BAZ122" s="10"/>
      <c r="BBA122" s="10"/>
      <c r="BBB122" s="10"/>
      <c r="BBC122" s="10"/>
      <c r="BBD122" s="10"/>
      <c r="BBE122" s="10"/>
      <c r="BBF122" s="10"/>
      <c r="BBG122" s="10"/>
      <c r="BBH122" s="10"/>
      <c r="BBI122" s="10"/>
      <c r="BBJ122" s="10"/>
      <c r="BBK122" s="10"/>
      <c r="BBL122" s="10"/>
      <c r="BBM122" s="10"/>
      <c r="BBN122" s="10"/>
      <c r="BBO122" s="10"/>
      <c r="BBP122" s="10"/>
      <c r="BBQ122" s="10"/>
      <c r="BBR122" s="10"/>
      <c r="BBS122" s="10"/>
      <c r="BBT122" s="10"/>
      <c r="BBU122" s="10"/>
      <c r="BBV122" s="10"/>
      <c r="BBW122" s="10"/>
      <c r="BBX122" s="10"/>
      <c r="BBY122" s="10"/>
      <c r="BBZ122" s="10"/>
      <c r="BCA122" s="10"/>
      <c r="BCB122" s="10"/>
      <c r="BCC122" s="10"/>
      <c r="BCD122" s="10"/>
      <c r="BCE122" s="10"/>
      <c r="BCF122" s="10"/>
      <c r="BCG122" s="10"/>
      <c r="BCH122" s="10"/>
      <c r="BCI122" s="10"/>
      <c r="BCJ122" s="10"/>
      <c r="BCK122" s="10"/>
      <c r="BCL122" s="10"/>
      <c r="BCM122" s="10"/>
      <c r="BCN122" s="10"/>
      <c r="BCO122" s="10"/>
      <c r="BCP122" s="10"/>
      <c r="BCQ122" s="10"/>
      <c r="BCR122" s="10"/>
      <c r="BCS122" s="10"/>
      <c r="BCT122" s="10"/>
      <c r="BCU122" s="10"/>
      <c r="BCV122" s="10"/>
      <c r="BCW122" s="10"/>
      <c r="BCX122" s="10"/>
      <c r="BCY122" s="10"/>
      <c r="BCZ122" s="10"/>
      <c r="BDA122" s="10"/>
      <c r="BDB122" s="10"/>
      <c r="BDC122" s="10"/>
      <c r="BDD122" s="10"/>
      <c r="BDE122" s="10"/>
      <c r="BDF122" s="10"/>
      <c r="BDG122" s="10"/>
      <c r="BDH122" s="10"/>
      <c r="BDI122" s="10"/>
      <c r="BDJ122" s="10"/>
      <c r="BDK122" s="10"/>
      <c r="BDL122" s="10"/>
      <c r="BDM122" s="10"/>
      <c r="BDN122" s="10"/>
      <c r="BDO122" s="10"/>
      <c r="BDP122" s="10"/>
      <c r="BDQ122" s="10"/>
      <c r="BDR122" s="10"/>
      <c r="BDS122" s="10"/>
      <c r="BDT122" s="10"/>
      <c r="BDU122" s="10"/>
      <c r="BDV122" s="10"/>
      <c r="BDW122" s="10"/>
      <c r="BDX122" s="10"/>
      <c r="BDY122" s="10"/>
      <c r="BDZ122" s="10"/>
      <c r="BEA122" s="10"/>
      <c r="BEB122" s="10"/>
      <c r="BEC122" s="10"/>
      <c r="BED122" s="10"/>
      <c r="BEE122" s="10"/>
      <c r="BEF122" s="10"/>
      <c r="BEG122" s="10"/>
      <c r="BEH122" s="10"/>
      <c r="BEI122" s="10"/>
      <c r="BEJ122" s="10"/>
      <c r="BEK122" s="10"/>
      <c r="BEL122" s="10"/>
      <c r="BEM122" s="10"/>
      <c r="BEN122" s="10"/>
      <c r="BEO122" s="10"/>
      <c r="BEP122" s="10"/>
      <c r="BEQ122" s="10"/>
      <c r="BER122" s="10"/>
      <c r="BES122" s="10"/>
      <c r="BET122" s="10"/>
      <c r="BEU122" s="10"/>
      <c r="BEV122" s="10"/>
      <c r="BEW122" s="10"/>
      <c r="BEX122" s="10"/>
      <c r="BEY122" s="10"/>
      <c r="BEZ122" s="10"/>
      <c r="BFA122" s="10"/>
      <c r="BFB122" s="10"/>
      <c r="BFC122" s="10"/>
      <c r="BFD122" s="10"/>
      <c r="BFE122" s="10"/>
      <c r="BFF122" s="10"/>
      <c r="BFG122" s="10"/>
      <c r="BFH122" s="10"/>
      <c r="BFI122" s="10"/>
      <c r="BFJ122" s="10"/>
      <c r="BFK122" s="10"/>
      <c r="BFL122" s="10"/>
      <c r="BFM122" s="10"/>
      <c r="BFN122" s="10"/>
      <c r="BFO122" s="10"/>
      <c r="BFP122" s="10"/>
      <c r="BFQ122" s="10"/>
      <c r="BFR122" s="10"/>
      <c r="BFS122" s="10"/>
      <c r="BFT122" s="10"/>
      <c r="BFU122" s="10"/>
      <c r="BFV122" s="10"/>
      <c r="BFW122" s="10"/>
      <c r="BFX122" s="10"/>
      <c r="BFY122" s="10"/>
      <c r="BFZ122" s="10"/>
      <c r="BGA122" s="10"/>
      <c r="BGB122" s="10"/>
      <c r="BGC122" s="10"/>
      <c r="BGD122" s="10"/>
      <c r="BGE122" s="10"/>
      <c r="BGF122" s="10"/>
      <c r="BGG122" s="10"/>
      <c r="BGH122" s="10"/>
      <c r="BGI122" s="10"/>
      <c r="BGJ122" s="10"/>
      <c r="BGK122" s="10"/>
      <c r="BGL122" s="10"/>
      <c r="BGM122" s="10"/>
      <c r="BGN122" s="10"/>
      <c r="BGO122" s="10"/>
      <c r="BGP122" s="10"/>
      <c r="BGQ122" s="10"/>
      <c r="BGR122" s="10"/>
      <c r="BGS122" s="10"/>
      <c r="BGT122" s="10"/>
      <c r="BGU122" s="10"/>
      <c r="BGV122" s="10"/>
      <c r="BGW122" s="10"/>
      <c r="BGX122" s="10"/>
      <c r="BGY122" s="10"/>
      <c r="BGZ122" s="10"/>
      <c r="BHA122" s="10"/>
      <c r="BHB122" s="10"/>
      <c r="BHC122" s="10"/>
      <c r="BHD122" s="10"/>
      <c r="BHE122" s="10"/>
      <c r="BHF122" s="10"/>
      <c r="BHG122" s="10"/>
      <c r="BHH122" s="10"/>
      <c r="BHI122" s="10"/>
      <c r="BHJ122" s="10"/>
      <c r="BHK122" s="10"/>
      <c r="BHL122" s="10"/>
      <c r="BHM122" s="10"/>
      <c r="BHN122" s="10"/>
      <c r="BHO122" s="10"/>
      <c r="BHP122" s="10"/>
      <c r="BHQ122" s="10"/>
      <c r="BHR122" s="10"/>
      <c r="BHS122" s="10"/>
      <c r="BHT122" s="10"/>
      <c r="BHU122" s="10"/>
      <c r="BHV122" s="10"/>
      <c r="BHW122" s="10"/>
      <c r="BHX122" s="10"/>
      <c r="BHY122" s="10"/>
      <c r="BHZ122" s="10"/>
      <c r="BIA122" s="10"/>
      <c r="BIB122" s="10"/>
      <c r="BIC122" s="10"/>
      <c r="BID122" s="10"/>
      <c r="BIE122" s="10"/>
      <c r="BIF122" s="10"/>
      <c r="BIG122" s="10"/>
      <c r="BIH122" s="10"/>
      <c r="BII122" s="10"/>
      <c r="BIJ122" s="10"/>
      <c r="BIK122" s="10"/>
      <c r="BIL122" s="10"/>
      <c r="BIM122" s="10"/>
      <c r="BIN122" s="10"/>
      <c r="BIO122" s="10"/>
      <c r="BIP122" s="10"/>
      <c r="BIQ122" s="10"/>
      <c r="BIR122" s="10"/>
      <c r="BIS122" s="10"/>
      <c r="BIT122" s="10"/>
      <c r="BIU122" s="10"/>
      <c r="BIV122" s="10"/>
      <c r="BIW122" s="10"/>
      <c r="BIX122" s="10"/>
      <c r="BIY122" s="10"/>
      <c r="BIZ122" s="10"/>
      <c r="BJA122" s="10"/>
      <c r="BJB122" s="10"/>
      <c r="BJC122" s="10"/>
      <c r="BJD122" s="10"/>
      <c r="BJE122" s="10"/>
      <c r="BJF122" s="10"/>
      <c r="BJG122" s="10"/>
      <c r="BJH122" s="10"/>
      <c r="BJI122" s="10"/>
      <c r="BJJ122" s="10"/>
      <c r="BJK122" s="10"/>
      <c r="BJL122" s="10"/>
      <c r="BJM122" s="10"/>
      <c r="BJN122" s="10"/>
      <c r="BJO122" s="10"/>
      <c r="BJP122" s="10"/>
      <c r="BJQ122" s="10"/>
      <c r="BJR122" s="10"/>
      <c r="BJS122" s="10"/>
      <c r="BJT122" s="10"/>
      <c r="BJU122" s="10"/>
      <c r="BJV122" s="10"/>
      <c r="BJW122" s="10"/>
      <c r="BJX122" s="10"/>
      <c r="BJY122" s="10"/>
      <c r="BJZ122" s="10"/>
      <c r="BKA122" s="10"/>
      <c r="BKB122" s="10"/>
      <c r="BKC122" s="10"/>
      <c r="BKD122" s="10"/>
      <c r="BKE122" s="10"/>
      <c r="BKF122" s="10"/>
      <c r="BKG122" s="10"/>
      <c r="BKH122" s="10"/>
      <c r="BKI122" s="10"/>
      <c r="BKJ122" s="10"/>
      <c r="BKK122" s="10"/>
      <c r="BKL122" s="10"/>
      <c r="BKM122" s="10"/>
      <c r="BKN122" s="10"/>
      <c r="BKO122" s="10"/>
      <c r="BKP122" s="10"/>
      <c r="BKQ122" s="10"/>
      <c r="BKR122" s="10"/>
      <c r="BKS122" s="10"/>
      <c r="BKT122" s="10"/>
      <c r="BKU122" s="10"/>
      <c r="BKV122" s="10"/>
      <c r="BKW122" s="10"/>
      <c r="BKX122" s="10"/>
      <c r="BKY122" s="10"/>
      <c r="BKZ122" s="10"/>
      <c r="BLA122" s="10"/>
      <c r="BLB122" s="10"/>
      <c r="BLC122" s="10"/>
      <c r="BLD122" s="10"/>
      <c r="BLE122" s="10"/>
      <c r="BLF122" s="10"/>
      <c r="BLG122" s="10"/>
      <c r="BLH122" s="10"/>
      <c r="BLI122" s="10"/>
      <c r="BLJ122" s="10"/>
      <c r="BLK122" s="10"/>
      <c r="BLL122" s="10"/>
      <c r="BLM122" s="10"/>
      <c r="BLN122" s="10"/>
      <c r="BLO122" s="10"/>
      <c r="BLP122" s="10"/>
      <c r="BLQ122" s="10"/>
      <c r="BLR122" s="10"/>
      <c r="BLS122" s="10"/>
      <c r="BLT122" s="10"/>
      <c r="BLU122" s="10"/>
      <c r="BLV122" s="10"/>
      <c r="BLW122" s="10"/>
      <c r="BLX122" s="10"/>
      <c r="BLY122" s="10"/>
      <c r="BLZ122" s="10"/>
      <c r="BMA122" s="10"/>
      <c r="BMB122" s="10"/>
      <c r="BMC122" s="10"/>
      <c r="BMD122" s="10"/>
      <c r="BME122" s="10"/>
      <c r="BMF122" s="10"/>
      <c r="BMG122" s="10"/>
      <c r="BMH122" s="10"/>
      <c r="BMI122" s="10"/>
      <c r="BMJ122" s="10"/>
      <c r="BMK122" s="10"/>
      <c r="BML122" s="10"/>
      <c r="BMM122" s="10"/>
      <c r="BMN122" s="10"/>
      <c r="BMO122" s="10"/>
      <c r="BMP122" s="10"/>
      <c r="BMQ122" s="10"/>
      <c r="BMR122" s="10"/>
      <c r="BMS122" s="10"/>
      <c r="BMT122" s="10"/>
      <c r="BMU122" s="10"/>
      <c r="BMV122" s="10"/>
      <c r="BMW122" s="10"/>
      <c r="BMX122" s="10"/>
      <c r="BMY122" s="10"/>
      <c r="BMZ122" s="10"/>
      <c r="BNA122" s="10"/>
      <c r="BNB122" s="10"/>
      <c r="BNC122" s="10"/>
      <c r="BND122" s="10"/>
      <c r="BNE122" s="10"/>
      <c r="BNF122" s="10"/>
      <c r="BNG122" s="10"/>
      <c r="BNH122" s="10"/>
      <c r="BNI122" s="10"/>
      <c r="BNJ122" s="10"/>
      <c r="BNK122" s="10"/>
      <c r="BNL122" s="10"/>
      <c r="BNM122" s="10"/>
      <c r="BNN122" s="10"/>
      <c r="BNO122" s="10"/>
      <c r="BNP122" s="10"/>
      <c r="BNQ122" s="10"/>
      <c r="BNR122" s="10"/>
      <c r="BNS122" s="10"/>
      <c r="BNT122" s="10"/>
      <c r="BNU122" s="10"/>
      <c r="BNV122" s="10"/>
      <c r="BNW122" s="10"/>
      <c r="BNX122" s="10"/>
      <c r="BNY122" s="10"/>
      <c r="BNZ122" s="10"/>
      <c r="BOA122" s="10"/>
      <c r="BOB122" s="10"/>
      <c r="BOC122" s="10"/>
      <c r="BOD122" s="10"/>
      <c r="BOE122" s="10"/>
      <c r="BOF122" s="10"/>
      <c r="BOG122" s="10"/>
      <c r="BOH122" s="10"/>
      <c r="BOI122" s="10"/>
      <c r="BOJ122" s="10"/>
      <c r="BOK122" s="10"/>
      <c r="BOL122" s="10"/>
      <c r="BOM122" s="10"/>
      <c r="BON122" s="10"/>
      <c r="BOO122" s="10"/>
      <c r="BOP122" s="10"/>
      <c r="BOQ122" s="10"/>
      <c r="BOR122" s="10"/>
      <c r="BOS122" s="10"/>
      <c r="BOT122" s="10"/>
      <c r="BOU122" s="10"/>
      <c r="BOV122" s="10"/>
      <c r="BOW122" s="10"/>
      <c r="BOX122" s="10"/>
      <c r="BOY122" s="10"/>
      <c r="BOZ122" s="10"/>
      <c r="BPA122" s="10"/>
      <c r="BPB122" s="10"/>
      <c r="BPC122" s="10"/>
      <c r="BPD122" s="10"/>
      <c r="BPE122" s="10"/>
      <c r="BPF122" s="10"/>
      <c r="BPG122" s="10"/>
      <c r="BPH122" s="10"/>
      <c r="BPI122" s="10"/>
      <c r="BPJ122" s="10"/>
      <c r="BPK122" s="10"/>
      <c r="BPL122" s="10"/>
      <c r="BPM122" s="10"/>
      <c r="BPN122" s="10"/>
      <c r="BPO122" s="10"/>
      <c r="BPP122" s="10"/>
      <c r="BPQ122" s="10"/>
      <c r="BPR122" s="10"/>
      <c r="BPS122" s="10"/>
      <c r="BPT122" s="10"/>
      <c r="BPU122" s="10"/>
      <c r="BPV122" s="10"/>
      <c r="BPW122" s="10"/>
      <c r="BPX122" s="10"/>
      <c r="BPY122" s="10"/>
      <c r="BPZ122" s="10"/>
      <c r="BQA122" s="10"/>
      <c r="BQB122" s="10"/>
      <c r="BQC122" s="10"/>
      <c r="BQD122" s="10"/>
      <c r="BQE122" s="10"/>
      <c r="BQF122" s="10"/>
      <c r="BQG122" s="10"/>
      <c r="BQH122" s="10"/>
      <c r="BQI122" s="10"/>
      <c r="BQJ122" s="10"/>
      <c r="BQK122" s="10"/>
      <c r="BQL122" s="10"/>
      <c r="BQM122" s="10"/>
      <c r="BQN122" s="10"/>
      <c r="BQO122" s="10"/>
      <c r="BQP122" s="10"/>
      <c r="BQQ122" s="10"/>
      <c r="BQR122" s="10"/>
      <c r="BQS122" s="10"/>
      <c r="BQT122" s="10"/>
      <c r="BQU122" s="10"/>
      <c r="BQV122" s="10"/>
      <c r="BQW122" s="10"/>
      <c r="BQX122" s="10"/>
      <c r="BQY122" s="10"/>
      <c r="BQZ122" s="10"/>
      <c r="BRA122" s="10"/>
      <c r="BRB122" s="10"/>
      <c r="BRC122" s="10"/>
      <c r="BRD122" s="10"/>
      <c r="BRE122" s="10"/>
      <c r="BRF122" s="10"/>
      <c r="BRG122" s="10"/>
      <c r="BRH122" s="10"/>
      <c r="BRI122" s="10"/>
      <c r="BRJ122" s="10"/>
      <c r="BRK122" s="10"/>
      <c r="BRL122" s="10"/>
      <c r="BRM122" s="10"/>
      <c r="BRN122" s="10"/>
      <c r="BRO122" s="10"/>
      <c r="BRP122" s="10"/>
      <c r="BRQ122" s="10"/>
      <c r="BRR122" s="10"/>
      <c r="BRS122" s="10"/>
      <c r="BRT122" s="10"/>
      <c r="BRU122" s="10"/>
      <c r="BRV122" s="10"/>
      <c r="BRW122" s="10"/>
      <c r="BRX122" s="10"/>
      <c r="BRY122" s="10"/>
      <c r="BRZ122" s="10"/>
      <c r="BSA122" s="10"/>
      <c r="BSB122" s="10"/>
      <c r="BSC122" s="10"/>
      <c r="BSD122" s="10"/>
      <c r="BSE122" s="10"/>
      <c r="BSF122" s="10"/>
      <c r="BSG122" s="10"/>
      <c r="BSH122" s="10"/>
      <c r="BSI122" s="10"/>
      <c r="BSJ122" s="10"/>
      <c r="BSK122" s="10"/>
      <c r="BSL122" s="10"/>
      <c r="BSM122" s="10"/>
      <c r="BSN122" s="10"/>
      <c r="BSO122" s="10"/>
      <c r="BSP122" s="10"/>
      <c r="BSQ122" s="10"/>
      <c r="BSR122" s="10"/>
      <c r="BSS122" s="10"/>
      <c r="BST122" s="10"/>
      <c r="BSU122" s="10"/>
      <c r="BSV122" s="10"/>
      <c r="BSW122" s="10"/>
      <c r="BSX122" s="10"/>
      <c r="BSY122" s="10"/>
      <c r="BSZ122" s="10"/>
      <c r="BTA122" s="10"/>
      <c r="BTB122" s="10"/>
      <c r="BTC122" s="10"/>
      <c r="BTD122" s="10"/>
      <c r="BTE122" s="10"/>
      <c r="BTF122" s="10"/>
      <c r="BTG122" s="10"/>
      <c r="BTH122" s="10"/>
      <c r="BTI122" s="10"/>
      <c r="BTJ122" s="10"/>
      <c r="BTK122" s="10"/>
      <c r="BTL122" s="10"/>
      <c r="BTM122" s="10"/>
      <c r="BTN122" s="10"/>
      <c r="BTO122" s="10"/>
      <c r="BTP122" s="10"/>
      <c r="BTQ122" s="10"/>
      <c r="BTR122" s="10"/>
      <c r="BTS122" s="10"/>
      <c r="BTT122" s="10"/>
      <c r="BTU122" s="10"/>
      <c r="BTV122" s="10"/>
      <c r="BTW122" s="10"/>
      <c r="BTX122" s="10"/>
      <c r="BTY122" s="10"/>
      <c r="BTZ122" s="10"/>
      <c r="BUA122" s="10"/>
      <c r="BUB122" s="10"/>
      <c r="BUC122" s="10"/>
      <c r="BUD122" s="10"/>
      <c r="BUE122" s="10"/>
      <c r="BUF122" s="10"/>
      <c r="BUG122" s="10"/>
      <c r="BUH122" s="10"/>
      <c r="BUI122" s="10"/>
      <c r="BUJ122" s="10"/>
      <c r="BUK122" s="10"/>
      <c r="BUL122" s="10"/>
      <c r="BUM122" s="10"/>
      <c r="BUN122" s="10"/>
      <c r="BUO122" s="10"/>
      <c r="BUP122" s="10"/>
      <c r="BUQ122" s="10"/>
      <c r="BUR122" s="10"/>
      <c r="BUS122" s="10"/>
      <c r="BUT122" s="10"/>
      <c r="BUU122" s="10"/>
      <c r="BUV122" s="10"/>
      <c r="BUW122" s="10"/>
      <c r="BUX122" s="10"/>
      <c r="BUY122" s="10"/>
      <c r="BUZ122" s="10"/>
      <c r="BVA122" s="10"/>
      <c r="BVB122" s="10"/>
      <c r="BVC122" s="10"/>
      <c r="BVD122" s="10"/>
      <c r="BVE122" s="10"/>
      <c r="BVF122" s="10"/>
      <c r="BVG122" s="10"/>
      <c r="BVH122" s="10"/>
      <c r="BVI122" s="10"/>
      <c r="BVJ122" s="10"/>
      <c r="BVK122" s="10"/>
      <c r="BVL122" s="10"/>
      <c r="BVM122" s="10"/>
      <c r="BVN122" s="10"/>
      <c r="BVO122" s="10"/>
      <c r="BVP122" s="10"/>
      <c r="BVQ122" s="10"/>
      <c r="BVR122" s="10"/>
      <c r="BVS122" s="10"/>
      <c r="BVT122" s="10"/>
      <c r="BVU122" s="10"/>
      <c r="BVV122" s="10"/>
      <c r="BVW122" s="10"/>
      <c r="BVX122" s="10"/>
      <c r="BVY122" s="10"/>
      <c r="BVZ122" s="10"/>
      <c r="BWA122" s="10"/>
      <c r="BWB122" s="10"/>
      <c r="BWC122" s="10"/>
      <c r="BWD122" s="10"/>
      <c r="BWE122" s="10"/>
      <c r="BWF122" s="10"/>
      <c r="BWG122" s="10"/>
      <c r="BWH122" s="10"/>
      <c r="BWI122" s="10"/>
      <c r="BWJ122" s="10"/>
      <c r="BWK122" s="10"/>
      <c r="BWL122" s="10"/>
      <c r="BWM122" s="10"/>
      <c r="BWN122" s="10"/>
      <c r="BWO122" s="10"/>
      <c r="BWP122" s="10"/>
      <c r="BWQ122" s="10"/>
      <c r="BWR122" s="10"/>
      <c r="BWS122" s="10"/>
      <c r="BWT122" s="10"/>
      <c r="BWU122" s="10"/>
      <c r="BWV122" s="10"/>
      <c r="BWW122" s="10"/>
      <c r="BWX122" s="10"/>
      <c r="BWY122" s="10"/>
      <c r="BWZ122" s="10"/>
      <c r="BXA122" s="10"/>
      <c r="BXB122" s="10"/>
      <c r="BXC122" s="10"/>
      <c r="BXD122" s="10"/>
      <c r="BXE122" s="10"/>
      <c r="BXF122" s="10"/>
      <c r="BXG122" s="10"/>
      <c r="BXH122" s="10"/>
      <c r="BXI122" s="10"/>
      <c r="BXJ122" s="10"/>
      <c r="BXK122" s="10"/>
      <c r="BXL122" s="10"/>
      <c r="BXM122" s="10"/>
      <c r="BXN122" s="10"/>
      <c r="BXO122" s="10"/>
      <c r="BXP122" s="10"/>
      <c r="BXQ122" s="10"/>
      <c r="BXR122" s="10"/>
      <c r="BXS122" s="10"/>
      <c r="BXT122" s="10"/>
      <c r="BXU122" s="10"/>
      <c r="BXV122" s="10"/>
      <c r="BXW122" s="10"/>
      <c r="BXX122" s="10"/>
      <c r="BXY122" s="10"/>
      <c r="BXZ122" s="10"/>
      <c r="BYA122" s="10"/>
      <c r="BYB122" s="10"/>
      <c r="BYC122" s="10"/>
      <c r="BYD122" s="10"/>
      <c r="BYE122" s="10"/>
      <c r="BYF122" s="10"/>
      <c r="BYG122" s="10"/>
      <c r="BYH122" s="10"/>
      <c r="BYI122" s="10"/>
      <c r="BYJ122" s="10"/>
      <c r="BYK122" s="10"/>
      <c r="BYL122" s="10"/>
      <c r="BYM122" s="10"/>
      <c r="BYN122" s="10"/>
      <c r="BYO122" s="10"/>
      <c r="BYP122" s="10"/>
      <c r="BYQ122" s="10"/>
      <c r="BYR122" s="10"/>
      <c r="BYS122" s="10"/>
      <c r="BYT122" s="10"/>
      <c r="BYU122" s="10"/>
      <c r="BYV122" s="10"/>
      <c r="BYW122" s="10"/>
      <c r="BYX122" s="10"/>
      <c r="BYY122" s="10"/>
      <c r="BYZ122" s="10"/>
      <c r="BZA122" s="10"/>
      <c r="BZB122" s="10"/>
      <c r="BZC122" s="10"/>
      <c r="BZD122" s="10"/>
      <c r="BZE122" s="10"/>
      <c r="BZF122" s="10"/>
      <c r="BZG122" s="10"/>
      <c r="BZH122" s="10"/>
      <c r="BZI122" s="10"/>
      <c r="BZJ122" s="10"/>
      <c r="BZK122" s="10"/>
      <c r="BZL122" s="10"/>
      <c r="BZM122" s="10"/>
      <c r="BZN122" s="10"/>
      <c r="BZO122" s="10"/>
      <c r="BZP122" s="10"/>
      <c r="BZQ122" s="10"/>
      <c r="BZR122" s="10"/>
      <c r="BZS122" s="10"/>
      <c r="BZT122" s="10"/>
      <c r="BZU122" s="10"/>
      <c r="BZV122" s="10"/>
      <c r="BZW122" s="10"/>
      <c r="BZX122" s="10"/>
      <c r="BZY122" s="10"/>
      <c r="BZZ122" s="10"/>
      <c r="CAA122" s="10"/>
      <c r="CAB122" s="10"/>
      <c r="CAC122" s="10"/>
      <c r="CAD122" s="10"/>
      <c r="CAE122" s="10"/>
      <c r="CAF122" s="10"/>
      <c r="CAG122" s="10"/>
      <c r="CAH122" s="10"/>
      <c r="CAI122" s="10"/>
      <c r="CAJ122" s="10"/>
      <c r="CAK122" s="10"/>
      <c r="CAL122" s="10"/>
      <c r="CAM122" s="10"/>
      <c r="CAN122" s="10"/>
      <c r="CAO122" s="10"/>
      <c r="CAP122" s="10"/>
      <c r="CAQ122" s="10"/>
      <c r="CAR122" s="10"/>
      <c r="CAS122" s="10"/>
      <c r="CAT122" s="10"/>
      <c r="CAU122" s="10"/>
      <c r="CAV122" s="10"/>
      <c r="CAW122" s="10"/>
      <c r="CAX122" s="10"/>
      <c r="CAY122" s="10"/>
      <c r="CAZ122" s="10"/>
      <c r="CBA122" s="10"/>
      <c r="CBB122" s="10"/>
      <c r="CBC122" s="10"/>
      <c r="CBD122" s="10"/>
      <c r="CBE122" s="10"/>
      <c r="CBF122" s="10"/>
      <c r="CBG122" s="10"/>
      <c r="CBH122" s="10"/>
      <c r="CBI122" s="10"/>
      <c r="CBJ122" s="10"/>
      <c r="CBK122" s="10"/>
      <c r="CBL122" s="10"/>
      <c r="CBM122" s="10"/>
      <c r="CBN122" s="10"/>
      <c r="CBO122" s="10"/>
      <c r="CBP122" s="10"/>
      <c r="CBQ122" s="10"/>
      <c r="CBR122" s="10"/>
      <c r="CBS122" s="10"/>
      <c r="CBT122" s="10"/>
      <c r="CBU122" s="10"/>
      <c r="CBV122" s="10"/>
      <c r="CBW122" s="10"/>
      <c r="CBX122" s="10"/>
      <c r="CBY122" s="10"/>
      <c r="CBZ122" s="10"/>
      <c r="CCA122" s="10"/>
      <c r="CCB122" s="10"/>
      <c r="CCC122" s="10"/>
      <c r="CCD122" s="10"/>
      <c r="CCE122" s="10"/>
      <c r="CCF122" s="10"/>
      <c r="CCG122" s="10"/>
      <c r="CCH122" s="10"/>
      <c r="CCI122" s="10"/>
      <c r="CCJ122" s="10"/>
      <c r="CCK122" s="10"/>
      <c r="CCL122" s="10"/>
      <c r="CCM122" s="10"/>
      <c r="CCN122" s="10"/>
      <c r="CCO122" s="10"/>
      <c r="CCP122" s="10"/>
      <c r="CCQ122" s="10"/>
      <c r="CCR122" s="10"/>
      <c r="CCS122" s="10"/>
      <c r="CCT122" s="10"/>
      <c r="CCU122" s="10"/>
      <c r="CCV122" s="10"/>
      <c r="CCW122" s="10"/>
      <c r="CCX122" s="10"/>
      <c r="CCY122" s="10"/>
      <c r="CCZ122" s="10"/>
      <c r="CDA122" s="10"/>
      <c r="CDB122" s="10"/>
      <c r="CDC122" s="10"/>
      <c r="CDD122" s="10"/>
      <c r="CDE122" s="10"/>
      <c r="CDF122" s="10"/>
      <c r="CDG122" s="10"/>
      <c r="CDH122" s="10"/>
      <c r="CDI122" s="10"/>
      <c r="CDJ122" s="10"/>
      <c r="CDK122" s="10"/>
      <c r="CDL122" s="10"/>
      <c r="CDM122" s="10"/>
      <c r="CDN122" s="10"/>
      <c r="CDO122" s="10"/>
      <c r="CDP122" s="10"/>
      <c r="CDQ122" s="10"/>
      <c r="CDR122" s="10"/>
      <c r="CDS122" s="10"/>
      <c r="CDT122" s="10"/>
      <c r="CDU122" s="10"/>
      <c r="CDV122" s="10"/>
      <c r="CDW122" s="10"/>
      <c r="CDX122" s="10"/>
      <c r="CDY122" s="10"/>
      <c r="CDZ122" s="10"/>
      <c r="CEA122" s="10"/>
      <c r="CEB122" s="10"/>
      <c r="CEC122" s="10"/>
      <c r="CED122" s="10"/>
      <c r="CEE122" s="10"/>
      <c r="CEF122" s="10"/>
      <c r="CEG122" s="10"/>
      <c r="CEH122" s="10"/>
      <c r="CEI122" s="10"/>
      <c r="CEJ122" s="10"/>
      <c r="CEK122" s="10"/>
      <c r="CEL122" s="10"/>
      <c r="CEM122" s="10"/>
      <c r="CEN122" s="10"/>
      <c r="CEO122" s="10"/>
      <c r="CEP122" s="10"/>
      <c r="CEQ122" s="10"/>
      <c r="CER122" s="10"/>
      <c r="CES122" s="10"/>
      <c r="CET122" s="10"/>
      <c r="CEU122" s="10"/>
      <c r="CEV122" s="10"/>
      <c r="CEW122" s="10"/>
      <c r="CEX122" s="10"/>
      <c r="CEY122" s="10"/>
      <c r="CEZ122" s="10"/>
      <c r="CFA122" s="10"/>
      <c r="CFB122" s="10"/>
      <c r="CFC122" s="10"/>
      <c r="CFD122" s="10"/>
      <c r="CFE122" s="10"/>
      <c r="CFF122" s="10"/>
      <c r="CFG122" s="10"/>
      <c r="CFH122" s="10"/>
      <c r="CFI122" s="10"/>
      <c r="CFJ122" s="10"/>
      <c r="CFK122" s="10"/>
      <c r="CFL122" s="10"/>
      <c r="CFM122" s="10"/>
      <c r="CFN122" s="10"/>
      <c r="CFO122" s="10"/>
      <c r="CFP122" s="10"/>
      <c r="CFQ122" s="10"/>
      <c r="CFR122" s="10"/>
      <c r="CFS122" s="10"/>
      <c r="CFT122" s="10"/>
      <c r="CFU122" s="10"/>
      <c r="CFV122" s="10"/>
      <c r="CFW122" s="10"/>
      <c r="CFX122" s="10"/>
      <c r="CFY122" s="10"/>
      <c r="CFZ122" s="10"/>
      <c r="CGA122" s="10"/>
      <c r="CGB122" s="10"/>
      <c r="CGC122" s="10"/>
      <c r="CGD122" s="10"/>
      <c r="CGE122" s="10"/>
      <c r="CGF122" s="10"/>
      <c r="CGG122" s="10"/>
      <c r="CGH122" s="10"/>
      <c r="CGI122" s="10"/>
      <c r="CGJ122" s="10"/>
      <c r="CGK122" s="10"/>
      <c r="CGL122" s="10"/>
      <c r="CGM122" s="10"/>
      <c r="CGN122" s="10"/>
      <c r="CGO122" s="10"/>
      <c r="CGP122" s="10"/>
      <c r="CGQ122" s="10"/>
      <c r="CGR122" s="10"/>
      <c r="CGS122" s="10"/>
      <c r="CGT122" s="10"/>
      <c r="CGU122" s="10"/>
      <c r="CGV122" s="10"/>
      <c r="CGW122" s="10"/>
      <c r="CGX122" s="10"/>
      <c r="CGY122" s="10"/>
      <c r="CGZ122" s="10"/>
      <c r="CHA122" s="10"/>
      <c r="CHB122" s="10"/>
      <c r="CHC122" s="10"/>
      <c r="CHD122" s="10"/>
      <c r="CHE122" s="10"/>
      <c r="CHF122" s="10"/>
      <c r="CHG122" s="10"/>
      <c r="CHH122" s="10"/>
      <c r="CHI122" s="10"/>
      <c r="CHJ122" s="10"/>
      <c r="CHK122" s="10"/>
      <c r="CHL122" s="10"/>
      <c r="CHM122" s="10"/>
      <c r="CHN122" s="10"/>
      <c r="CHO122" s="10"/>
      <c r="CHP122" s="10"/>
      <c r="CHQ122" s="10"/>
      <c r="CHR122" s="10"/>
      <c r="CHS122" s="10"/>
      <c r="CHT122" s="10"/>
      <c r="CHU122" s="10"/>
      <c r="CHV122" s="10"/>
      <c r="CHW122" s="10"/>
      <c r="CHX122" s="10"/>
      <c r="CHY122" s="10"/>
      <c r="CHZ122" s="10"/>
      <c r="CIA122" s="10"/>
      <c r="CIB122" s="10"/>
      <c r="CIC122" s="10"/>
      <c r="CID122" s="10"/>
      <c r="CIE122" s="10"/>
      <c r="CIF122" s="10"/>
      <c r="CIG122" s="10"/>
      <c r="CIH122" s="10"/>
      <c r="CII122" s="10"/>
      <c r="CIJ122" s="10"/>
      <c r="CIK122" s="10"/>
      <c r="CIL122" s="10"/>
      <c r="CIM122" s="10"/>
      <c r="CIN122" s="10"/>
      <c r="CIO122" s="10"/>
      <c r="CIP122" s="10"/>
      <c r="CIQ122" s="10"/>
      <c r="CIR122" s="10"/>
      <c r="CIS122" s="10"/>
      <c r="CIT122" s="10"/>
      <c r="CIU122" s="10"/>
      <c r="CIV122" s="10"/>
      <c r="CIW122" s="10"/>
      <c r="CIX122" s="10"/>
      <c r="CIY122" s="10"/>
      <c r="CIZ122" s="10"/>
      <c r="CJA122" s="10"/>
      <c r="CJB122" s="10"/>
      <c r="CJC122" s="10"/>
      <c r="CJD122" s="10"/>
      <c r="CJE122" s="10"/>
      <c r="CJF122" s="10"/>
      <c r="CJG122" s="10"/>
      <c r="CJH122" s="10"/>
      <c r="CJI122" s="10"/>
      <c r="CJJ122" s="10"/>
      <c r="CJK122" s="10"/>
      <c r="CJL122" s="10"/>
      <c r="CJM122" s="10"/>
      <c r="CJN122" s="10"/>
      <c r="CJO122" s="10"/>
      <c r="CJP122" s="10"/>
      <c r="CJQ122" s="10"/>
      <c r="CJR122" s="10"/>
      <c r="CJS122" s="10"/>
      <c r="CJT122" s="10"/>
      <c r="CJU122" s="10"/>
      <c r="CJV122" s="10"/>
      <c r="CJW122" s="10"/>
      <c r="CJX122" s="10"/>
      <c r="CJY122" s="10"/>
      <c r="CJZ122" s="10"/>
      <c r="CKA122" s="10"/>
      <c r="CKB122" s="10"/>
      <c r="CKC122" s="10"/>
      <c r="CKD122" s="10"/>
      <c r="CKE122" s="10"/>
      <c r="CKF122" s="10"/>
      <c r="CKG122" s="10"/>
      <c r="CKH122" s="10"/>
      <c r="CKI122" s="10"/>
      <c r="CKJ122" s="10"/>
      <c r="CKK122" s="10"/>
      <c r="CKL122" s="10"/>
      <c r="CKM122" s="10"/>
      <c r="CKN122" s="10"/>
      <c r="CKO122" s="10"/>
      <c r="CKP122" s="10"/>
      <c r="CKQ122" s="10"/>
      <c r="CKR122" s="10"/>
      <c r="CKS122" s="10"/>
      <c r="CKT122" s="10"/>
      <c r="CKU122" s="10"/>
      <c r="CKV122" s="10"/>
      <c r="CKW122" s="10"/>
      <c r="CKX122" s="10"/>
      <c r="CKY122" s="10"/>
      <c r="CKZ122" s="10"/>
      <c r="CLA122" s="10"/>
      <c r="CLB122" s="10"/>
      <c r="CLC122" s="10"/>
      <c r="CLD122" s="10"/>
      <c r="CLE122" s="10"/>
      <c r="CLF122" s="10"/>
      <c r="CLG122" s="10"/>
      <c r="CLH122" s="10"/>
      <c r="CLI122" s="10"/>
      <c r="CLJ122" s="10"/>
      <c r="CLK122" s="10"/>
      <c r="CLL122" s="10"/>
      <c r="CLM122" s="10"/>
      <c r="CLN122" s="10"/>
      <c r="CLO122" s="10"/>
      <c r="CLP122" s="10"/>
      <c r="CLQ122" s="10"/>
      <c r="CLR122" s="10"/>
      <c r="CLS122" s="10"/>
      <c r="CLT122" s="10"/>
      <c r="CLU122" s="10"/>
      <c r="CLV122" s="10"/>
      <c r="CLW122" s="10"/>
      <c r="CLX122" s="10"/>
      <c r="CLY122" s="10"/>
      <c r="CLZ122" s="10"/>
      <c r="CMA122" s="10"/>
      <c r="CMB122" s="10"/>
      <c r="CMC122" s="10"/>
      <c r="CMD122" s="10"/>
      <c r="CME122" s="10"/>
      <c r="CMF122" s="10"/>
      <c r="CMG122" s="10"/>
      <c r="CMH122" s="10"/>
      <c r="CMI122" s="10"/>
      <c r="CMJ122" s="10"/>
      <c r="CMK122" s="10"/>
      <c r="CML122" s="10"/>
      <c r="CMM122" s="10"/>
      <c r="CMN122" s="10"/>
      <c r="CMO122" s="10"/>
      <c r="CMP122" s="10"/>
      <c r="CMQ122" s="10"/>
      <c r="CMR122" s="10"/>
      <c r="CMS122" s="10"/>
      <c r="CMT122" s="10"/>
      <c r="CMU122" s="10"/>
      <c r="CMV122" s="10"/>
      <c r="CMW122" s="10"/>
      <c r="CMX122" s="10"/>
      <c r="CMY122" s="10"/>
      <c r="CMZ122" s="10"/>
      <c r="CNA122" s="10"/>
      <c r="CNB122" s="10"/>
      <c r="CNC122" s="10"/>
      <c r="CND122" s="10"/>
      <c r="CNE122" s="10"/>
      <c r="CNF122" s="10"/>
      <c r="CNG122" s="10"/>
      <c r="CNH122" s="10"/>
      <c r="CNI122" s="10"/>
      <c r="CNJ122" s="10"/>
      <c r="CNK122" s="10"/>
      <c r="CNL122" s="10"/>
      <c r="CNM122" s="10"/>
      <c r="CNN122" s="10"/>
      <c r="CNO122" s="10"/>
      <c r="CNP122" s="10"/>
      <c r="CNQ122" s="10"/>
      <c r="CNR122" s="10"/>
      <c r="CNS122" s="10"/>
      <c r="CNT122" s="10"/>
      <c r="CNU122" s="10"/>
      <c r="CNV122" s="10"/>
      <c r="CNW122" s="10"/>
      <c r="CNX122" s="10"/>
      <c r="CNY122" s="10"/>
      <c r="CNZ122" s="10"/>
      <c r="COA122" s="10"/>
      <c r="COB122" s="10"/>
      <c r="COC122" s="10"/>
      <c r="COD122" s="10"/>
      <c r="COE122" s="10"/>
      <c r="COF122" s="10"/>
      <c r="COG122" s="10"/>
      <c r="COH122" s="10"/>
      <c r="COI122" s="10"/>
      <c r="COJ122" s="10"/>
      <c r="COK122" s="10"/>
      <c r="COL122" s="10"/>
      <c r="COM122" s="10"/>
      <c r="CON122" s="10"/>
      <c r="COO122" s="10"/>
      <c r="COP122" s="10"/>
      <c r="COQ122" s="10"/>
      <c r="COR122" s="10"/>
      <c r="COS122" s="10"/>
      <c r="COT122" s="10"/>
      <c r="COU122" s="10"/>
      <c r="COV122" s="10"/>
      <c r="COW122" s="10"/>
      <c r="COX122" s="10"/>
      <c r="COY122" s="10"/>
      <c r="COZ122" s="10"/>
      <c r="CPA122" s="10"/>
      <c r="CPB122" s="10"/>
      <c r="CPC122" s="10"/>
      <c r="CPD122" s="10"/>
      <c r="CPE122" s="10"/>
      <c r="CPF122" s="10"/>
      <c r="CPG122" s="10"/>
      <c r="CPH122" s="10"/>
      <c r="CPI122" s="10"/>
      <c r="CPJ122" s="10"/>
      <c r="CPK122" s="10"/>
      <c r="CPL122" s="10"/>
      <c r="CPM122" s="10"/>
      <c r="CPN122" s="10"/>
      <c r="CPO122" s="10"/>
      <c r="CPP122" s="10"/>
      <c r="CPQ122" s="10"/>
      <c r="CPR122" s="10"/>
      <c r="CPS122" s="10"/>
      <c r="CPT122" s="10"/>
      <c r="CPU122" s="10"/>
      <c r="CPV122" s="10"/>
      <c r="CPW122" s="10"/>
      <c r="CPX122" s="10"/>
      <c r="CPY122" s="10"/>
      <c r="CPZ122" s="10"/>
      <c r="CQA122" s="10"/>
      <c r="CQB122" s="10"/>
      <c r="CQC122" s="10"/>
      <c r="CQD122" s="10"/>
      <c r="CQE122" s="10"/>
      <c r="CQF122" s="10"/>
      <c r="CQG122" s="10"/>
      <c r="CQH122" s="10"/>
      <c r="CQI122" s="10"/>
      <c r="CQJ122" s="10"/>
      <c r="CQK122" s="10"/>
      <c r="CQL122" s="10"/>
      <c r="CQM122" s="10"/>
      <c r="CQN122" s="10"/>
      <c r="CQO122" s="10"/>
      <c r="CQP122" s="10"/>
      <c r="CQQ122" s="10"/>
      <c r="CQR122" s="10"/>
      <c r="CQS122" s="10"/>
      <c r="CQT122" s="10"/>
      <c r="CQU122" s="10"/>
      <c r="CQV122" s="10"/>
      <c r="CQW122" s="10"/>
      <c r="CQX122" s="10"/>
      <c r="CQY122" s="10"/>
      <c r="CQZ122" s="10"/>
      <c r="CRA122" s="10"/>
      <c r="CRB122" s="10"/>
      <c r="CRC122" s="10"/>
      <c r="CRD122" s="10"/>
      <c r="CRE122" s="10"/>
      <c r="CRF122" s="10"/>
      <c r="CRG122" s="10"/>
      <c r="CRH122" s="10"/>
      <c r="CRI122" s="10"/>
      <c r="CRJ122" s="10"/>
      <c r="CRK122" s="10"/>
      <c r="CRL122" s="10"/>
      <c r="CRM122" s="10"/>
      <c r="CRN122" s="10"/>
      <c r="CRO122" s="10"/>
      <c r="CRP122" s="10"/>
      <c r="CRQ122" s="10"/>
      <c r="CRR122" s="10"/>
      <c r="CRS122" s="10"/>
      <c r="CRT122" s="10"/>
      <c r="CRU122" s="10"/>
      <c r="CRV122" s="10"/>
      <c r="CRW122" s="10"/>
      <c r="CRX122" s="10"/>
      <c r="CRY122" s="10"/>
      <c r="CRZ122" s="10"/>
      <c r="CSA122" s="10"/>
      <c r="CSB122" s="10"/>
      <c r="CSC122" s="10"/>
      <c r="CSD122" s="10"/>
      <c r="CSE122" s="10"/>
      <c r="CSF122" s="10"/>
      <c r="CSG122" s="10"/>
      <c r="CSH122" s="10"/>
      <c r="CSI122" s="10"/>
      <c r="CSJ122" s="10"/>
      <c r="CSK122" s="10"/>
      <c r="CSL122" s="10"/>
      <c r="CSM122" s="10"/>
      <c r="CSN122" s="10"/>
      <c r="CSO122" s="10"/>
      <c r="CSP122" s="10"/>
      <c r="CSQ122" s="10"/>
      <c r="CSR122" s="10"/>
      <c r="CSS122" s="10"/>
      <c r="CST122" s="10"/>
      <c r="CSU122" s="10"/>
      <c r="CSV122" s="10"/>
      <c r="CSW122" s="10"/>
      <c r="CSX122" s="10"/>
      <c r="CSY122" s="10"/>
      <c r="CSZ122" s="10"/>
      <c r="CTA122" s="10"/>
      <c r="CTB122" s="10"/>
      <c r="CTC122" s="10"/>
      <c r="CTD122" s="10"/>
      <c r="CTE122" s="10"/>
      <c r="CTF122" s="10"/>
      <c r="CTG122" s="10"/>
      <c r="CTH122" s="10"/>
      <c r="CTI122" s="10"/>
      <c r="CTJ122" s="10"/>
      <c r="CTK122" s="10"/>
      <c r="CTL122" s="10"/>
      <c r="CTM122" s="10"/>
      <c r="CTN122" s="10"/>
      <c r="CTO122" s="10"/>
      <c r="CTP122" s="10"/>
      <c r="CTQ122" s="10"/>
      <c r="CTR122" s="10"/>
      <c r="CTS122" s="10"/>
      <c r="CTT122" s="10"/>
      <c r="CTU122" s="10"/>
      <c r="CTV122" s="10"/>
      <c r="CTW122" s="10"/>
      <c r="CTX122" s="10"/>
      <c r="CTY122" s="10"/>
      <c r="CTZ122" s="10"/>
      <c r="CUA122" s="10"/>
      <c r="CUB122" s="10"/>
      <c r="CUC122" s="10"/>
      <c r="CUD122" s="10"/>
      <c r="CUE122" s="10"/>
      <c r="CUF122" s="10"/>
      <c r="CUG122" s="10"/>
      <c r="CUH122" s="10"/>
      <c r="CUI122" s="10"/>
      <c r="CUJ122" s="10"/>
      <c r="CUK122" s="10"/>
      <c r="CUL122" s="10"/>
      <c r="CUM122" s="10"/>
      <c r="CUN122" s="10"/>
      <c r="CUO122" s="10"/>
      <c r="CUP122" s="10"/>
      <c r="CUQ122" s="10"/>
      <c r="CUR122" s="10"/>
      <c r="CUS122" s="10"/>
      <c r="CUT122" s="10"/>
      <c r="CUU122" s="10"/>
      <c r="CUV122" s="10"/>
      <c r="CUW122" s="10"/>
      <c r="CUX122" s="10"/>
      <c r="CUY122" s="10"/>
      <c r="CUZ122" s="10"/>
      <c r="CVA122" s="10"/>
      <c r="CVB122" s="10"/>
      <c r="CVC122" s="10"/>
      <c r="CVD122" s="10"/>
      <c r="CVE122" s="10"/>
      <c r="CVF122" s="10"/>
      <c r="CVG122" s="10"/>
      <c r="CVH122" s="10"/>
      <c r="CVI122" s="10"/>
      <c r="CVJ122" s="10"/>
      <c r="CVK122" s="10"/>
      <c r="CVL122" s="10"/>
      <c r="CVM122" s="10"/>
      <c r="CVN122" s="10"/>
      <c r="CVO122" s="10"/>
      <c r="CVP122" s="10"/>
      <c r="CVQ122" s="10"/>
      <c r="CVR122" s="10"/>
      <c r="CVS122" s="10"/>
      <c r="CVT122" s="10"/>
      <c r="CVU122" s="10"/>
      <c r="CVV122" s="10"/>
      <c r="CVW122" s="10"/>
      <c r="CVX122" s="10"/>
      <c r="CVY122" s="10"/>
      <c r="CVZ122" s="10"/>
      <c r="CWA122" s="10"/>
      <c r="CWB122" s="10"/>
      <c r="CWC122" s="10"/>
      <c r="CWD122" s="10"/>
      <c r="CWE122" s="10"/>
      <c r="CWF122" s="10"/>
      <c r="CWG122" s="10"/>
      <c r="CWH122" s="10"/>
      <c r="CWI122" s="10"/>
      <c r="CWJ122" s="10"/>
      <c r="CWK122" s="10"/>
      <c r="CWL122" s="10"/>
      <c r="CWM122" s="10"/>
      <c r="CWN122" s="10"/>
      <c r="CWO122" s="10"/>
      <c r="CWP122" s="10"/>
      <c r="CWQ122" s="10"/>
      <c r="CWR122" s="10"/>
      <c r="CWS122" s="10"/>
      <c r="CWT122" s="10"/>
      <c r="CWU122" s="10"/>
      <c r="CWV122" s="10"/>
      <c r="CWW122" s="10"/>
      <c r="CWX122" s="10"/>
      <c r="CWY122" s="10"/>
      <c r="CWZ122" s="10"/>
      <c r="CXA122" s="10"/>
      <c r="CXB122" s="10"/>
      <c r="CXC122" s="10"/>
      <c r="CXD122" s="10"/>
      <c r="CXE122" s="10"/>
      <c r="CXF122" s="10"/>
      <c r="CXG122" s="10"/>
      <c r="CXH122" s="10"/>
      <c r="CXI122" s="10"/>
      <c r="CXJ122" s="10"/>
      <c r="CXK122" s="10"/>
      <c r="CXL122" s="10"/>
      <c r="CXM122" s="10"/>
      <c r="CXN122" s="10"/>
      <c r="CXO122" s="10"/>
      <c r="CXP122" s="10"/>
      <c r="CXQ122" s="10"/>
      <c r="CXR122" s="10"/>
      <c r="CXS122" s="10"/>
      <c r="CXT122" s="10"/>
      <c r="CXU122" s="10"/>
      <c r="CXV122" s="10"/>
      <c r="CXW122" s="10"/>
      <c r="CXX122" s="10"/>
      <c r="CXY122" s="10"/>
      <c r="CXZ122" s="10"/>
      <c r="CYA122" s="10"/>
      <c r="CYB122" s="10"/>
      <c r="CYC122" s="10"/>
      <c r="CYD122" s="10"/>
      <c r="CYE122" s="10"/>
      <c r="CYF122" s="10"/>
      <c r="CYG122" s="10"/>
      <c r="CYH122" s="10"/>
      <c r="CYI122" s="10"/>
      <c r="CYJ122" s="10"/>
      <c r="CYK122" s="10"/>
      <c r="CYL122" s="10"/>
      <c r="CYM122" s="10"/>
      <c r="CYN122" s="10"/>
      <c r="CYO122" s="10"/>
      <c r="CYP122" s="10"/>
      <c r="CYQ122" s="10"/>
      <c r="CYR122" s="10"/>
      <c r="CYS122" s="10"/>
      <c r="CYT122" s="10"/>
      <c r="CYU122" s="10"/>
      <c r="CYV122" s="10"/>
      <c r="CYW122" s="10"/>
      <c r="CYX122" s="10"/>
      <c r="CYY122" s="10"/>
      <c r="CYZ122" s="10"/>
      <c r="CZA122" s="10"/>
      <c r="CZB122" s="10"/>
      <c r="CZC122" s="10"/>
      <c r="CZD122" s="10"/>
      <c r="CZE122" s="10"/>
      <c r="CZF122" s="10"/>
      <c r="CZG122" s="10"/>
      <c r="CZH122" s="10"/>
      <c r="CZI122" s="10"/>
      <c r="CZJ122" s="10"/>
      <c r="CZK122" s="10"/>
      <c r="CZL122" s="10"/>
      <c r="CZM122" s="10"/>
      <c r="CZN122" s="10"/>
      <c r="CZO122" s="10"/>
      <c r="CZP122" s="10"/>
      <c r="CZQ122" s="10"/>
      <c r="CZR122" s="10"/>
      <c r="CZS122" s="10"/>
      <c r="CZT122" s="10"/>
      <c r="CZU122" s="10"/>
      <c r="CZV122" s="10"/>
      <c r="CZW122" s="10"/>
      <c r="CZX122" s="10"/>
      <c r="CZY122" s="10"/>
      <c r="CZZ122" s="10"/>
      <c r="DAA122" s="10"/>
      <c r="DAB122" s="10"/>
      <c r="DAC122" s="10"/>
      <c r="DAD122" s="10"/>
      <c r="DAE122" s="10"/>
      <c r="DAF122" s="10"/>
      <c r="DAG122" s="10"/>
      <c r="DAH122" s="10"/>
      <c r="DAI122" s="10"/>
      <c r="DAJ122" s="10"/>
      <c r="DAK122" s="10"/>
      <c r="DAL122" s="10"/>
      <c r="DAM122" s="10"/>
      <c r="DAN122" s="10"/>
      <c r="DAO122" s="10"/>
      <c r="DAP122" s="10"/>
      <c r="DAQ122" s="10"/>
      <c r="DAR122" s="10"/>
      <c r="DAS122" s="10"/>
      <c r="DAT122" s="10"/>
      <c r="DAU122" s="10"/>
      <c r="DAV122" s="10"/>
      <c r="DAW122" s="10"/>
      <c r="DAX122" s="10"/>
      <c r="DAY122" s="10"/>
      <c r="DAZ122" s="10"/>
      <c r="DBA122" s="10"/>
      <c r="DBB122" s="10"/>
      <c r="DBC122" s="10"/>
      <c r="DBD122" s="10"/>
      <c r="DBE122" s="10"/>
      <c r="DBF122" s="10"/>
      <c r="DBG122" s="10"/>
      <c r="DBH122" s="10"/>
      <c r="DBI122" s="10"/>
      <c r="DBJ122" s="10"/>
      <c r="DBK122" s="10"/>
      <c r="DBL122" s="10"/>
      <c r="DBM122" s="10"/>
      <c r="DBN122" s="10"/>
      <c r="DBO122" s="10"/>
      <c r="DBP122" s="10"/>
      <c r="DBQ122" s="10"/>
      <c r="DBR122" s="10"/>
      <c r="DBS122" s="10"/>
      <c r="DBT122" s="10"/>
      <c r="DBU122" s="10"/>
      <c r="DBV122" s="10"/>
      <c r="DBW122" s="10"/>
      <c r="DBX122" s="10"/>
      <c r="DBY122" s="10"/>
      <c r="DBZ122" s="10"/>
      <c r="DCA122" s="10"/>
      <c r="DCB122" s="10"/>
      <c r="DCC122" s="10"/>
      <c r="DCD122" s="10"/>
      <c r="DCE122" s="10"/>
      <c r="DCF122" s="10"/>
      <c r="DCG122" s="10"/>
      <c r="DCH122" s="10"/>
      <c r="DCI122" s="10"/>
      <c r="DCJ122" s="10"/>
      <c r="DCK122" s="10"/>
      <c r="DCL122" s="10"/>
      <c r="DCM122" s="10"/>
      <c r="DCN122" s="10"/>
      <c r="DCO122" s="10"/>
      <c r="DCP122" s="10"/>
      <c r="DCQ122" s="10"/>
      <c r="DCR122" s="10"/>
      <c r="DCS122" s="10"/>
      <c r="DCT122" s="10"/>
      <c r="DCU122" s="10"/>
      <c r="DCV122" s="10"/>
      <c r="DCW122" s="10"/>
      <c r="DCX122" s="10"/>
      <c r="DCY122" s="10"/>
      <c r="DCZ122" s="10"/>
      <c r="DDA122" s="10"/>
      <c r="DDB122" s="10"/>
      <c r="DDC122" s="10"/>
      <c r="DDD122" s="10"/>
      <c r="DDE122" s="10"/>
      <c r="DDF122" s="10"/>
      <c r="DDG122" s="10"/>
      <c r="DDH122" s="10"/>
      <c r="DDI122" s="10"/>
      <c r="DDJ122" s="10"/>
      <c r="DDK122" s="10"/>
      <c r="DDL122" s="10"/>
      <c r="DDM122" s="10"/>
      <c r="DDN122" s="10"/>
      <c r="DDO122" s="10"/>
      <c r="DDP122" s="10"/>
      <c r="DDQ122" s="10"/>
      <c r="DDR122" s="10"/>
      <c r="DDS122" s="10"/>
      <c r="DDT122" s="10"/>
      <c r="DDU122" s="10"/>
      <c r="DDV122" s="10"/>
      <c r="DDW122" s="10"/>
      <c r="DDX122" s="10"/>
      <c r="DDY122" s="10"/>
      <c r="DDZ122" s="10"/>
      <c r="DEA122" s="10"/>
      <c r="DEB122" s="10"/>
      <c r="DEC122" s="10"/>
      <c r="DED122" s="10"/>
      <c r="DEE122" s="10"/>
      <c r="DEF122" s="10"/>
      <c r="DEG122" s="10"/>
      <c r="DEH122" s="10"/>
      <c r="DEI122" s="10"/>
      <c r="DEJ122" s="10"/>
      <c r="DEK122" s="10"/>
      <c r="DEL122" s="10"/>
      <c r="DEM122" s="10"/>
      <c r="DEN122" s="10"/>
      <c r="DEO122" s="10"/>
      <c r="DEP122" s="10"/>
      <c r="DEQ122" s="10"/>
      <c r="DER122" s="10"/>
      <c r="DES122" s="10"/>
      <c r="DET122" s="10"/>
      <c r="DEU122" s="10"/>
      <c r="DEV122" s="10"/>
      <c r="DEW122" s="10"/>
      <c r="DEX122" s="10"/>
      <c r="DEY122" s="10"/>
      <c r="DEZ122" s="10"/>
      <c r="DFA122" s="10"/>
      <c r="DFB122" s="10"/>
      <c r="DFC122" s="10"/>
      <c r="DFD122" s="10"/>
      <c r="DFE122" s="10"/>
      <c r="DFF122" s="10"/>
      <c r="DFG122" s="10"/>
      <c r="DFH122" s="10"/>
      <c r="DFI122" s="10"/>
      <c r="DFJ122" s="10"/>
      <c r="DFK122" s="10"/>
      <c r="DFL122" s="10"/>
      <c r="DFM122" s="10"/>
      <c r="DFN122" s="10"/>
      <c r="DFO122" s="10"/>
      <c r="DFP122" s="10"/>
      <c r="DFQ122" s="10"/>
      <c r="DFR122" s="10"/>
      <c r="DFS122" s="10"/>
      <c r="DFT122" s="10"/>
      <c r="DFU122" s="10"/>
      <c r="DFV122" s="10"/>
      <c r="DFW122" s="10"/>
      <c r="DFX122" s="10"/>
      <c r="DFY122" s="10"/>
      <c r="DFZ122" s="10"/>
      <c r="DGA122" s="10"/>
      <c r="DGB122" s="10"/>
      <c r="DGC122" s="10"/>
      <c r="DGD122" s="10"/>
      <c r="DGE122" s="10"/>
      <c r="DGF122" s="10"/>
      <c r="DGG122" s="10"/>
      <c r="DGH122" s="10"/>
      <c r="DGI122" s="10"/>
      <c r="DGJ122" s="10"/>
      <c r="DGK122" s="10"/>
      <c r="DGL122" s="10"/>
      <c r="DGM122" s="10"/>
      <c r="DGN122" s="10"/>
      <c r="DGO122" s="10"/>
      <c r="DGP122" s="10"/>
      <c r="DGQ122" s="10"/>
      <c r="DGR122" s="10"/>
      <c r="DGS122" s="10"/>
      <c r="DGT122" s="10"/>
      <c r="DGU122" s="10"/>
      <c r="DGV122" s="10"/>
      <c r="DGW122" s="10"/>
      <c r="DGX122" s="10"/>
      <c r="DGY122" s="10"/>
      <c r="DGZ122" s="10"/>
      <c r="DHA122" s="10"/>
      <c r="DHB122" s="10"/>
      <c r="DHC122" s="10"/>
      <c r="DHD122" s="10"/>
      <c r="DHE122" s="10"/>
      <c r="DHF122" s="10"/>
      <c r="DHG122" s="10"/>
      <c r="DHH122" s="10"/>
      <c r="DHI122" s="10"/>
      <c r="DHJ122" s="10"/>
      <c r="DHK122" s="10"/>
      <c r="DHL122" s="10"/>
      <c r="DHM122" s="10"/>
      <c r="DHN122" s="10"/>
      <c r="DHO122" s="10"/>
      <c r="DHP122" s="10"/>
      <c r="DHQ122" s="10"/>
      <c r="DHR122" s="10"/>
      <c r="DHS122" s="10"/>
      <c r="DHT122" s="10"/>
      <c r="DHU122" s="10"/>
      <c r="DHV122" s="10"/>
      <c r="DHW122" s="10"/>
      <c r="DHX122" s="10"/>
      <c r="DHY122" s="10"/>
      <c r="DHZ122" s="10"/>
      <c r="DIA122" s="10"/>
      <c r="DIB122" s="10"/>
      <c r="DIC122" s="10"/>
      <c r="DID122" s="10"/>
      <c r="DIE122" s="10"/>
      <c r="DIF122" s="10"/>
      <c r="DIG122" s="10"/>
      <c r="DIH122" s="10"/>
      <c r="DII122" s="10"/>
      <c r="DIJ122" s="10"/>
      <c r="DIK122" s="10"/>
      <c r="DIL122" s="10"/>
      <c r="DIM122" s="10"/>
      <c r="DIN122" s="10"/>
      <c r="DIO122" s="10"/>
      <c r="DIP122" s="10"/>
      <c r="DIQ122" s="10"/>
      <c r="DIR122" s="10"/>
      <c r="DIS122" s="10"/>
      <c r="DIT122" s="10"/>
      <c r="DIU122" s="10"/>
      <c r="DIV122" s="10"/>
      <c r="DIW122" s="10"/>
      <c r="DIX122" s="10"/>
      <c r="DIY122" s="10"/>
      <c r="DIZ122" s="10"/>
      <c r="DJA122" s="10"/>
      <c r="DJB122" s="10"/>
      <c r="DJC122" s="10"/>
      <c r="DJD122" s="10"/>
      <c r="DJE122" s="10"/>
      <c r="DJF122" s="10"/>
      <c r="DJG122" s="10"/>
      <c r="DJH122" s="10"/>
      <c r="DJI122" s="10"/>
      <c r="DJJ122" s="10"/>
      <c r="DJK122" s="10"/>
      <c r="DJL122" s="10"/>
      <c r="DJM122" s="10"/>
      <c r="DJN122" s="10"/>
      <c r="DJO122" s="10"/>
      <c r="DJP122" s="10"/>
      <c r="DJQ122" s="10"/>
      <c r="DJR122" s="10"/>
      <c r="DJS122" s="10"/>
      <c r="DJT122" s="10"/>
      <c r="DJU122" s="10"/>
      <c r="DJV122" s="10"/>
      <c r="DJW122" s="10"/>
      <c r="DJX122" s="10"/>
      <c r="DJY122" s="10"/>
      <c r="DJZ122" s="10"/>
      <c r="DKA122" s="10"/>
      <c r="DKB122" s="10"/>
      <c r="DKC122" s="10"/>
      <c r="DKD122" s="10"/>
      <c r="DKE122" s="10"/>
      <c r="DKF122" s="10"/>
      <c r="DKG122" s="10"/>
      <c r="DKH122" s="10"/>
      <c r="DKI122" s="10"/>
      <c r="DKJ122" s="10"/>
      <c r="DKK122" s="10"/>
      <c r="DKL122" s="10"/>
      <c r="DKM122" s="10"/>
      <c r="DKN122" s="10"/>
      <c r="DKO122" s="10"/>
      <c r="DKP122" s="10"/>
      <c r="DKQ122" s="10"/>
      <c r="DKR122" s="10"/>
      <c r="DKS122" s="10"/>
      <c r="DKT122" s="10"/>
      <c r="DKU122" s="10"/>
      <c r="DKV122" s="10"/>
      <c r="DKW122" s="10"/>
      <c r="DKX122" s="10"/>
      <c r="DKY122" s="10"/>
      <c r="DKZ122" s="10"/>
      <c r="DLA122" s="10"/>
      <c r="DLB122" s="10"/>
      <c r="DLC122" s="10"/>
      <c r="DLD122" s="10"/>
      <c r="DLE122" s="10"/>
      <c r="DLF122" s="10"/>
      <c r="DLG122" s="10"/>
      <c r="DLH122" s="10"/>
      <c r="DLI122" s="10"/>
      <c r="DLJ122" s="10"/>
      <c r="DLK122" s="10"/>
      <c r="DLL122" s="10"/>
      <c r="DLM122" s="10"/>
      <c r="DLN122" s="10"/>
      <c r="DLO122" s="10"/>
      <c r="DLP122" s="10"/>
      <c r="DLQ122" s="10"/>
      <c r="DLR122" s="10"/>
      <c r="DLS122" s="10"/>
      <c r="DLT122" s="10"/>
      <c r="DLU122" s="10"/>
      <c r="DLV122" s="10"/>
      <c r="DLW122" s="10"/>
      <c r="DLX122" s="10"/>
      <c r="DLY122" s="10"/>
      <c r="DLZ122" s="10"/>
      <c r="DMA122" s="10"/>
      <c r="DMB122" s="10"/>
      <c r="DMC122" s="10"/>
      <c r="DMD122" s="10"/>
      <c r="DME122" s="10"/>
      <c r="DMF122" s="10"/>
      <c r="DMG122" s="10"/>
      <c r="DMH122" s="10"/>
      <c r="DMI122" s="10"/>
      <c r="DMJ122" s="10"/>
      <c r="DMK122" s="10"/>
      <c r="DML122" s="10"/>
      <c r="DMM122" s="10"/>
      <c r="DMN122" s="10"/>
      <c r="DMO122" s="10"/>
      <c r="DMP122" s="10"/>
      <c r="DMQ122" s="10"/>
      <c r="DMR122" s="10"/>
      <c r="DMS122" s="10"/>
      <c r="DMT122" s="10"/>
      <c r="DMU122" s="10"/>
      <c r="DMV122" s="10"/>
      <c r="DMW122" s="10"/>
      <c r="DMX122" s="10"/>
      <c r="DMY122" s="10"/>
      <c r="DMZ122" s="10"/>
      <c r="DNA122" s="10"/>
      <c r="DNB122" s="10"/>
      <c r="DNC122" s="10"/>
      <c r="DND122" s="10"/>
      <c r="DNE122" s="10"/>
      <c r="DNF122" s="10"/>
      <c r="DNG122" s="10"/>
      <c r="DNH122" s="10"/>
      <c r="DNI122" s="10"/>
      <c r="DNJ122" s="10"/>
      <c r="DNK122" s="10"/>
      <c r="DNL122" s="10"/>
      <c r="DNM122" s="10"/>
      <c r="DNN122" s="10"/>
      <c r="DNO122" s="10"/>
      <c r="DNP122" s="10"/>
      <c r="DNQ122" s="10"/>
      <c r="DNR122" s="10"/>
      <c r="DNS122" s="10"/>
      <c r="DNT122" s="10"/>
      <c r="DNU122" s="10"/>
      <c r="DNV122" s="10"/>
      <c r="DNW122" s="10"/>
      <c r="DNX122" s="10"/>
      <c r="DNY122" s="10"/>
      <c r="DNZ122" s="10"/>
      <c r="DOA122" s="10"/>
      <c r="DOB122" s="10"/>
      <c r="DOC122" s="10"/>
      <c r="DOD122" s="10"/>
      <c r="DOE122" s="10"/>
      <c r="DOF122" s="10"/>
      <c r="DOG122" s="10"/>
      <c r="DOH122" s="10"/>
      <c r="DOI122" s="10"/>
      <c r="DOJ122" s="10"/>
      <c r="DOK122" s="10"/>
      <c r="DOL122" s="10"/>
      <c r="DOM122" s="10"/>
      <c r="DON122" s="10"/>
      <c r="DOO122" s="10"/>
      <c r="DOP122" s="10"/>
      <c r="DOQ122" s="10"/>
      <c r="DOR122" s="10"/>
      <c r="DOS122" s="10"/>
      <c r="DOT122" s="10"/>
      <c r="DOU122" s="10"/>
      <c r="DOV122" s="10"/>
      <c r="DOW122" s="10"/>
      <c r="DOX122" s="10"/>
      <c r="DOY122" s="10"/>
      <c r="DOZ122" s="10"/>
      <c r="DPA122" s="10"/>
      <c r="DPB122" s="10"/>
      <c r="DPC122" s="10"/>
      <c r="DPD122" s="10"/>
      <c r="DPE122" s="10"/>
      <c r="DPF122" s="10"/>
      <c r="DPG122" s="10"/>
      <c r="DPH122" s="10"/>
      <c r="DPI122" s="10"/>
      <c r="DPJ122" s="10"/>
      <c r="DPK122" s="10"/>
      <c r="DPL122" s="10"/>
      <c r="DPM122" s="10"/>
      <c r="DPN122" s="10"/>
      <c r="DPO122" s="10"/>
      <c r="DPP122" s="10"/>
      <c r="DPQ122" s="10"/>
      <c r="DPR122" s="10"/>
      <c r="DPS122" s="10"/>
      <c r="DPT122" s="10"/>
      <c r="DPU122" s="10"/>
      <c r="DPV122" s="10"/>
      <c r="DPW122" s="10"/>
      <c r="DPX122" s="10"/>
      <c r="DPY122" s="10"/>
      <c r="DPZ122" s="10"/>
      <c r="DQA122" s="10"/>
      <c r="DQB122" s="10"/>
      <c r="DQC122" s="10"/>
      <c r="DQD122" s="10"/>
      <c r="DQE122" s="10"/>
      <c r="DQF122" s="10"/>
      <c r="DQG122" s="10"/>
      <c r="DQH122" s="10"/>
      <c r="DQI122" s="10"/>
      <c r="DQJ122" s="10"/>
      <c r="DQK122" s="10"/>
      <c r="DQL122" s="10"/>
      <c r="DQM122" s="10"/>
      <c r="DQN122" s="10"/>
      <c r="DQO122" s="10"/>
      <c r="DQP122" s="10"/>
      <c r="DQQ122" s="10"/>
      <c r="DQR122" s="10"/>
      <c r="DQS122" s="10"/>
      <c r="DQT122" s="10"/>
      <c r="DQU122" s="10"/>
      <c r="DQV122" s="10"/>
      <c r="DQW122" s="10"/>
      <c r="DQX122" s="10"/>
      <c r="DQY122" s="10"/>
      <c r="DQZ122" s="10"/>
      <c r="DRA122" s="10"/>
      <c r="DRB122" s="10"/>
      <c r="DRC122" s="10"/>
      <c r="DRD122" s="10"/>
      <c r="DRE122" s="10"/>
      <c r="DRF122" s="10"/>
      <c r="DRG122" s="10"/>
      <c r="DRH122" s="10"/>
      <c r="DRI122" s="10"/>
      <c r="DRJ122" s="10"/>
      <c r="DRK122" s="10"/>
      <c r="DRL122" s="10"/>
      <c r="DRM122" s="10"/>
      <c r="DRN122" s="10"/>
      <c r="DRO122" s="10"/>
      <c r="DRP122" s="10"/>
      <c r="DRQ122" s="10"/>
      <c r="DRR122" s="10"/>
      <c r="DRS122" s="10"/>
      <c r="DRT122" s="10"/>
      <c r="DRU122" s="10"/>
      <c r="DRV122" s="10"/>
      <c r="DRW122" s="10"/>
      <c r="DRX122" s="10"/>
      <c r="DRY122" s="10"/>
      <c r="DRZ122" s="10"/>
      <c r="DSA122" s="10"/>
      <c r="DSB122" s="10"/>
      <c r="DSC122" s="10"/>
      <c r="DSD122" s="10"/>
      <c r="DSE122" s="10"/>
      <c r="DSF122" s="10"/>
      <c r="DSG122" s="10"/>
      <c r="DSH122" s="10"/>
      <c r="DSI122" s="10"/>
      <c r="DSJ122" s="10"/>
      <c r="DSK122" s="10"/>
      <c r="DSL122" s="10"/>
      <c r="DSM122" s="10"/>
      <c r="DSN122" s="10"/>
      <c r="DSO122" s="10"/>
      <c r="DSP122" s="10"/>
      <c r="DSQ122" s="10"/>
      <c r="DSR122" s="10"/>
      <c r="DSS122" s="10"/>
      <c r="DST122" s="10"/>
      <c r="DSU122" s="10"/>
      <c r="DSV122" s="10"/>
      <c r="DSW122" s="10"/>
      <c r="DSX122" s="10"/>
      <c r="DSY122" s="10"/>
      <c r="DSZ122" s="10"/>
      <c r="DTA122" s="10"/>
      <c r="DTB122" s="10"/>
      <c r="DTC122" s="10"/>
      <c r="DTD122" s="10"/>
      <c r="DTE122" s="10"/>
      <c r="DTF122" s="10"/>
      <c r="DTG122" s="10"/>
      <c r="DTH122" s="10"/>
      <c r="DTI122" s="10"/>
      <c r="DTJ122" s="10"/>
      <c r="DTK122" s="10"/>
      <c r="DTL122" s="10"/>
      <c r="DTM122" s="10"/>
      <c r="DTN122" s="10"/>
      <c r="DTO122" s="10"/>
      <c r="DTP122" s="10"/>
      <c r="DTQ122" s="10"/>
      <c r="DTR122" s="10"/>
      <c r="DTS122" s="10"/>
      <c r="DTT122" s="10"/>
      <c r="DTU122" s="10"/>
      <c r="DTV122" s="10"/>
      <c r="DTW122" s="10"/>
      <c r="DTX122" s="10"/>
      <c r="DTY122" s="10"/>
      <c r="DTZ122" s="10"/>
      <c r="DUA122" s="10"/>
      <c r="DUB122" s="10"/>
      <c r="DUC122" s="10"/>
      <c r="DUD122" s="10"/>
      <c r="DUE122" s="10"/>
      <c r="DUF122" s="10"/>
      <c r="DUG122" s="10"/>
      <c r="DUH122" s="10"/>
      <c r="DUI122" s="10"/>
      <c r="DUJ122" s="10"/>
      <c r="DUK122" s="10"/>
      <c r="DUL122" s="10"/>
      <c r="DUM122" s="10"/>
      <c r="DUN122" s="10"/>
      <c r="DUO122" s="10"/>
      <c r="DUP122" s="10"/>
      <c r="DUQ122" s="10"/>
      <c r="DUR122" s="10"/>
      <c r="DUS122" s="10"/>
      <c r="DUT122" s="10"/>
      <c r="DUU122" s="10"/>
      <c r="DUV122" s="10"/>
      <c r="DUW122" s="10"/>
      <c r="DUX122" s="10"/>
      <c r="DUY122" s="10"/>
      <c r="DUZ122" s="10"/>
      <c r="DVA122" s="10"/>
      <c r="DVB122" s="10"/>
      <c r="DVC122" s="10"/>
      <c r="DVD122" s="10"/>
      <c r="DVE122" s="10"/>
      <c r="DVF122" s="10"/>
      <c r="DVG122" s="10"/>
      <c r="DVH122" s="10"/>
      <c r="DVI122" s="10"/>
      <c r="DVJ122" s="10"/>
      <c r="DVK122" s="10"/>
      <c r="DVL122" s="10"/>
      <c r="DVM122" s="10"/>
      <c r="DVN122" s="10"/>
      <c r="DVO122" s="10"/>
      <c r="DVP122" s="10"/>
      <c r="DVQ122" s="10"/>
      <c r="DVR122" s="10"/>
      <c r="DVS122" s="10"/>
      <c r="DVT122" s="10"/>
      <c r="DVU122" s="10"/>
      <c r="DVV122" s="10"/>
      <c r="DVW122" s="10"/>
      <c r="DVX122" s="10"/>
      <c r="DVY122" s="10"/>
      <c r="DVZ122" s="10"/>
      <c r="DWA122" s="10"/>
      <c r="DWB122" s="10"/>
      <c r="DWC122" s="10"/>
      <c r="DWD122" s="10"/>
      <c r="DWE122" s="10"/>
      <c r="DWF122" s="10"/>
      <c r="DWG122" s="10"/>
      <c r="DWH122" s="10"/>
      <c r="DWI122" s="10"/>
      <c r="DWJ122" s="10"/>
      <c r="DWK122" s="10"/>
      <c r="DWL122" s="10"/>
      <c r="DWM122" s="10"/>
      <c r="DWN122" s="10"/>
      <c r="DWO122" s="10"/>
      <c r="DWP122" s="10"/>
      <c r="DWQ122" s="10"/>
      <c r="DWR122" s="10"/>
      <c r="DWS122" s="10"/>
      <c r="DWT122" s="10"/>
      <c r="DWU122" s="10"/>
      <c r="DWV122" s="10"/>
      <c r="DWW122" s="10"/>
      <c r="DWX122" s="10"/>
      <c r="DWY122" s="10"/>
      <c r="DWZ122" s="10"/>
      <c r="DXA122" s="10"/>
      <c r="DXB122" s="10"/>
      <c r="DXC122" s="10"/>
      <c r="DXD122" s="10"/>
      <c r="DXE122" s="10"/>
      <c r="DXF122" s="10"/>
      <c r="DXG122" s="10"/>
      <c r="DXH122" s="10"/>
      <c r="DXI122" s="10"/>
      <c r="DXJ122" s="10"/>
      <c r="DXK122" s="10"/>
      <c r="DXL122" s="10"/>
      <c r="DXM122" s="10"/>
      <c r="DXN122" s="10"/>
      <c r="DXO122" s="10"/>
      <c r="DXP122" s="10"/>
      <c r="DXQ122" s="10"/>
      <c r="DXR122" s="10"/>
      <c r="DXS122" s="10"/>
      <c r="DXT122" s="10"/>
      <c r="DXU122" s="10"/>
      <c r="DXV122" s="10"/>
      <c r="DXW122" s="10"/>
      <c r="DXX122" s="10"/>
      <c r="DXY122" s="10"/>
      <c r="DXZ122" s="10"/>
      <c r="DYA122" s="10"/>
      <c r="DYB122" s="10"/>
      <c r="DYC122" s="10"/>
      <c r="DYD122" s="10"/>
      <c r="DYE122" s="10"/>
      <c r="DYF122" s="10"/>
      <c r="DYG122" s="10"/>
      <c r="DYH122" s="10"/>
      <c r="DYI122" s="10"/>
      <c r="DYJ122" s="10"/>
      <c r="DYK122" s="10"/>
      <c r="DYL122" s="10"/>
      <c r="DYM122" s="10"/>
      <c r="DYN122" s="10"/>
      <c r="DYO122" s="10"/>
      <c r="DYP122" s="10"/>
      <c r="DYQ122" s="10"/>
      <c r="DYR122" s="10"/>
      <c r="DYS122" s="10"/>
      <c r="DYT122" s="10"/>
      <c r="DYU122" s="10"/>
      <c r="DYV122" s="10"/>
      <c r="DYW122" s="10"/>
      <c r="DYX122" s="10"/>
      <c r="DYY122" s="10"/>
      <c r="DYZ122" s="10"/>
      <c r="DZA122" s="10"/>
      <c r="DZB122" s="10"/>
      <c r="DZC122" s="10"/>
      <c r="DZD122" s="10"/>
      <c r="DZE122" s="10"/>
      <c r="DZF122" s="10"/>
      <c r="DZG122" s="10"/>
      <c r="DZH122" s="10"/>
      <c r="DZI122" s="10"/>
      <c r="DZJ122" s="10"/>
      <c r="DZK122" s="10"/>
      <c r="DZL122" s="10"/>
      <c r="DZM122" s="10"/>
      <c r="DZN122" s="10"/>
      <c r="DZO122" s="10"/>
      <c r="DZP122" s="10"/>
      <c r="DZQ122" s="10"/>
      <c r="DZR122" s="10"/>
      <c r="DZS122" s="10"/>
      <c r="DZT122" s="10"/>
      <c r="DZU122" s="10"/>
      <c r="DZV122" s="10"/>
      <c r="DZW122" s="10"/>
      <c r="DZX122" s="10"/>
      <c r="DZY122" s="10"/>
      <c r="DZZ122" s="10"/>
      <c r="EAA122" s="10"/>
      <c r="EAB122" s="10"/>
      <c r="EAC122" s="10"/>
      <c r="EAD122" s="10"/>
      <c r="EAE122" s="10"/>
      <c r="EAF122" s="10"/>
      <c r="EAG122" s="10"/>
      <c r="EAH122" s="10"/>
      <c r="EAI122" s="10"/>
      <c r="EAJ122" s="10"/>
      <c r="EAK122" s="10"/>
      <c r="EAL122" s="10"/>
      <c r="EAM122" s="10"/>
      <c r="EAN122" s="10"/>
      <c r="EAO122" s="10"/>
      <c r="EAP122" s="10"/>
      <c r="EAQ122" s="10"/>
      <c r="EAR122" s="10"/>
      <c r="EAS122" s="10"/>
      <c r="EAT122" s="10"/>
      <c r="EAU122" s="10"/>
      <c r="EAV122" s="10"/>
      <c r="EAW122" s="10"/>
      <c r="EAX122" s="10"/>
      <c r="EAY122" s="10"/>
      <c r="EAZ122" s="10"/>
      <c r="EBA122" s="10"/>
      <c r="EBB122" s="10"/>
      <c r="EBC122" s="10"/>
      <c r="EBD122" s="10"/>
      <c r="EBE122" s="10"/>
      <c r="EBF122" s="10"/>
      <c r="EBG122" s="10"/>
      <c r="EBH122" s="10"/>
      <c r="EBI122" s="10"/>
      <c r="EBJ122" s="10"/>
      <c r="EBK122" s="10"/>
      <c r="EBL122" s="10"/>
      <c r="EBM122" s="10"/>
      <c r="EBN122" s="10"/>
      <c r="EBO122" s="10"/>
      <c r="EBP122" s="10"/>
      <c r="EBQ122" s="10"/>
      <c r="EBR122" s="10"/>
      <c r="EBS122" s="10"/>
      <c r="EBT122" s="10"/>
      <c r="EBU122" s="10"/>
      <c r="EBV122" s="10"/>
      <c r="EBW122" s="10"/>
      <c r="EBX122" s="10"/>
      <c r="EBY122" s="10"/>
      <c r="EBZ122" s="10"/>
      <c r="ECA122" s="10"/>
      <c r="ECB122" s="10"/>
      <c r="ECC122" s="10"/>
      <c r="ECD122" s="10"/>
      <c r="ECE122" s="10"/>
      <c r="ECF122" s="10"/>
      <c r="ECG122" s="10"/>
      <c r="ECH122" s="10"/>
      <c r="ECI122" s="10"/>
      <c r="ECJ122" s="10"/>
      <c r="ECK122" s="10"/>
      <c r="ECL122" s="10"/>
      <c r="ECM122" s="10"/>
      <c r="ECN122" s="10"/>
      <c r="ECO122" s="10"/>
      <c r="ECP122" s="10"/>
      <c r="ECQ122" s="10"/>
      <c r="ECR122" s="10"/>
      <c r="ECS122" s="10"/>
      <c r="ECT122" s="10"/>
      <c r="ECU122" s="10"/>
      <c r="ECV122" s="10"/>
      <c r="ECW122" s="10"/>
      <c r="ECX122" s="10"/>
      <c r="ECY122" s="10"/>
      <c r="ECZ122" s="10"/>
      <c r="EDA122" s="10"/>
      <c r="EDB122" s="10"/>
      <c r="EDC122" s="10"/>
      <c r="EDD122" s="10"/>
      <c r="EDE122" s="10"/>
      <c r="EDF122" s="10"/>
      <c r="EDG122" s="10"/>
      <c r="EDH122" s="10"/>
      <c r="EDI122" s="10"/>
      <c r="EDJ122" s="10"/>
      <c r="EDK122" s="10"/>
      <c r="EDL122" s="10"/>
      <c r="EDM122" s="10"/>
      <c r="EDN122" s="10"/>
      <c r="EDO122" s="10"/>
      <c r="EDP122" s="10"/>
      <c r="EDQ122" s="10"/>
      <c r="EDR122" s="10"/>
      <c r="EDS122" s="10"/>
      <c r="EDT122" s="10"/>
      <c r="EDU122" s="10"/>
      <c r="EDV122" s="10"/>
      <c r="EDW122" s="10"/>
      <c r="EDX122" s="10"/>
      <c r="EDY122" s="10"/>
      <c r="EDZ122" s="10"/>
      <c r="EEA122" s="10"/>
      <c r="EEB122" s="10"/>
      <c r="EEC122" s="10"/>
      <c r="EED122" s="10"/>
      <c r="EEE122" s="10"/>
      <c r="EEF122" s="10"/>
      <c r="EEG122" s="10"/>
      <c r="EEH122" s="10"/>
      <c r="EEI122" s="10"/>
      <c r="EEJ122" s="10"/>
      <c r="EEK122" s="10"/>
      <c r="EEL122" s="10"/>
      <c r="EEM122" s="10"/>
      <c r="EEN122" s="10"/>
      <c r="EEO122" s="10"/>
      <c r="EEP122" s="10"/>
      <c r="EEQ122" s="10"/>
      <c r="EER122" s="10"/>
      <c r="EES122" s="10"/>
      <c r="EET122" s="10"/>
      <c r="EEU122" s="10"/>
      <c r="EEV122" s="10"/>
      <c r="EEW122" s="10"/>
      <c r="EEX122" s="10"/>
      <c r="EEY122" s="10"/>
      <c r="EEZ122" s="10"/>
      <c r="EFA122" s="10"/>
      <c r="EFB122" s="10"/>
      <c r="EFC122" s="10"/>
      <c r="EFD122" s="10"/>
      <c r="EFE122" s="10"/>
      <c r="EFF122" s="10"/>
      <c r="EFG122" s="10"/>
      <c r="EFH122" s="10"/>
      <c r="EFI122" s="10"/>
      <c r="EFJ122" s="10"/>
      <c r="EFK122" s="10"/>
      <c r="EFL122" s="10"/>
      <c r="EFM122" s="10"/>
      <c r="EFN122" s="10"/>
      <c r="EFO122" s="10"/>
      <c r="EFP122" s="10"/>
      <c r="EFQ122" s="10"/>
      <c r="EFR122" s="10"/>
      <c r="EFS122" s="10"/>
      <c r="EFT122" s="10"/>
      <c r="EFU122" s="10"/>
      <c r="EFV122" s="10"/>
      <c r="EFW122" s="10"/>
      <c r="EFX122" s="10"/>
      <c r="EFY122" s="10"/>
      <c r="EFZ122" s="10"/>
      <c r="EGA122" s="10"/>
      <c r="EGB122" s="10"/>
      <c r="EGC122" s="10"/>
      <c r="EGD122" s="10"/>
      <c r="EGE122" s="10"/>
      <c r="EGF122" s="10"/>
      <c r="EGG122" s="10"/>
      <c r="EGH122" s="10"/>
      <c r="EGI122" s="10"/>
      <c r="EGJ122" s="10"/>
      <c r="EGK122" s="10"/>
      <c r="EGL122" s="10"/>
      <c r="EGM122" s="10"/>
      <c r="EGN122" s="10"/>
      <c r="EGO122" s="10"/>
      <c r="EGP122" s="10"/>
      <c r="EGQ122" s="10"/>
      <c r="EGR122" s="10"/>
      <c r="EGS122" s="10"/>
      <c r="EGT122" s="10"/>
      <c r="EGU122" s="10"/>
      <c r="EGV122" s="10"/>
      <c r="EGW122" s="10"/>
      <c r="EGX122" s="10"/>
      <c r="EGY122" s="10"/>
      <c r="EGZ122" s="10"/>
      <c r="EHA122" s="10"/>
      <c r="EHB122" s="10"/>
      <c r="EHC122" s="10"/>
      <c r="EHD122" s="10"/>
      <c r="EHE122" s="10"/>
      <c r="EHF122" s="10"/>
      <c r="EHG122" s="10"/>
      <c r="EHH122" s="10"/>
      <c r="EHI122" s="10"/>
      <c r="EHJ122" s="10"/>
      <c r="EHK122" s="10"/>
      <c r="EHL122" s="10"/>
      <c r="EHM122" s="10"/>
      <c r="EHN122" s="10"/>
      <c r="EHO122" s="10"/>
      <c r="EHP122" s="10"/>
      <c r="EHQ122" s="10"/>
      <c r="EHR122" s="10"/>
      <c r="EHS122" s="10"/>
      <c r="EHT122" s="10"/>
      <c r="EHU122" s="10"/>
      <c r="EHV122" s="10"/>
      <c r="EHW122" s="10"/>
      <c r="EHX122" s="10"/>
      <c r="EHY122" s="10"/>
      <c r="EHZ122" s="10"/>
      <c r="EIA122" s="10"/>
      <c r="EIB122" s="10"/>
      <c r="EIC122" s="10"/>
      <c r="EID122" s="10"/>
      <c r="EIE122" s="10"/>
      <c r="EIF122" s="10"/>
      <c r="EIG122" s="10"/>
      <c r="EIH122" s="10"/>
      <c r="EII122" s="10"/>
      <c r="EIJ122" s="10"/>
      <c r="EIK122" s="10"/>
      <c r="EIL122" s="10"/>
      <c r="EIM122" s="10"/>
      <c r="EIN122" s="10"/>
      <c r="EIO122" s="10"/>
      <c r="EIP122" s="10"/>
      <c r="EIQ122" s="10"/>
      <c r="EIR122" s="10"/>
      <c r="EIS122" s="10"/>
      <c r="EIT122" s="10"/>
      <c r="EIU122" s="10"/>
      <c r="EIV122" s="10"/>
      <c r="EIW122" s="10"/>
      <c r="EIX122" s="10"/>
      <c r="EIY122" s="10"/>
      <c r="EIZ122" s="10"/>
      <c r="EJA122" s="10"/>
      <c r="EJB122" s="10"/>
      <c r="EJC122" s="10"/>
      <c r="EJD122" s="10"/>
      <c r="EJE122" s="10"/>
      <c r="EJF122" s="10"/>
      <c r="EJG122" s="10"/>
      <c r="EJH122" s="10"/>
      <c r="EJI122" s="10"/>
      <c r="EJJ122" s="10"/>
      <c r="EJK122" s="10"/>
      <c r="EJL122" s="10"/>
      <c r="EJM122" s="10"/>
      <c r="EJN122" s="10"/>
      <c r="EJO122" s="10"/>
      <c r="EJP122" s="10"/>
      <c r="EJQ122" s="10"/>
      <c r="EJR122" s="10"/>
      <c r="EJS122" s="10"/>
      <c r="EJT122" s="10"/>
      <c r="EJU122" s="10"/>
      <c r="EJV122" s="10"/>
      <c r="EJW122" s="10"/>
      <c r="EJX122" s="10"/>
      <c r="EJY122" s="10"/>
      <c r="EJZ122" s="10"/>
      <c r="EKA122" s="10"/>
      <c r="EKB122" s="10"/>
      <c r="EKC122" s="10"/>
      <c r="EKD122" s="10"/>
      <c r="EKE122" s="10"/>
      <c r="EKF122" s="10"/>
      <c r="EKG122" s="10"/>
      <c r="EKH122" s="10"/>
      <c r="EKI122" s="10"/>
      <c r="EKJ122" s="10"/>
      <c r="EKK122" s="10"/>
      <c r="EKL122" s="10"/>
      <c r="EKM122" s="10"/>
      <c r="EKN122" s="10"/>
      <c r="EKO122" s="10"/>
      <c r="EKP122" s="10"/>
      <c r="EKQ122" s="10"/>
      <c r="EKR122" s="10"/>
      <c r="EKS122" s="10"/>
      <c r="EKT122" s="10"/>
      <c r="EKU122" s="10"/>
      <c r="EKV122" s="10"/>
      <c r="EKW122" s="10"/>
      <c r="EKX122" s="10"/>
      <c r="EKY122" s="10"/>
      <c r="EKZ122" s="10"/>
      <c r="ELA122" s="10"/>
      <c r="ELB122" s="10"/>
      <c r="ELC122" s="10"/>
      <c r="ELD122" s="10"/>
      <c r="ELE122" s="10"/>
      <c r="ELF122" s="10"/>
      <c r="ELG122" s="10"/>
      <c r="ELH122" s="10"/>
      <c r="ELI122" s="10"/>
      <c r="ELJ122" s="10"/>
      <c r="ELK122" s="10"/>
      <c r="ELL122" s="10"/>
      <c r="ELM122" s="10"/>
      <c r="ELN122" s="10"/>
      <c r="ELO122" s="10"/>
      <c r="ELP122" s="10"/>
      <c r="ELQ122" s="10"/>
      <c r="ELR122" s="10"/>
      <c r="ELS122" s="10"/>
      <c r="ELT122" s="10"/>
      <c r="ELU122" s="10"/>
      <c r="ELV122" s="10"/>
      <c r="ELW122" s="10"/>
      <c r="ELX122" s="10"/>
      <c r="ELY122" s="10"/>
      <c r="ELZ122" s="10"/>
      <c r="EMA122" s="10"/>
      <c r="EMB122" s="10"/>
      <c r="EMC122" s="10"/>
      <c r="EMD122" s="10"/>
      <c r="EME122" s="10"/>
      <c r="EMF122" s="10"/>
      <c r="EMG122" s="10"/>
      <c r="EMH122" s="10"/>
      <c r="EMI122" s="10"/>
      <c r="EMJ122" s="10"/>
      <c r="EMK122" s="10"/>
      <c r="EML122" s="10"/>
      <c r="EMM122" s="10"/>
      <c r="EMN122" s="10"/>
      <c r="EMO122" s="10"/>
      <c r="EMP122" s="10"/>
      <c r="EMQ122" s="10"/>
      <c r="EMR122" s="10"/>
      <c r="EMS122" s="10"/>
      <c r="EMT122" s="10"/>
      <c r="EMU122" s="10"/>
      <c r="EMV122" s="10"/>
      <c r="EMW122" s="10"/>
      <c r="EMX122" s="10"/>
      <c r="EMY122" s="10"/>
      <c r="EMZ122" s="10"/>
      <c r="ENA122" s="10"/>
      <c r="ENB122" s="10"/>
      <c r="ENC122" s="10"/>
      <c r="END122" s="10"/>
      <c r="ENE122" s="10"/>
      <c r="ENF122" s="10"/>
      <c r="ENG122" s="10"/>
      <c r="ENH122" s="10"/>
      <c r="ENI122" s="10"/>
      <c r="ENJ122" s="10"/>
      <c r="ENK122" s="10"/>
      <c r="ENL122" s="10"/>
      <c r="ENM122" s="10"/>
      <c r="ENN122" s="10"/>
      <c r="ENO122" s="10"/>
      <c r="ENP122" s="10"/>
      <c r="ENQ122" s="10"/>
      <c r="ENR122" s="10"/>
      <c r="ENS122" s="10"/>
      <c r="ENT122" s="10"/>
      <c r="ENU122" s="10"/>
      <c r="ENV122" s="10"/>
      <c r="ENW122" s="10"/>
      <c r="ENX122" s="10"/>
      <c r="ENY122" s="10"/>
      <c r="ENZ122" s="10"/>
      <c r="EOA122" s="10"/>
      <c r="EOB122" s="10"/>
      <c r="EOC122" s="10"/>
      <c r="EOD122" s="10"/>
      <c r="EOE122" s="10"/>
      <c r="EOF122" s="10"/>
      <c r="EOG122" s="10"/>
      <c r="EOH122" s="10"/>
      <c r="EOI122" s="10"/>
      <c r="EOJ122" s="10"/>
      <c r="EOK122" s="10"/>
      <c r="EOL122" s="10"/>
      <c r="EOM122" s="10"/>
      <c r="EON122" s="10"/>
      <c r="EOO122" s="10"/>
      <c r="EOP122" s="10"/>
      <c r="EOQ122" s="10"/>
      <c r="EOR122" s="10"/>
      <c r="EOS122" s="10"/>
      <c r="EOT122" s="10"/>
      <c r="EOU122" s="10"/>
      <c r="EOV122" s="10"/>
      <c r="EOW122" s="10"/>
      <c r="EOX122" s="10"/>
      <c r="EOY122" s="10"/>
      <c r="EOZ122" s="10"/>
      <c r="EPA122" s="10"/>
      <c r="EPB122" s="10"/>
      <c r="EPC122" s="10"/>
      <c r="EPD122" s="10"/>
      <c r="EPE122" s="10"/>
      <c r="EPF122" s="10"/>
      <c r="EPG122" s="10"/>
      <c r="EPH122" s="10"/>
      <c r="EPI122" s="10"/>
      <c r="EPJ122" s="10"/>
      <c r="EPK122" s="10"/>
      <c r="EPL122" s="10"/>
      <c r="EPM122" s="10"/>
      <c r="EPN122" s="10"/>
      <c r="EPO122" s="10"/>
      <c r="EPP122" s="10"/>
      <c r="EPQ122" s="10"/>
      <c r="EPR122" s="10"/>
      <c r="EPS122" s="10"/>
      <c r="EPT122" s="10"/>
      <c r="EPU122" s="10"/>
      <c r="EPV122" s="10"/>
      <c r="EPW122" s="10"/>
      <c r="EPX122" s="10"/>
      <c r="EPY122" s="10"/>
      <c r="EPZ122" s="10"/>
      <c r="EQA122" s="10"/>
      <c r="EQB122" s="10"/>
      <c r="EQC122" s="10"/>
      <c r="EQD122" s="10"/>
      <c r="EQE122" s="10"/>
      <c r="EQF122" s="10"/>
      <c r="EQG122" s="10"/>
      <c r="EQH122" s="10"/>
      <c r="EQI122" s="10"/>
      <c r="EQJ122" s="10"/>
      <c r="EQK122" s="10"/>
      <c r="EQL122" s="10"/>
      <c r="EQM122" s="10"/>
      <c r="EQN122" s="10"/>
      <c r="EQO122" s="10"/>
      <c r="EQP122" s="10"/>
      <c r="EQQ122" s="10"/>
      <c r="EQR122" s="10"/>
      <c r="EQS122" s="10"/>
      <c r="EQT122" s="10"/>
      <c r="EQU122" s="10"/>
      <c r="EQV122" s="10"/>
      <c r="EQW122" s="10"/>
      <c r="EQX122" s="10"/>
      <c r="EQY122" s="10"/>
      <c r="EQZ122" s="10"/>
      <c r="ERA122" s="10"/>
      <c r="ERB122" s="10"/>
      <c r="ERC122" s="10"/>
      <c r="ERD122" s="10"/>
      <c r="ERE122" s="10"/>
      <c r="ERF122" s="10"/>
      <c r="ERG122" s="10"/>
      <c r="ERH122" s="10"/>
      <c r="ERI122" s="10"/>
      <c r="ERJ122" s="10"/>
      <c r="ERK122" s="10"/>
      <c r="ERL122" s="10"/>
      <c r="ERM122" s="10"/>
      <c r="ERN122" s="10"/>
      <c r="ERO122" s="10"/>
      <c r="ERP122" s="10"/>
      <c r="ERQ122" s="10"/>
      <c r="ERR122" s="10"/>
      <c r="ERS122" s="10"/>
      <c r="ERT122" s="10"/>
      <c r="ERU122" s="10"/>
      <c r="ERV122" s="10"/>
      <c r="ERW122" s="10"/>
      <c r="ERX122" s="10"/>
      <c r="ERY122" s="10"/>
      <c r="ERZ122" s="10"/>
      <c r="ESA122" s="10"/>
      <c r="ESB122" s="10"/>
      <c r="ESC122" s="10"/>
      <c r="ESD122" s="10"/>
      <c r="ESE122" s="10"/>
      <c r="ESF122" s="10"/>
      <c r="ESG122" s="10"/>
      <c r="ESH122" s="10"/>
      <c r="ESI122" s="10"/>
      <c r="ESJ122" s="10"/>
      <c r="ESK122" s="10"/>
      <c r="ESL122" s="10"/>
      <c r="ESM122" s="10"/>
      <c r="ESN122" s="10"/>
      <c r="ESO122" s="10"/>
      <c r="ESP122" s="10"/>
      <c r="ESQ122" s="10"/>
      <c r="ESR122" s="10"/>
      <c r="ESS122" s="10"/>
      <c r="EST122" s="10"/>
      <c r="ESU122" s="10"/>
      <c r="ESV122" s="10"/>
      <c r="ESW122" s="10"/>
      <c r="ESX122" s="10"/>
      <c r="ESY122" s="10"/>
      <c r="ESZ122" s="10"/>
      <c r="ETA122" s="10"/>
      <c r="ETB122" s="10"/>
      <c r="ETC122" s="10"/>
      <c r="ETD122" s="10"/>
      <c r="ETE122" s="10"/>
      <c r="ETF122" s="10"/>
      <c r="ETG122" s="10"/>
      <c r="ETH122" s="10"/>
      <c r="ETI122" s="10"/>
      <c r="ETJ122" s="10"/>
      <c r="ETK122" s="10"/>
      <c r="ETL122" s="10"/>
      <c r="ETM122" s="10"/>
      <c r="ETN122" s="10"/>
      <c r="ETO122" s="10"/>
      <c r="ETP122" s="10"/>
      <c r="ETQ122" s="10"/>
      <c r="ETR122" s="10"/>
      <c r="ETS122" s="10"/>
      <c r="ETT122" s="10"/>
      <c r="ETU122" s="10"/>
      <c r="ETV122" s="10"/>
      <c r="ETW122" s="10"/>
      <c r="ETX122" s="10"/>
      <c r="ETY122" s="10"/>
      <c r="ETZ122" s="10"/>
      <c r="EUA122" s="10"/>
      <c r="EUB122" s="10"/>
      <c r="EUC122" s="10"/>
      <c r="EUD122" s="10"/>
      <c r="EUE122" s="10"/>
      <c r="EUF122" s="10"/>
      <c r="EUG122" s="10"/>
      <c r="EUH122" s="10"/>
      <c r="EUI122" s="10"/>
      <c r="EUJ122" s="10"/>
      <c r="EUK122" s="10"/>
      <c r="EUL122" s="10"/>
      <c r="EUM122" s="10"/>
      <c r="EUN122" s="10"/>
      <c r="EUO122" s="10"/>
      <c r="EUP122" s="10"/>
      <c r="EUQ122" s="10"/>
      <c r="EUR122" s="10"/>
      <c r="EUS122" s="10"/>
      <c r="EUT122" s="10"/>
      <c r="EUU122" s="10"/>
      <c r="EUV122" s="10"/>
      <c r="EUW122" s="10"/>
      <c r="EUX122" s="10"/>
      <c r="EUY122" s="10"/>
      <c r="EUZ122" s="10"/>
      <c r="EVA122" s="10"/>
      <c r="EVB122" s="10"/>
      <c r="EVC122" s="10"/>
      <c r="EVD122" s="10"/>
      <c r="EVE122" s="10"/>
      <c r="EVF122" s="10"/>
      <c r="EVG122" s="10"/>
      <c r="EVH122" s="10"/>
      <c r="EVI122" s="10"/>
      <c r="EVJ122" s="10"/>
      <c r="EVK122" s="10"/>
      <c r="EVL122" s="10"/>
      <c r="EVM122" s="10"/>
      <c r="EVN122" s="10"/>
      <c r="EVO122" s="10"/>
      <c r="EVP122" s="10"/>
      <c r="EVQ122" s="10"/>
      <c r="EVR122" s="10"/>
      <c r="EVS122" s="10"/>
      <c r="EVT122" s="10"/>
      <c r="EVU122" s="10"/>
      <c r="EVV122" s="10"/>
      <c r="EVW122" s="10"/>
      <c r="EVX122" s="10"/>
      <c r="EVY122" s="10"/>
      <c r="EVZ122" s="10"/>
      <c r="EWA122" s="10"/>
      <c r="EWB122" s="10"/>
      <c r="EWC122" s="10"/>
      <c r="EWD122" s="10"/>
      <c r="EWE122" s="10"/>
      <c r="EWF122" s="10"/>
      <c r="EWG122" s="10"/>
      <c r="EWH122" s="10"/>
      <c r="EWI122" s="10"/>
      <c r="EWJ122" s="10"/>
      <c r="EWK122" s="10"/>
      <c r="EWL122" s="10"/>
      <c r="EWM122" s="10"/>
      <c r="EWN122" s="10"/>
      <c r="EWO122" s="10"/>
      <c r="EWP122" s="10"/>
      <c r="EWQ122" s="10"/>
      <c r="EWR122" s="10"/>
      <c r="EWS122" s="10"/>
      <c r="EWT122" s="10"/>
      <c r="EWU122" s="10"/>
      <c r="EWV122" s="10"/>
      <c r="EWW122" s="10"/>
      <c r="EWX122" s="10"/>
      <c r="EWY122" s="10"/>
      <c r="EWZ122" s="10"/>
      <c r="EXA122" s="10"/>
      <c r="EXB122" s="10"/>
      <c r="EXC122" s="10"/>
      <c r="EXD122" s="10"/>
      <c r="EXE122" s="10"/>
      <c r="EXF122" s="10"/>
      <c r="EXG122" s="10"/>
      <c r="EXH122" s="10"/>
      <c r="EXI122" s="10"/>
      <c r="EXJ122" s="10"/>
      <c r="EXK122" s="10"/>
      <c r="EXL122" s="10"/>
      <c r="EXM122" s="10"/>
      <c r="EXN122" s="10"/>
      <c r="EXO122" s="10"/>
      <c r="EXP122" s="10"/>
      <c r="EXQ122" s="10"/>
      <c r="EXR122" s="10"/>
      <c r="EXS122" s="10"/>
      <c r="EXT122" s="10"/>
      <c r="EXU122" s="10"/>
      <c r="EXV122" s="10"/>
      <c r="EXW122" s="10"/>
      <c r="EXX122" s="10"/>
      <c r="EXY122" s="10"/>
      <c r="EXZ122" s="10"/>
      <c r="EYA122" s="10"/>
      <c r="EYB122" s="10"/>
      <c r="EYC122" s="10"/>
      <c r="EYD122" s="10"/>
      <c r="EYE122" s="10"/>
      <c r="EYF122" s="10"/>
      <c r="EYG122" s="10"/>
      <c r="EYH122" s="10"/>
      <c r="EYI122" s="10"/>
      <c r="EYJ122" s="10"/>
      <c r="EYK122" s="10"/>
      <c r="EYL122" s="10"/>
      <c r="EYM122" s="10"/>
      <c r="EYN122" s="10"/>
      <c r="EYO122" s="10"/>
      <c r="EYP122" s="10"/>
      <c r="EYQ122" s="10"/>
      <c r="EYR122" s="10"/>
      <c r="EYS122" s="10"/>
      <c r="EYT122" s="10"/>
      <c r="EYU122" s="10"/>
      <c r="EYV122" s="10"/>
      <c r="EYW122" s="10"/>
      <c r="EYX122" s="10"/>
      <c r="EYY122" s="10"/>
      <c r="EYZ122" s="10"/>
      <c r="EZA122" s="10"/>
      <c r="EZB122" s="10"/>
      <c r="EZC122" s="10"/>
      <c r="EZD122" s="10"/>
      <c r="EZE122" s="10"/>
      <c r="EZF122" s="10"/>
      <c r="EZG122" s="10"/>
      <c r="EZH122" s="10"/>
      <c r="EZI122" s="10"/>
      <c r="EZJ122" s="10"/>
      <c r="EZK122" s="10"/>
      <c r="EZL122" s="10"/>
      <c r="EZM122" s="10"/>
      <c r="EZN122" s="10"/>
      <c r="EZO122" s="10"/>
      <c r="EZP122" s="10"/>
      <c r="EZQ122" s="10"/>
      <c r="EZR122" s="10"/>
      <c r="EZS122" s="10"/>
      <c r="EZT122" s="10"/>
      <c r="EZU122" s="10"/>
      <c r="EZV122" s="10"/>
      <c r="EZW122" s="10"/>
      <c r="EZX122" s="10"/>
      <c r="EZY122" s="10"/>
      <c r="EZZ122" s="10"/>
      <c r="FAA122" s="10"/>
      <c r="FAB122" s="10"/>
      <c r="FAC122" s="10"/>
      <c r="FAD122" s="10"/>
      <c r="FAE122" s="10"/>
      <c r="FAF122" s="10"/>
      <c r="FAG122" s="10"/>
      <c r="FAH122" s="10"/>
      <c r="FAI122" s="10"/>
      <c r="FAJ122" s="10"/>
      <c r="FAK122" s="10"/>
      <c r="FAL122" s="10"/>
      <c r="FAM122" s="10"/>
      <c r="FAN122" s="10"/>
      <c r="FAO122" s="10"/>
      <c r="FAP122" s="10"/>
      <c r="FAQ122" s="10"/>
      <c r="FAR122" s="10"/>
      <c r="FAS122" s="10"/>
      <c r="FAT122" s="10"/>
      <c r="FAU122" s="10"/>
      <c r="FAV122" s="10"/>
      <c r="FAW122" s="10"/>
      <c r="FAX122" s="10"/>
      <c r="FAY122" s="10"/>
      <c r="FAZ122" s="10"/>
      <c r="FBA122" s="10"/>
      <c r="FBB122" s="10"/>
      <c r="FBC122" s="10"/>
      <c r="FBD122" s="10"/>
      <c r="FBE122" s="10"/>
      <c r="FBF122" s="10"/>
      <c r="FBG122" s="10"/>
      <c r="FBH122" s="10"/>
      <c r="FBI122" s="10"/>
      <c r="FBJ122" s="10"/>
      <c r="FBK122" s="10"/>
      <c r="FBL122" s="10"/>
      <c r="FBM122" s="10"/>
      <c r="FBN122" s="10"/>
      <c r="FBO122" s="10"/>
      <c r="FBP122" s="10"/>
      <c r="FBQ122" s="10"/>
      <c r="FBR122" s="10"/>
      <c r="FBS122" s="10"/>
      <c r="FBT122" s="10"/>
      <c r="FBU122" s="10"/>
      <c r="FBV122" s="10"/>
      <c r="FBW122" s="10"/>
      <c r="FBX122" s="10"/>
      <c r="FBY122" s="10"/>
      <c r="FBZ122" s="10"/>
      <c r="FCA122" s="10"/>
      <c r="FCB122" s="10"/>
      <c r="FCC122" s="10"/>
      <c r="FCD122" s="10"/>
      <c r="FCE122" s="10"/>
      <c r="FCF122" s="10"/>
      <c r="FCG122" s="10"/>
      <c r="FCH122" s="10"/>
      <c r="FCI122" s="10"/>
      <c r="FCJ122" s="10"/>
      <c r="FCK122" s="10"/>
      <c r="FCL122" s="10"/>
      <c r="FCM122" s="10"/>
      <c r="FCN122" s="10"/>
      <c r="FCO122" s="10"/>
      <c r="FCP122" s="10"/>
      <c r="FCQ122" s="10"/>
      <c r="FCR122" s="10"/>
      <c r="FCS122" s="10"/>
      <c r="FCT122" s="10"/>
      <c r="FCU122" s="10"/>
      <c r="FCV122" s="10"/>
      <c r="FCW122" s="10"/>
      <c r="FCX122" s="10"/>
      <c r="FCY122" s="10"/>
      <c r="FCZ122" s="10"/>
      <c r="FDA122" s="10"/>
      <c r="FDB122" s="10"/>
      <c r="FDC122" s="10"/>
      <c r="FDD122" s="10"/>
      <c r="FDE122" s="10"/>
      <c r="FDF122" s="10"/>
      <c r="FDG122" s="10"/>
      <c r="FDH122" s="10"/>
      <c r="FDI122" s="10"/>
      <c r="FDJ122" s="10"/>
      <c r="FDK122" s="10"/>
      <c r="FDL122" s="10"/>
      <c r="FDM122" s="10"/>
      <c r="FDN122" s="10"/>
      <c r="FDO122" s="10"/>
      <c r="FDP122" s="10"/>
      <c r="FDQ122" s="10"/>
      <c r="FDR122" s="10"/>
      <c r="FDS122" s="10"/>
      <c r="FDT122" s="10"/>
      <c r="FDU122" s="10"/>
      <c r="FDV122" s="10"/>
      <c r="FDW122" s="10"/>
      <c r="FDX122" s="10"/>
      <c r="FDY122" s="10"/>
      <c r="FDZ122" s="10"/>
      <c r="FEA122" s="10"/>
      <c r="FEB122" s="10"/>
      <c r="FEC122" s="10"/>
      <c r="FED122" s="10"/>
      <c r="FEE122" s="10"/>
      <c r="FEF122" s="10"/>
      <c r="FEG122" s="10"/>
      <c r="FEH122" s="10"/>
      <c r="FEI122" s="10"/>
      <c r="FEJ122" s="10"/>
      <c r="FEK122" s="10"/>
      <c r="FEL122" s="10"/>
      <c r="FEM122" s="10"/>
      <c r="FEN122" s="10"/>
      <c r="FEO122" s="10"/>
      <c r="FEP122" s="10"/>
      <c r="FEQ122" s="10"/>
      <c r="FER122" s="10"/>
      <c r="FES122" s="10"/>
      <c r="FET122" s="10"/>
      <c r="FEU122" s="10"/>
      <c r="FEV122" s="10"/>
      <c r="FEW122" s="10"/>
      <c r="FEX122" s="10"/>
      <c r="FEY122" s="10"/>
      <c r="FEZ122" s="10"/>
      <c r="FFA122" s="10"/>
      <c r="FFB122" s="10"/>
      <c r="FFC122" s="10"/>
      <c r="FFD122" s="10"/>
      <c r="FFE122" s="10"/>
      <c r="FFF122" s="10"/>
      <c r="FFG122" s="10"/>
      <c r="FFH122" s="10"/>
      <c r="FFI122" s="10"/>
      <c r="FFJ122" s="10"/>
      <c r="FFK122" s="10"/>
      <c r="FFL122" s="10"/>
      <c r="FFM122" s="10"/>
      <c r="FFN122" s="10"/>
      <c r="FFO122" s="10"/>
      <c r="FFP122" s="10"/>
      <c r="FFQ122" s="10"/>
      <c r="FFR122" s="10"/>
      <c r="FFS122" s="10"/>
      <c r="FFT122" s="10"/>
      <c r="FFU122" s="10"/>
      <c r="FFV122" s="10"/>
      <c r="FFW122" s="10"/>
      <c r="FFX122" s="10"/>
      <c r="FFY122" s="10"/>
      <c r="FFZ122" s="10"/>
      <c r="FGA122" s="10"/>
      <c r="FGB122" s="10"/>
      <c r="FGC122" s="10"/>
      <c r="FGD122" s="10"/>
      <c r="FGE122" s="10"/>
      <c r="FGF122" s="10"/>
      <c r="FGG122" s="10"/>
      <c r="FGH122" s="10"/>
      <c r="FGI122" s="10"/>
      <c r="FGJ122" s="10"/>
      <c r="FGK122" s="10"/>
      <c r="FGL122" s="10"/>
      <c r="FGM122" s="10"/>
      <c r="FGN122" s="10"/>
      <c r="FGO122" s="10"/>
      <c r="FGP122" s="10"/>
      <c r="FGQ122" s="10"/>
      <c r="FGR122" s="10"/>
      <c r="FGS122" s="10"/>
      <c r="FGT122" s="10"/>
      <c r="FGU122" s="10"/>
      <c r="FGV122" s="10"/>
      <c r="FGW122" s="10"/>
      <c r="FGX122" s="10"/>
      <c r="FGY122" s="10"/>
      <c r="FGZ122" s="10"/>
      <c r="FHA122" s="10"/>
      <c r="FHB122" s="10"/>
      <c r="FHC122" s="10"/>
      <c r="FHD122" s="10"/>
      <c r="FHE122" s="10"/>
      <c r="FHF122" s="10"/>
      <c r="FHG122" s="10"/>
      <c r="FHH122" s="10"/>
      <c r="FHI122" s="10"/>
      <c r="FHJ122" s="10"/>
      <c r="FHK122" s="10"/>
      <c r="FHL122" s="10"/>
      <c r="FHM122" s="10"/>
      <c r="FHN122" s="10"/>
      <c r="FHO122" s="10"/>
      <c r="FHP122" s="10"/>
      <c r="FHQ122" s="10"/>
      <c r="FHR122" s="10"/>
      <c r="FHS122" s="10"/>
      <c r="FHT122" s="10"/>
      <c r="FHU122" s="10"/>
      <c r="FHV122" s="10"/>
      <c r="FHW122" s="10"/>
      <c r="FHX122" s="10"/>
      <c r="FHY122" s="10"/>
      <c r="FHZ122" s="10"/>
      <c r="FIA122" s="10"/>
      <c r="FIB122" s="10"/>
      <c r="FIC122" s="10"/>
      <c r="FID122" s="10"/>
      <c r="FIE122" s="10"/>
      <c r="FIF122" s="10"/>
      <c r="FIG122" s="10"/>
      <c r="FIH122" s="10"/>
      <c r="FII122" s="10"/>
      <c r="FIJ122" s="10"/>
      <c r="FIK122" s="10"/>
      <c r="FIL122" s="10"/>
      <c r="FIM122" s="10"/>
      <c r="FIN122" s="10"/>
      <c r="FIO122" s="10"/>
      <c r="FIP122" s="10"/>
      <c r="FIQ122" s="10"/>
      <c r="FIR122" s="10"/>
      <c r="FIS122" s="10"/>
      <c r="FIT122" s="10"/>
      <c r="FIU122" s="10"/>
      <c r="FIV122" s="10"/>
      <c r="FIW122" s="10"/>
      <c r="FIX122" s="10"/>
      <c r="FIY122" s="10"/>
      <c r="FIZ122" s="10"/>
      <c r="FJA122" s="10"/>
      <c r="FJB122" s="10"/>
      <c r="FJC122" s="10"/>
      <c r="FJD122" s="10"/>
      <c r="FJE122" s="10"/>
      <c r="FJF122" s="10"/>
      <c r="FJG122" s="10"/>
      <c r="FJH122" s="10"/>
      <c r="FJI122" s="10"/>
      <c r="FJJ122" s="10"/>
      <c r="FJK122" s="10"/>
      <c r="FJL122" s="10"/>
      <c r="FJM122" s="10"/>
      <c r="FJN122" s="10"/>
      <c r="FJO122" s="10"/>
      <c r="FJP122" s="10"/>
      <c r="FJQ122" s="10"/>
      <c r="FJR122" s="10"/>
      <c r="FJS122" s="10"/>
      <c r="FJT122" s="10"/>
      <c r="FJU122" s="10"/>
      <c r="FJV122" s="10"/>
      <c r="FJW122" s="10"/>
      <c r="FJX122" s="10"/>
      <c r="FJY122" s="10"/>
      <c r="FJZ122" s="10"/>
      <c r="FKA122" s="10"/>
      <c r="FKB122" s="10"/>
      <c r="FKC122" s="10"/>
      <c r="FKD122" s="10"/>
      <c r="FKE122" s="10"/>
      <c r="FKF122" s="10"/>
      <c r="FKG122" s="10"/>
      <c r="FKH122" s="10"/>
      <c r="FKI122" s="10"/>
      <c r="FKJ122" s="10"/>
      <c r="FKK122" s="10"/>
      <c r="FKL122" s="10"/>
      <c r="FKM122" s="10"/>
      <c r="FKN122" s="10"/>
      <c r="FKO122" s="10"/>
      <c r="FKP122" s="10"/>
      <c r="FKQ122" s="10"/>
      <c r="FKR122" s="10"/>
      <c r="FKS122" s="10"/>
      <c r="FKT122" s="10"/>
      <c r="FKU122" s="10"/>
      <c r="FKV122" s="10"/>
      <c r="FKW122" s="10"/>
      <c r="FKX122" s="10"/>
      <c r="FKY122" s="10"/>
      <c r="FKZ122" s="10"/>
      <c r="FLA122" s="10"/>
      <c r="FLB122" s="10"/>
      <c r="FLC122" s="10"/>
      <c r="FLD122" s="10"/>
      <c r="FLE122" s="10"/>
      <c r="FLF122" s="10"/>
      <c r="FLG122" s="10"/>
      <c r="FLH122" s="10"/>
      <c r="FLI122" s="10"/>
      <c r="FLJ122" s="10"/>
      <c r="FLK122" s="10"/>
      <c r="FLL122" s="10"/>
      <c r="FLM122" s="10"/>
      <c r="FLN122" s="10"/>
      <c r="FLO122" s="10"/>
      <c r="FLP122" s="10"/>
      <c r="FLQ122" s="10"/>
      <c r="FLR122" s="10"/>
      <c r="FLS122" s="10"/>
      <c r="FLT122" s="10"/>
      <c r="FLU122" s="10"/>
      <c r="FLV122" s="10"/>
      <c r="FLW122" s="10"/>
      <c r="FLX122" s="10"/>
      <c r="FLY122" s="10"/>
      <c r="FLZ122" s="10"/>
      <c r="FMA122" s="10"/>
      <c r="FMB122" s="10"/>
      <c r="FMC122" s="10"/>
      <c r="FMD122" s="10"/>
      <c r="FME122" s="10"/>
      <c r="FMF122" s="10"/>
      <c r="FMG122" s="10"/>
      <c r="FMH122" s="10"/>
      <c r="FMI122" s="10"/>
      <c r="FMJ122" s="10"/>
      <c r="FMK122" s="10"/>
      <c r="FML122" s="10"/>
      <c r="FMM122" s="10"/>
      <c r="FMN122" s="10"/>
      <c r="FMO122" s="10"/>
      <c r="FMP122" s="10"/>
      <c r="FMQ122" s="10"/>
      <c r="FMR122" s="10"/>
      <c r="FMS122" s="10"/>
      <c r="FMT122" s="10"/>
      <c r="FMU122" s="10"/>
      <c r="FMV122" s="10"/>
      <c r="FMW122" s="10"/>
      <c r="FMX122" s="10"/>
      <c r="FMY122" s="10"/>
      <c r="FMZ122" s="10"/>
      <c r="FNA122" s="10"/>
      <c r="FNB122" s="10"/>
      <c r="FNC122" s="10"/>
      <c r="FND122" s="10"/>
      <c r="FNE122" s="10"/>
      <c r="FNF122" s="10"/>
      <c r="FNG122" s="10"/>
      <c r="FNH122" s="10"/>
      <c r="FNI122" s="10"/>
      <c r="FNJ122" s="10"/>
      <c r="FNK122" s="10"/>
      <c r="FNL122" s="10"/>
      <c r="FNM122" s="10"/>
      <c r="FNN122" s="10"/>
      <c r="FNO122" s="10"/>
      <c r="FNP122" s="10"/>
      <c r="FNQ122" s="10"/>
      <c r="FNR122" s="10"/>
      <c r="FNS122" s="10"/>
      <c r="FNT122" s="10"/>
      <c r="FNU122" s="10"/>
      <c r="FNV122" s="10"/>
      <c r="FNW122" s="10"/>
      <c r="FNX122" s="10"/>
      <c r="FNY122" s="10"/>
      <c r="FNZ122" s="10"/>
      <c r="FOA122" s="10"/>
      <c r="FOB122" s="10"/>
      <c r="FOC122" s="10"/>
      <c r="FOD122" s="10"/>
      <c r="FOE122" s="10"/>
      <c r="FOF122" s="10"/>
      <c r="FOG122" s="10"/>
      <c r="FOH122" s="10"/>
      <c r="FOI122" s="10"/>
      <c r="FOJ122" s="10"/>
      <c r="FOK122" s="10"/>
      <c r="FOL122" s="10"/>
      <c r="FOM122" s="10"/>
      <c r="FON122" s="10"/>
      <c r="FOO122" s="10"/>
      <c r="FOP122" s="10"/>
      <c r="FOQ122" s="10"/>
      <c r="FOR122" s="10"/>
      <c r="FOS122" s="10"/>
      <c r="FOT122" s="10"/>
      <c r="FOU122" s="10"/>
      <c r="FOV122" s="10"/>
      <c r="FOW122" s="10"/>
      <c r="FOX122" s="10"/>
      <c r="FOY122" s="10"/>
      <c r="FOZ122" s="10"/>
      <c r="FPA122" s="10"/>
      <c r="FPB122" s="10"/>
      <c r="FPC122" s="10"/>
      <c r="FPD122" s="10"/>
      <c r="FPE122" s="10"/>
      <c r="FPF122" s="10"/>
      <c r="FPG122" s="10"/>
      <c r="FPH122" s="10"/>
      <c r="FPI122" s="10"/>
      <c r="FPJ122" s="10"/>
      <c r="FPK122" s="10"/>
      <c r="FPL122" s="10"/>
      <c r="FPM122" s="10"/>
      <c r="FPN122" s="10"/>
      <c r="FPO122" s="10"/>
      <c r="FPP122" s="10"/>
      <c r="FPQ122" s="10"/>
      <c r="FPR122" s="10"/>
      <c r="FPS122" s="10"/>
      <c r="FPT122" s="10"/>
      <c r="FPU122" s="10"/>
      <c r="FPV122" s="10"/>
      <c r="FPW122" s="10"/>
      <c r="FPX122" s="10"/>
      <c r="FPY122" s="10"/>
      <c r="FPZ122" s="10"/>
      <c r="FQA122" s="10"/>
      <c r="FQB122" s="10"/>
      <c r="FQC122" s="10"/>
      <c r="FQD122" s="10"/>
      <c r="FQE122" s="10"/>
      <c r="FQF122" s="10"/>
      <c r="FQG122" s="10"/>
      <c r="FQH122" s="10"/>
      <c r="FQI122" s="10"/>
      <c r="FQJ122" s="10"/>
      <c r="FQK122" s="10"/>
      <c r="FQL122" s="10"/>
      <c r="FQM122" s="10"/>
      <c r="FQN122" s="10"/>
      <c r="FQO122" s="10"/>
      <c r="FQP122" s="10"/>
      <c r="FQQ122" s="10"/>
      <c r="FQR122" s="10"/>
      <c r="FQS122" s="10"/>
      <c r="FQT122" s="10"/>
      <c r="FQU122" s="10"/>
      <c r="FQV122" s="10"/>
      <c r="FQW122" s="10"/>
      <c r="FQX122" s="10"/>
      <c r="FQY122" s="10"/>
      <c r="FQZ122" s="10"/>
      <c r="FRA122" s="10"/>
      <c r="FRB122" s="10"/>
      <c r="FRC122" s="10"/>
      <c r="FRD122" s="10"/>
      <c r="FRE122" s="10"/>
      <c r="FRF122" s="10"/>
      <c r="FRG122" s="10"/>
      <c r="FRH122" s="10"/>
      <c r="FRI122" s="10"/>
      <c r="FRJ122" s="10"/>
      <c r="FRK122" s="10"/>
      <c r="FRL122" s="10"/>
      <c r="FRM122" s="10"/>
      <c r="FRN122" s="10"/>
      <c r="FRO122" s="10"/>
      <c r="FRP122" s="10"/>
      <c r="FRQ122" s="10"/>
      <c r="FRR122" s="10"/>
      <c r="FRS122" s="10"/>
      <c r="FRT122" s="10"/>
      <c r="FRU122" s="10"/>
      <c r="FRV122" s="10"/>
      <c r="FRW122" s="10"/>
      <c r="FRX122" s="10"/>
      <c r="FRY122" s="10"/>
      <c r="FRZ122" s="10"/>
      <c r="FSA122" s="10"/>
      <c r="FSB122" s="10"/>
      <c r="FSC122" s="10"/>
      <c r="FSD122" s="10"/>
      <c r="FSE122" s="10"/>
      <c r="FSF122" s="10"/>
      <c r="FSG122" s="10"/>
      <c r="FSH122" s="10"/>
      <c r="FSI122" s="10"/>
      <c r="FSJ122" s="10"/>
      <c r="FSK122" s="10"/>
      <c r="FSL122" s="10"/>
      <c r="FSM122" s="10"/>
      <c r="FSN122" s="10"/>
      <c r="FSO122" s="10"/>
      <c r="FSP122" s="10"/>
      <c r="FSQ122" s="10"/>
      <c r="FSR122" s="10"/>
      <c r="FSS122" s="10"/>
      <c r="FST122" s="10"/>
      <c r="FSU122" s="10"/>
      <c r="FSV122" s="10"/>
      <c r="FSW122" s="10"/>
      <c r="FSX122" s="10"/>
      <c r="FSY122" s="10"/>
      <c r="FSZ122" s="10"/>
      <c r="FTA122" s="10"/>
      <c r="FTB122" s="10"/>
      <c r="FTC122" s="10"/>
      <c r="FTD122" s="10"/>
      <c r="FTE122" s="10"/>
      <c r="FTF122" s="10"/>
      <c r="FTG122" s="10"/>
      <c r="FTH122" s="10"/>
      <c r="FTI122" s="10"/>
      <c r="FTJ122" s="10"/>
      <c r="FTK122" s="10"/>
      <c r="FTL122" s="10"/>
      <c r="FTM122" s="10"/>
      <c r="FTN122" s="10"/>
      <c r="FTO122" s="10"/>
      <c r="FTP122" s="10"/>
      <c r="FTQ122" s="10"/>
      <c r="FTR122" s="10"/>
      <c r="FTS122" s="10"/>
      <c r="FTT122" s="10"/>
      <c r="FTU122" s="10"/>
      <c r="FTV122" s="10"/>
      <c r="FTW122" s="10"/>
      <c r="FTX122" s="10"/>
      <c r="FTY122" s="10"/>
      <c r="FTZ122" s="10"/>
      <c r="FUA122" s="10"/>
      <c r="FUB122" s="10"/>
      <c r="FUC122" s="10"/>
      <c r="FUD122" s="10"/>
      <c r="FUE122" s="10"/>
      <c r="FUF122" s="10"/>
      <c r="FUG122" s="10"/>
      <c r="FUH122" s="10"/>
      <c r="FUI122" s="10"/>
      <c r="FUJ122" s="10"/>
      <c r="FUK122" s="10"/>
      <c r="FUL122" s="10"/>
      <c r="FUM122" s="10"/>
      <c r="FUN122" s="10"/>
      <c r="FUO122" s="10"/>
      <c r="FUP122" s="10"/>
      <c r="FUQ122" s="10"/>
      <c r="FUR122" s="10"/>
      <c r="FUS122" s="10"/>
      <c r="FUT122" s="10"/>
      <c r="FUU122" s="10"/>
      <c r="FUV122" s="10"/>
      <c r="FUW122" s="10"/>
      <c r="FUX122" s="10"/>
      <c r="FUY122" s="10"/>
      <c r="FUZ122" s="10"/>
      <c r="FVA122" s="10"/>
      <c r="FVB122" s="10"/>
      <c r="FVC122" s="10"/>
      <c r="FVD122" s="10"/>
      <c r="FVE122" s="10"/>
      <c r="FVF122" s="10"/>
      <c r="FVG122" s="10"/>
      <c r="FVH122" s="10"/>
      <c r="FVI122" s="10"/>
      <c r="FVJ122" s="10"/>
      <c r="FVK122" s="10"/>
      <c r="FVL122" s="10"/>
      <c r="FVM122" s="10"/>
      <c r="FVN122" s="10"/>
      <c r="FVO122" s="10"/>
      <c r="FVP122" s="10"/>
      <c r="FVQ122" s="10"/>
      <c r="FVR122" s="10"/>
      <c r="FVS122" s="10"/>
      <c r="FVT122" s="10"/>
      <c r="FVU122" s="10"/>
      <c r="FVV122" s="10"/>
      <c r="FVW122" s="10"/>
      <c r="FVX122" s="10"/>
      <c r="FVY122" s="10"/>
      <c r="FVZ122" s="10"/>
      <c r="FWA122" s="10"/>
      <c r="FWB122" s="10"/>
      <c r="FWC122" s="10"/>
      <c r="FWD122" s="10"/>
      <c r="FWE122" s="10"/>
      <c r="FWF122" s="10"/>
      <c r="FWG122" s="10"/>
      <c r="FWH122" s="10"/>
      <c r="FWI122" s="10"/>
      <c r="FWJ122" s="10"/>
      <c r="FWK122" s="10"/>
      <c r="FWL122" s="10"/>
      <c r="FWM122" s="10"/>
      <c r="FWN122" s="10"/>
      <c r="FWO122" s="10"/>
      <c r="FWP122" s="10"/>
      <c r="FWQ122" s="10"/>
      <c r="FWR122" s="10"/>
      <c r="FWS122" s="10"/>
      <c r="FWT122" s="10"/>
      <c r="FWU122" s="10"/>
      <c r="FWV122" s="10"/>
      <c r="FWW122" s="10"/>
      <c r="FWX122" s="10"/>
      <c r="FWY122" s="10"/>
      <c r="FWZ122" s="10"/>
      <c r="FXA122" s="10"/>
      <c r="FXB122" s="10"/>
      <c r="FXC122" s="10"/>
      <c r="FXD122" s="10"/>
      <c r="FXE122" s="10"/>
      <c r="FXF122" s="10"/>
      <c r="FXG122" s="10"/>
      <c r="FXH122" s="10"/>
      <c r="FXI122" s="10"/>
      <c r="FXJ122" s="10"/>
      <c r="FXK122" s="10"/>
      <c r="FXL122" s="10"/>
      <c r="FXM122" s="10"/>
      <c r="FXN122" s="10"/>
      <c r="FXO122" s="10"/>
      <c r="FXP122" s="10"/>
      <c r="FXQ122" s="10"/>
      <c r="FXR122" s="10"/>
      <c r="FXS122" s="10"/>
      <c r="FXT122" s="10"/>
      <c r="FXU122" s="10"/>
      <c r="FXV122" s="10"/>
      <c r="FXW122" s="10"/>
      <c r="FXX122" s="10"/>
      <c r="FXY122" s="10"/>
      <c r="FXZ122" s="10"/>
      <c r="FYA122" s="10"/>
      <c r="FYB122" s="10"/>
      <c r="FYC122" s="10"/>
      <c r="FYD122" s="10"/>
      <c r="FYE122" s="10"/>
      <c r="FYF122" s="10"/>
      <c r="FYG122" s="10"/>
      <c r="FYH122" s="10"/>
      <c r="FYI122" s="10"/>
      <c r="FYJ122" s="10"/>
      <c r="FYK122" s="10"/>
      <c r="FYL122" s="10"/>
      <c r="FYM122" s="10"/>
      <c r="FYN122" s="10"/>
      <c r="FYO122" s="10"/>
      <c r="FYP122" s="10"/>
      <c r="FYQ122" s="10"/>
      <c r="FYR122" s="10"/>
      <c r="FYS122" s="10"/>
      <c r="FYT122" s="10"/>
      <c r="FYU122" s="10"/>
      <c r="FYV122" s="10"/>
      <c r="FYW122" s="10"/>
      <c r="FYX122" s="10"/>
      <c r="FYY122" s="10"/>
      <c r="FYZ122" s="10"/>
      <c r="FZA122" s="10"/>
      <c r="FZB122" s="10"/>
      <c r="FZC122" s="10"/>
      <c r="FZD122" s="10"/>
      <c r="FZE122" s="10"/>
      <c r="FZF122" s="10"/>
      <c r="FZG122" s="10"/>
      <c r="FZH122" s="10"/>
      <c r="FZI122" s="10"/>
      <c r="FZJ122" s="10"/>
      <c r="FZK122" s="10"/>
      <c r="FZL122" s="10"/>
      <c r="FZM122" s="10"/>
      <c r="FZN122" s="10"/>
      <c r="FZO122" s="10"/>
      <c r="FZP122" s="10"/>
      <c r="FZQ122" s="10"/>
      <c r="FZR122" s="10"/>
      <c r="FZS122" s="10"/>
      <c r="FZT122" s="10"/>
      <c r="FZU122" s="10"/>
      <c r="FZV122" s="10"/>
      <c r="FZW122" s="10"/>
      <c r="FZX122" s="10"/>
      <c r="FZY122" s="10"/>
      <c r="FZZ122" s="10"/>
      <c r="GAA122" s="10"/>
      <c r="GAB122" s="10"/>
      <c r="GAC122" s="10"/>
      <c r="GAD122" s="10"/>
      <c r="GAE122" s="10"/>
      <c r="GAF122" s="10"/>
      <c r="GAG122" s="10"/>
      <c r="GAH122" s="10"/>
      <c r="GAI122" s="10"/>
      <c r="GAJ122" s="10"/>
      <c r="GAK122" s="10"/>
      <c r="GAL122" s="10"/>
      <c r="GAM122" s="10"/>
      <c r="GAN122" s="10"/>
      <c r="GAO122" s="10"/>
      <c r="GAP122" s="10"/>
      <c r="GAQ122" s="10"/>
      <c r="GAR122" s="10"/>
      <c r="GAS122" s="10"/>
      <c r="GAT122" s="10"/>
      <c r="GAU122" s="10"/>
      <c r="GAV122" s="10"/>
      <c r="GAW122" s="10"/>
      <c r="GAX122" s="10"/>
      <c r="GAY122" s="10"/>
      <c r="GAZ122" s="10"/>
      <c r="GBA122" s="10"/>
      <c r="GBB122" s="10"/>
      <c r="GBC122" s="10"/>
      <c r="GBD122" s="10"/>
      <c r="GBE122" s="10"/>
      <c r="GBF122" s="10"/>
      <c r="GBG122" s="10"/>
      <c r="GBH122" s="10"/>
      <c r="GBI122" s="10"/>
      <c r="GBJ122" s="10"/>
      <c r="GBK122" s="10"/>
      <c r="GBL122" s="10"/>
      <c r="GBM122" s="10"/>
      <c r="GBN122" s="10"/>
      <c r="GBO122" s="10"/>
      <c r="GBP122" s="10"/>
      <c r="GBQ122" s="10"/>
      <c r="GBR122" s="10"/>
      <c r="GBS122" s="10"/>
      <c r="GBT122" s="10"/>
      <c r="GBU122" s="10"/>
      <c r="GBV122" s="10"/>
      <c r="GBW122" s="10"/>
      <c r="GBX122" s="10"/>
      <c r="GBY122" s="10"/>
      <c r="GBZ122" s="10"/>
      <c r="GCA122" s="10"/>
      <c r="GCB122" s="10"/>
      <c r="GCC122" s="10"/>
      <c r="GCD122" s="10"/>
      <c r="GCE122" s="10"/>
      <c r="GCF122" s="10"/>
      <c r="GCG122" s="10"/>
      <c r="GCH122" s="10"/>
      <c r="GCI122" s="10"/>
      <c r="GCJ122" s="10"/>
      <c r="GCK122" s="10"/>
      <c r="GCL122" s="10"/>
      <c r="GCM122" s="10"/>
      <c r="GCN122" s="10"/>
      <c r="GCO122" s="10"/>
      <c r="GCP122" s="10"/>
      <c r="GCQ122" s="10"/>
      <c r="GCR122" s="10"/>
      <c r="GCS122" s="10"/>
      <c r="GCT122" s="10"/>
      <c r="GCU122" s="10"/>
      <c r="GCV122" s="10"/>
      <c r="GCW122" s="10"/>
      <c r="GCX122" s="10"/>
      <c r="GCY122" s="10"/>
      <c r="GCZ122" s="10"/>
      <c r="GDA122" s="10"/>
      <c r="GDB122" s="10"/>
      <c r="GDC122" s="10"/>
      <c r="GDD122" s="10"/>
      <c r="GDE122" s="10"/>
      <c r="GDF122" s="10"/>
      <c r="GDG122" s="10"/>
      <c r="GDH122" s="10"/>
      <c r="GDI122" s="10"/>
      <c r="GDJ122" s="10"/>
      <c r="GDK122" s="10"/>
      <c r="GDL122" s="10"/>
      <c r="GDM122" s="10"/>
      <c r="GDN122" s="10"/>
      <c r="GDO122" s="10"/>
      <c r="GDP122" s="10"/>
      <c r="GDQ122" s="10"/>
      <c r="GDR122" s="10"/>
      <c r="GDS122" s="10"/>
      <c r="GDT122" s="10"/>
      <c r="GDU122" s="10"/>
      <c r="GDV122" s="10"/>
      <c r="GDW122" s="10"/>
      <c r="GDX122" s="10"/>
      <c r="GDY122" s="10"/>
      <c r="GDZ122" s="10"/>
      <c r="GEA122" s="10"/>
      <c r="GEB122" s="10"/>
      <c r="GEC122" s="10"/>
      <c r="GED122" s="10"/>
      <c r="GEE122" s="10"/>
      <c r="GEF122" s="10"/>
      <c r="GEG122" s="10"/>
      <c r="GEH122" s="10"/>
      <c r="GEI122" s="10"/>
      <c r="GEJ122" s="10"/>
      <c r="GEK122" s="10"/>
      <c r="GEL122" s="10"/>
      <c r="GEM122" s="10"/>
      <c r="GEN122" s="10"/>
      <c r="GEO122" s="10"/>
      <c r="GEP122" s="10"/>
      <c r="GEQ122" s="10"/>
      <c r="GER122" s="10"/>
      <c r="GES122" s="10"/>
      <c r="GET122" s="10"/>
      <c r="GEU122" s="10"/>
      <c r="GEV122" s="10"/>
      <c r="GEW122" s="10"/>
      <c r="GEX122" s="10"/>
      <c r="GEY122" s="10"/>
      <c r="GEZ122" s="10"/>
      <c r="GFA122" s="10"/>
      <c r="GFB122" s="10"/>
      <c r="GFC122" s="10"/>
      <c r="GFD122" s="10"/>
      <c r="GFE122" s="10"/>
      <c r="GFF122" s="10"/>
      <c r="GFG122" s="10"/>
      <c r="GFH122" s="10"/>
      <c r="GFI122" s="10"/>
      <c r="GFJ122" s="10"/>
      <c r="GFK122" s="10"/>
      <c r="GFL122" s="10"/>
      <c r="GFM122" s="10"/>
      <c r="GFN122" s="10"/>
      <c r="GFO122" s="10"/>
      <c r="GFP122" s="10"/>
      <c r="GFQ122" s="10"/>
      <c r="GFR122" s="10"/>
      <c r="GFS122" s="10"/>
      <c r="GFT122" s="10"/>
      <c r="GFU122" s="10"/>
      <c r="GFV122" s="10"/>
      <c r="GFW122" s="10"/>
      <c r="GFX122" s="10"/>
      <c r="GFY122" s="10"/>
      <c r="GFZ122" s="10"/>
      <c r="GGA122" s="10"/>
      <c r="GGB122" s="10"/>
      <c r="GGC122" s="10"/>
      <c r="GGD122" s="10"/>
      <c r="GGE122" s="10"/>
      <c r="GGF122" s="10"/>
      <c r="GGG122" s="10"/>
      <c r="GGH122" s="10"/>
      <c r="GGI122" s="10"/>
      <c r="GGJ122" s="10"/>
      <c r="GGK122" s="10"/>
      <c r="GGL122" s="10"/>
      <c r="GGM122" s="10"/>
      <c r="GGN122" s="10"/>
      <c r="GGO122" s="10"/>
      <c r="GGP122" s="10"/>
      <c r="GGQ122" s="10"/>
      <c r="GGR122" s="10"/>
      <c r="GGS122" s="10"/>
      <c r="GGT122" s="10"/>
      <c r="GGU122" s="10"/>
      <c r="GGV122" s="10"/>
      <c r="GGW122" s="10"/>
      <c r="GGX122" s="10"/>
      <c r="GGY122" s="10"/>
      <c r="GGZ122" s="10"/>
      <c r="GHA122" s="10"/>
      <c r="GHB122" s="10"/>
      <c r="GHC122" s="10"/>
      <c r="GHD122" s="10"/>
      <c r="GHE122" s="10"/>
      <c r="GHF122" s="10"/>
      <c r="GHG122" s="10"/>
      <c r="GHH122" s="10"/>
      <c r="GHI122" s="10"/>
      <c r="GHJ122" s="10"/>
      <c r="GHK122" s="10"/>
      <c r="GHL122" s="10"/>
      <c r="GHM122" s="10"/>
      <c r="GHN122" s="10"/>
      <c r="GHO122" s="10"/>
      <c r="GHP122" s="10"/>
      <c r="GHQ122" s="10"/>
      <c r="GHR122" s="10"/>
      <c r="GHS122" s="10"/>
      <c r="GHT122" s="10"/>
      <c r="GHU122" s="10"/>
      <c r="GHV122" s="10"/>
      <c r="GHW122" s="10"/>
      <c r="GHX122" s="10"/>
      <c r="GHY122" s="10"/>
      <c r="GHZ122" s="10"/>
      <c r="GIA122" s="10"/>
      <c r="GIB122" s="10"/>
      <c r="GIC122" s="10"/>
      <c r="GID122" s="10"/>
      <c r="GIE122" s="10"/>
      <c r="GIF122" s="10"/>
      <c r="GIG122" s="10"/>
      <c r="GIH122" s="10"/>
      <c r="GII122" s="10"/>
      <c r="GIJ122" s="10"/>
      <c r="GIK122" s="10"/>
      <c r="GIL122" s="10"/>
      <c r="GIM122" s="10"/>
      <c r="GIN122" s="10"/>
      <c r="GIO122" s="10"/>
      <c r="GIP122" s="10"/>
      <c r="GIQ122" s="10"/>
      <c r="GIR122" s="10"/>
      <c r="GIS122" s="10"/>
      <c r="GIT122" s="10"/>
      <c r="GIU122" s="10"/>
      <c r="GIV122" s="10"/>
      <c r="GIW122" s="10"/>
      <c r="GIX122" s="10"/>
      <c r="GIY122" s="10"/>
      <c r="GIZ122" s="10"/>
      <c r="GJA122" s="10"/>
      <c r="GJB122" s="10"/>
      <c r="GJC122" s="10"/>
      <c r="GJD122" s="10"/>
      <c r="GJE122" s="10"/>
      <c r="GJF122" s="10"/>
      <c r="GJG122" s="10"/>
      <c r="GJH122" s="10"/>
      <c r="GJI122" s="10"/>
      <c r="GJJ122" s="10"/>
      <c r="GJK122" s="10"/>
      <c r="GJL122" s="10"/>
      <c r="GJM122" s="10"/>
      <c r="GJN122" s="10"/>
      <c r="GJO122" s="10"/>
      <c r="GJP122" s="10"/>
      <c r="GJQ122" s="10"/>
      <c r="GJR122" s="10"/>
      <c r="GJS122" s="10"/>
      <c r="GJT122" s="10"/>
      <c r="GJU122" s="10"/>
      <c r="GJV122" s="10"/>
      <c r="GJW122" s="10"/>
      <c r="GJX122" s="10"/>
      <c r="GJY122" s="10"/>
      <c r="GJZ122" s="10"/>
      <c r="GKA122" s="10"/>
      <c r="GKB122" s="10"/>
      <c r="GKC122" s="10"/>
      <c r="GKD122" s="10"/>
      <c r="GKE122" s="10"/>
      <c r="GKF122" s="10"/>
      <c r="GKG122" s="10"/>
      <c r="GKH122" s="10"/>
      <c r="GKI122" s="10"/>
      <c r="GKJ122" s="10"/>
      <c r="GKK122" s="10"/>
      <c r="GKL122" s="10"/>
      <c r="GKM122" s="10"/>
      <c r="GKN122" s="10"/>
      <c r="GKO122" s="10"/>
      <c r="GKP122" s="10"/>
      <c r="GKQ122" s="10"/>
      <c r="GKR122" s="10"/>
      <c r="GKS122" s="10"/>
      <c r="GKT122" s="10"/>
      <c r="GKU122" s="10"/>
      <c r="GKV122" s="10"/>
      <c r="GKW122" s="10"/>
      <c r="GKX122" s="10"/>
      <c r="GKY122" s="10"/>
      <c r="GKZ122" s="10"/>
      <c r="GLA122" s="10"/>
      <c r="GLB122" s="10"/>
      <c r="GLC122" s="10"/>
      <c r="GLD122" s="10"/>
      <c r="GLE122" s="10"/>
      <c r="GLF122" s="10"/>
      <c r="GLG122" s="10"/>
      <c r="GLH122" s="10"/>
      <c r="GLI122" s="10"/>
      <c r="GLJ122" s="10"/>
      <c r="GLK122" s="10"/>
      <c r="GLL122" s="10"/>
      <c r="GLM122" s="10"/>
      <c r="GLN122" s="10"/>
      <c r="GLO122" s="10"/>
      <c r="GLP122" s="10"/>
      <c r="GLQ122" s="10"/>
      <c r="GLR122" s="10"/>
      <c r="GLS122" s="10"/>
      <c r="GLT122" s="10"/>
      <c r="GLU122" s="10"/>
      <c r="GLV122" s="10"/>
      <c r="GLW122" s="10"/>
      <c r="GLX122" s="10"/>
      <c r="GLY122" s="10"/>
      <c r="GLZ122" s="10"/>
      <c r="GMA122" s="10"/>
      <c r="GMB122" s="10"/>
      <c r="GMC122" s="10"/>
      <c r="GMD122" s="10"/>
      <c r="GME122" s="10"/>
      <c r="GMF122" s="10"/>
      <c r="GMG122" s="10"/>
      <c r="GMH122" s="10"/>
      <c r="GMI122" s="10"/>
      <c r="GMJ122" s="10"/>
      <c r="GMK122" s="10"/>
      <c r="GML122" s="10"/>
      <c r="GMM122" s="10"/>
      <c r="GMN122" s="10"/>
      <c r="GMO122" s="10"/>
      <c r="GMP122" s="10"/>
      <c r="GMQ122" s="10"/>
      <c r="GMR122" s="10"/>
      <c r="GMS122" s="10"/>
      <c r="GMT122" s="10"/>
      <c r="GMU122" s="10"/>
      <c r="GMV122" s="10"/>
      <c r="GMW122" s="10"/>
      <c r="GMX122" s="10"/>
      <c r="GMY122" s="10"/>
      <c r="GMZ122" s="10"/>
      <c r="GNA122" s="10"/>
      <c r="GNB122" s="10"/>
      <c r="GNC122" s="10"/>
      <c r="GND122" s="10"/>
      <c r="GNE122" s="10"/>
      <c r="GNF122" s="10"/>
      <c r="GNG122" s="10"/>
      <c r="GNH122" s="10"/>
      <c r="GNI122" s="10"/>
      <c r="GNJ122" s="10"/>
      <c r="GNK122" s="10"/>
      <c r="GNL122" s="10"/>
      <c r="GNM122" s="10"/>
      <c r="GNN122" s="10"/>
      <c r="GNO122" s="10"/>
      <c r="GNP122" s="10"/>
      <c r="GNQ122" s="10"/>
      <c r="GNR122" s="10"/>
      <c r="GNS122" s="10"/>
      <c r="GNT122" s="10"/>
      <c r="GNU122" s="10"/>
      <c r="GNV122" s="10"/>
      <c r="GNW122" s="10"/>
      <c r="GNX122" s="10"/>
      <c r="GNY122" s="10"/>
      <c r="GNZ122" s="10"/>
      <c r="GOA122" s="10"/>
      <c r="GOB122" s="10"/>
      <c r="GOC122" s="10"/>
      <c r="GOD122" s="10"/>
      <c r="GOE122" s="10"/>
      <c r="GOF122" s="10"/>
      <c r="GOG122" s="10"/>
      <c r="GOH122" s="10"/>
      <c r="GOI122" s="10"/>
      <c r="GOJ122" s="10"/>
      <c r="GOK122" s="10"/>
      <c r="GOL122" s="10"/>
      <c r="GOM122" s="10"/>
      <c r="GON122" s="10"/>
      <c r="GOO122" s="10"/>
      <c r="GOP122" s="10"/>
      <c r="GOQ122" s="10"/>
      <c r="GOR122" s="10"/>
      <c r="GOS122" s="10"/>
      <c r="GOT122" s="10"/>
      <c r="GOU122" s="10"/>
      <c r="GOV122" s="10"/>
      <c r="GOW122" s="10"/>
      <c r="GOX122" s="10"/>
      <c r="GOY122" s="10"/>
      <c r="GOZ122" s="10"/>
      <c r="GPA122" s="10"/>
      <c r="GPB122" s="10"/>
      <c r="GPC122" s="10"/>
      <c r="GPD122" s="10"/>
      <c r="GPE122" s="10"/>
      <c r="GPF122" s="10"/>
      <c r="GPG122" s="10"/>
      <c r="GPH122" s="10"/>
      <c r="GPI122" s="10"/>
      <c r="GPJ122" s="10"/>
      <c r="GPK122" s="10"/>
      <c r="GPL122" s="10"/>
      <c r="GPM122" s="10"/>
      <c r="GPN122" s="10"/>
      <c r="GPO122" s="10"/>
      <c r="GPP122" s="10"/>
      <c r="GPQ122" s="10"/>
      <c r="GPR122" s="10"/>
      <c r="GPS122" s="10"/>
      <c r="GPT122" s="10"/>
      <c r="GPU122" s="10"/>
      <c r="GPV122" s="10"/>
      <c r="GPW122" s="10"/>
      <c r="GPX122" s="10"/>
      <c r="GPY122" s="10"/>
      <c r="GPZ122" s="10"/>
      <c r="GQA122" s="10"/>
      <c r="GQB122" s="10"/>
      <c r="GQC122" s="10"/>
      <c r="GQD122" s="10"/>
      <c r="GQE122" s="10"/>
      <c r="GQF122" s="10"/>
      <c r="GQG122" s="10"/>
      <c r="GQH122" s="10"/>
      <c r="GQI122" s="10"/>
      <c r="GQJ122" s="10"/>
      <c r="GQK122" s="10"/>
      <c r="GQL122" s="10"/>
      <c r="GQM122" s="10"/>
      <c r="GQN122" s="10"/>
      <c r="GQO122" s="10"/>
      <c r="GQP122" s="10"/>
      <c r="GQQ122" s="10"/>
      <c r="GQR122" s="10"/>
      <c r="GQS122" s="10"/>
      <c r="GQT122" s="10"/>
      <c r="GQU122" s="10"/>
      <c r="GQV122" s="10"/>
      <c r="GQW122" s="10"/>
      <c r="GQX122" s="10"/>
      <c r="GQY122" s="10"/>
      <c r="GQZ122" s="10"/>
      <c r="GRA122" s="10"/>
      <c r="GRB122" s="10"/>
      <c r="GRC122" s="10"/>
      <c r="GRD122" s="10"/>
      <c r="GRE122" s="10"/>
      <c r="GRF122" s="10"/>
      <c r="GRG122" s="10"/>
      <c r="GRH122" s="10"/>
      <c r="GRI122" s="10"/>
      <c r="GRJ122" s="10"/>
      <c r="GRK122" s="10"/>
      <c r="GRL122" s="10"/>
      <c r="GRM122" s="10"/>
      <c r="GRN122" s="10"/>
      <c r="GRO122" s="10"/>
      <c r="GRP122" s="10"/>
      <c r="GRQ122" s="10"/>
      <c r="GRR122" s="10"/>
      <c r="GRS122" s="10"/>
      <c r="GRT122" s="10"/>
      <c r="GRU122" s="10"/>
      <c r="GRV122" s="10"/>
      <c r="GRW122" s="10"/>
      <c r="GRX122" s="10"/>
      <c r="GRY122" s="10"/>
      <c r="GRZ122" s="10"/>
      <c r="GSA122" s="10"/>
      <c r="GSB122" s="10"/>
      <c r="GSC122" s="10"/>
      <c r="GSD122" s="10"/>
      <c r="GSE122" s="10"/>
      <c r="GSF122" s="10"/>
      <c r="GSG122" s="10"/>
      <c r="GSH122" s="10"/>
      <c r="GSI122" s="10"/>
      <c r="GSJ122" s="10"/>
      <c r="GSK122" s="10"/>
      <c r="GSL122" s="10"/>
      <c r="GSM122" s="10"/>
      <c r="GSN122" s="10"/>
      <c r="GSO122" s="10"/>
      <c r="GSP122" s="10"/>
      <c r="GSQ122" s="10"/>
      <c r="GSR122" s="10"/>
      <c r="GSS122" s="10"/>
      <c r="GST122" s="10"/>
      <c r="GSU122" s="10"/>
      <c r="GSV122" s="10"/>
      <c r="GSW122" s="10"/>
      <c r="GSX122" s="10"/>
      <c r="GSY122" s="10"/>
      <c r="GSZ122" s="10"/>
      <c r="GTA122" s="10"/>
      <c r="GTB122" s="10"/>
      <c r="GTC122" s="10"/>
      <c r="GTD122" s="10"/>
      <c r="GTE122" s="10"/>
      <c r="GTF122" s="10"/>
      <c r="GTG122" s="10"/>
      <c r="GTH122" s="10"/>
      <c r="GTI122" s="10"/>
      <c r="GTJ122" s="10"/>
      <c r="GTK122" s="10"/>
      <c r="GTL122" s="10"/>
      <c r="GTM122" s="10"/>
      <c r="GTN122" s="10"/>
      <c r="GTO122" s="10"/>
      <c r="GTP122" s="10"/>
      <c r="GTQ122" s="10"/>
      <c r="GTR122" s="10"/>
      <c r="GTS122" s="10"/>
      <c r="GTT122" s="10"/>
      <c r="GTU122" s="10"/>
      <c r="GTV122" s="10"/>
      <c r="GTW122" s="10"/>
      <c r="GTX122" s="10"/>
      <c r="GTY122" s="10"/>
      <c r="GTZ122" s="10"/>
      <c r="GUA122" s="10"/>
      <c r="GUB122" s="10"/>
      <c r="GUC122" s="10"/>
      <c r="GUD122" s="10"/>
      <c r="GUE122" s="10"/>
      <c r="GUF122" s="10"/>
      <c r="GUG122" s="10"/>
      <c r="GUH122" s="10"/>
      <c r="GUI122" s="10"/>
      <c r="GUJ122" s="10"/>
      <c r="GUK122" s="10"/>
      <c r="GUL122" s="10"/>
      <c r="GUM122" s="10"/>
      <c r="GUN122" s="10"/>
      <c r="GUO122" s="10"/>
      <c r="GUP122" s="10"/>
      <c r="GUQ122" s="10"/>
      <c r="GUR122" s="10"/>
      <c r="GUS122" s="10"/>
      <c r="GUT122" s="10"/>
      <c r="GUU122" s="10"/>
      <c r="GUV122" s="10"/>
      <c r="GUW122" s="10"/>
      <c r="GUX122" s="10"/>
      <c r="GUY122" s="10"/>
      <c r="GUZ122" s="10"/>
      <c r="GVA122" s="10"/>
      <c r="GVB122" s="10"/>
      <c r="GVC122" s="10"/>
      <c r="GVD122" s="10"/>
      <c r="GVE122" s="10"/>
      <c r="GVF122" s="10"/>
      <c r="GVG122" s="10"/>
      <c r="GVH122" s="10"/>
      <c r="GVI122" s="10"/>
      <c r="GVJ122" s="10"/>
      <c r="GVK122" s="10"/>
      <c r="GVL122" s="10"/>
      <c r="GVM122" s="10"/>
      <c r="GVN122" s="10"/>
      <c r="GVO122" s="10"/>
      <c r="GVP122" s="10"/>
      <c r="GVQ122" s="10"/>
      <c r="GVR122" s="10"/>
      <c r="GVS122" s="10"/>
      <c r="GVT122" s="10"/>
      <c r="GVU122" s="10"/>
      <c r="GVV122" s="10"/>
      <c r="GVW122" s="10"/>
      <c r="GVX122" s="10"/>
      <c r="GVY122" s="10"/>
      <c r="GVZ122" s="10"/>
      <c r="GWA122" s="10"/>
      <c r="GWB122" s="10"/>
      <c r="GWC122" s="10"/>
      <c r="GWD122" s="10"/>
      <c r="GWE122" s="10"/>
      <c r="GWF122" s="10"/>
      <c r="GWG122" s="10"/>
      <c r="GWH122" s="10"/>
      <c r="GWI122" s="10"/>
      <c r="GWJ122" s="10"/>
      <c r="GWK122" s="10"/>
      <c r="GWL122" s="10"/>
      <c r="GWM122" s="10"/>
      <c r="GWN122" s="10"/>
      <c r="GWO122" s="10"/>
      <c r="GWP122" s="10"/>
      <c r="GWQ122" s="10"/>
      <c r="GWR122" s="10"/>
      <c r="GWS122" s="10"/>
      <c r="GWT122" s="10"/>
      <c r="GWU122" s="10"/>
      <c r="GWV122" s="10"/>
      <c r="GWW122" s="10"/>
      <c r="GWX122" s="10"/>
      <c r="GWY122" s="10"/>
      <c r="GWZ122" s="10"/>
      <c r="GXA122" s="10"/>
      <c r="GXB122" s="10"/>
      <c r="GXC122" s="10"/>
      <c r="GXD122" s="10"/>
      <c r="GXE122" s="10"/>
      <c r="GXF122" s="10"/>
      <c r="GXG122" s="10"/>
      <c r="GXH122" s="10"/>
      <c r="GXI122" s="10"/>
      <c r="GXJ122" s="10"/>
      <c r="GXK122" s="10"/>
      <c r="GXL122" s="10"/>
      <c r="GXM122" s="10"/>
      <c r="GXN122" s="10"/>
      <c r="GXO122" s="10"/>
      <c r="GXP122" s="10"/>
      <c r="GXQ122" s="10"/>
      <c r="GXR122" s="10"/>
      <c r="GXS122" s="10"/>
      <c r="GXT122" s="10"/>
      <c r="GXU122" s="10"/>
      <c r="GXV122" s="10"/>
      <c r="GXW122" s="10"/>
      <c r="GXX122" s="10"/>
      <c r="GXY122" s="10"/>
      <c r="GXZ122" s="10"/>
      <c r="GYA122" s="10"/>
      <c r="GYB122" s="10"/>
      <c r="GYC122" s="10"/>
      <c r="GYD122" s="10"/>
      <c r="GYE122" s="10"/>
      <c r="GYF122" s="10"/>
      <c r="GYG122" s="10"/>
      <c r="GYH122" s="10"/>
      <c r="GYI122" s="10"/>
      <c r="GYJ122" s="10"/>
      <c r="GYK122" s="10"/>
      <c r="GYL122" s="10"/>
      <c r="GYM122" s="10"/>
      <c r="GYN122" s="10"/>
      <c r="GYO122" s="10"/>
      <c r="GYP122" s="10"/>
      <c r="GYQ122" s="10"/>
      <c r="GYR122" s="10"/>
      <c r="GYS122" s="10"/>
      <c r="GYT122" s="10"/>
      <c r="GYU122" s="10"/>
      <c r="GYV122" s="10"/>
      <c r="GYW122" s="10"/>
      <c r="GYX122" s="10"/>
      <c r="GYY122" s="10"/>
      <c r="GYZ122" s="10"/>
      <c r="GZA122" s="10"/>
      <c r="GZB122" s="10"/>
      <c r="GZC122" s="10"/>
      <c r="GZD122" s="10"/>
      <c r="GZE122" s="10"/>
      <c r="GZF122" s="10"/>
      <c r="GZG122" s="10"/>
      <c r="GZH122" s="10"/>
      <c r="GZI122" s="10"/>
      <c r="GZJ122" s="10"/>
      <c r="GZK122" s="10"/>
      <c r="GZL122" s="10"/>
      <c r="GZM122" s="10"/>
      <c r="GZN122" s="10"/>
      <c r="GZO122" s="10"/>
      <c r="GZP122" s="10"/>
      <c r="GZQ122" s="10"/>
      <c r="GZR122" s="10"/>
      <c r="GZS122" s="10"/>
      <c r="GZT122" s="10"/>
      <c r="GZU122" s="10"/>
      <c r="GZV122" s="10"/>
      <c r="GZW122" s="10"/>
      <c r="GZX122" s="10"/>
      <c r="GZY122" s="10"/>
      <c r="GZZ122" s="10"/>
      <c r="HAA122" s="10"/>
      <c r="HAB122" s="10"/>
      <c r="HAC122" s="10"/>
      <c r="HAD122" s="10"/>
      <c r="HAE122" s="10"/>
      <c r="HAF122" s="10"/>
      <c r="HAG122" s="10"/>
      <c r="HAH122" s="10"/>
      <c r="HAI122" s="10"/>
      <c r="HAJ122" s="10"/>
      <c r="HAK122" s="10"/>
      <c r="HAL122" s="10"/>
      <c r="HAM122" s="10"/>
      <c r="HAN122" s="10"/>
      <c r="HAO122" s="10"/>
      <c r="HAP122" s="10"/>
      <c r="HAQ122" s="10"/>
      <c r="HAR122" s="10"/>
      <c r="HAS122" s="10"/>
      <c r="HAT122" s="10"/>
      <c r="HAU122" s="10"/>
      <c r="HAV122" s="10"/>
      <c r="HAW122" s="10"/>
      <c r="HAX122" s="10"/>
      <c r="HAY122" s="10"/>
      <c r="HAZ122" s="10"/>
      <c r="HBA122" s="10"/>
      <c r="HBB122" s="10"/>
      <c r="HBC122" s="10"/>
      <c r="HBD122" s="10"/>
      <c r="HBE122" s="10"/>
      <c r="HBF122" s="10"/>
      <c r="HBG122" s="10"/>
      <c r="HBH122" s="10"/>
      <c r="HBI122" s="10"/>
      <c r="HBJ122" s="10"/>
      <c r="HBK122" s="10"/>
      <c r="HBL122" s="10"/>
      <c r="HBM122" s="10"/>
      <c r="HBN122" s="10"/>
      <c r="HBO122" s="10"/>
      <c r="HBP122" s="10"/>
      <c r="HBQ122" s="10"/>
      <c r="HBR122" s="10"/>
      <c r="HBS122" s="10"/>
      <c r="HBT122" s="10"/>
      <c r="HBU122" s="10"/>
      <c r="HBV122" s="10"/>
      <c r="HBW122" s="10"/>
      <c r="HBX122" s="10"/>
      <c r="HBY122" s="10"/>
      <c r="HBZ122" s="10"/>
      <c r="HCA122" s="10"/>
      <c r="HCB122" s="10"/>
      <c r="HCC122" s="10"/>
      <c r="HCD122" s="10"/>
      <c r="HCE122" s="10"/>
      <c r="HCF122" s="10"/>
      <c r="HCG122" s="10"/>
      <c r="HCH122" s="10"/>
      <c r="HCI122" s="10"/>
      <c r="HCJ122" s="10"/>
      <c r="HCK122" s="10"/>
      <c r="HCL122" s="10"/>
      <c r="HCM122" s="10"/>
      <c r="HCN122" s="10"/>
      <c r="HCO122" s="10"/>
      <c r="HCP122" s="10"/>
      <c r="HCQ122" s="10"/>
      <c r="HCR122" s="10"/>
      <c r="HCS122" s="10"/>
      <c r="HCT122" s="10"/>
      <c r="HCU122" s="10"/>
      <c r="HCV122" s="10"/>
      <c r="HCW122" s="10"/>
      <c r="HCX122" s="10"/>
      <c r="HCY122" s="10"/>
      <c r="HCZ122" s="10"/>
      <c r="HDA122" s="10"/>
      <c r="HDB122" s="10"/>
      <c r="HDC122" s="10"/>
      <c r="HDD122" s="10"/>
      <c r="HDE122" s="10"/>
      <c r="HDF122" s="10"/>
      <c r="HDG122" s="10"/>
      <c r="HDH122" s="10"/>
      <c r="HDI122" s="10"/>
      <c r="HDJ122" s="10"/>
      <c r="HDK122" s="10"/>
      <c r="HDL122" s="10"/>
      <c r="HDM122" s="10"/>
      <c r="HDN122" s="10"/>
      <c r="HDO122" s="10"/>
      <c r="HDP122" s="10"/>
      <c r="HDQ122" s="10"/>
      <c r="HDR122" s="10"/>
      <c r="HDS122" s="10"/>
      <c r="HDT122" s="10"/>
      <c r="HDU122" s="10"/>
      <c r="HDV122" s="10"/>
      <c r="HDW122" s="10"/>
      <c r="HDX122" s="10"/>
      <c r="HDY122" s="10"/>
      <c r="HDZ122" s="10"/>
      <c r="HEA122" s="10"/>
      <c r="HEB122" s="10"/>
      <c r="HEC122" s="10"/>
      <c r="HED122" s="10"/>
      <c r="HEE122" s="10"/>
      <c r="HEF122" s="10"/>
      <c r="HEG122" s="10"/>
      <c r="HEH122" s="10"/>
      <c r="HEI122" s="10"/>
      <c r="HEJ122" s="10"/>
      <c r="HEK122" s="10"/>
      <c r="HEL122" s="10"/>
      <c r="HEM122" s="10"/>
      <c r="HEN122" s="10"/>
      <c r="HEO122" s="10"/>
      <c r="HEP122" s="10"/>
      <c r="HEQ122" s="10"/>
      <c r="HER122" s="10"/>
      <c r="HES122" s="10"/>
      <c r="HET122" s="10"/>
      <c r="HEU122" s="10"/>
      <c r="HEV122" s="10"/>
      <c r="HEW122" s="10"/>
      <c r="HEX122" s="10"/>
      <c r="HEY122" s="10"/>
      <c r="HEZ122" s="10"/>
      <c r="HFA122" s="10"/>
      <c r="HFB122" s="10"/>
      <c r="HFC122" s="10"/>
      <c r="HFD122" s="10"/>
      <c r="HFE122" s="10"/>
      <c r="HFF122" s="10"/>
      <c r="HFG122" s="10"/>
      <c r="HFH122" s="10"/>
      <c r="HFI122" s="10"/>
      <c r="HFJ122" s="10"/>
      <c r="HFK122" s="10"/>
      <c r="HFL122" s="10"/>
      <c r="HFM122" s="10"/>
      <c r="HFN122" s="10"/>
      <c r="HFO122" s="10"/>
      <c r="HFP122" s="10"/>
      <c r="HFQ122" s="10"/>
      <c r="HFR122" s="10"/>
      <c r="HFS122" s="10"/>
      <c r="HFT122" s="10"/>
      <c r="HFU122" s="10"/>
      <c r="HFV122" s="10"/>
      <c r="HFW122" s="10"/>
      <c r="HFX122" s="10"/>
      <c r="HFY122" s="10"/>
      <c r="HFZ122" s="10"/>
      <c r="HGA122" s="10"/>
      <c r="HGB122" s="10"/>
      <c r="HGC122" s="10"/>
      <c r="HGD122" s="10"/>
      <c r="HGE122" s="10"/>
      <c r="HGF122" s="10"/>
      <c r="HGG122" s="10"/>
      <c r="HGH122" s="10"/>
      <c r="HGI122" s="10"/>
      <c r="HGJ122" s="10"/>
      <c r="HGK122" s="10"/>
      <c r="HGL122" s="10"/>
      <c r="HGM122" s="10"/>
      <c r="HGN122" s="10"/>
      <c r="HGO122" s="10"/>
      <c r="HGP122" s="10"/>
      <c r="HGQ122" s="10"/>
      <c r="HGR122" s="10"/>
      <c r="HGS122" s="10"/>
      <c r="HGT122" s="10"/>
      <c r="HGU122" s="10"/>
      <c r="HGV122" s="10"/>
      <c r="HGW122" s="10"/>
      <c r="HGX122" s="10"/>
      <c r="HGY122" s="10"/>
      <c r="HGZ122" s="10"/>
      <c r="HHA122" s="10"/>
      <c r="HHB122" s="10"/>
      <c r="HHC122" s="10"/>
      <c r="HHD122" s="10"/>
      <c r="HHE122" s="10"/>
      <c r="HHF122" s="10"/>
      <c r="HHG122" s="10"/>
      <c r="HHH122" s="10"/>
      <c r="HHI122" s="10"/>
      <c r="HHJ122" s="10"/>
      <c r="HHK122" s="10"/>
      <c r="HHL122" s="10"/>
      <c r="HHM122" s="10"/>
      <c r="HHN122" s="10"/>
      <c r="HHO122" s="10"/>
      <c r="HHP122" s="10"/>
      <c r="HHQ122" s="10"/>
      <c r="HHR122" s="10"/>
      <c r="HHS122" s="10"/>
      <c r="HHT122" s="10"/>
      <c r="HHU122" s="10"/>
      <c r="HHV122" s="10"/>
      <c r="HHW122" s="10"/>
      <c r="HHX122" s="10"/>
      <c r="HHY122" s="10"/>
      <c r="HHZ122" s="10"/>
      <c r="HIA122" s="10"/>
      <c r="HIB122" s="10"/>
      <c r="HIC122" s="10"/>
      <c r="HID122" s="10"/>
      <c r="HIE122" s="10"/>
      <c r="HIF122" s="10"/>
      <c r="HIG122" s="10"/>
      <c r="HIH122" s="10"/>
      <c r="HII122" s="10"/>
      <c r="HIJ122" s="10"/>
      <c r="HIK122" s="10"/>
      <c r="HIL122" s="10"/>
      <c r="HIM122" s="10"/>
      <c r="HIN122" s="10"/>
      <c r="HIO122" s="10"/>
      <c r="HIP122" s="10"/>
      <c r="HIQ122" s="10"/>
      <c r="HIR122" s="10"/>
      <c r="HIS122" s="10"/>
      <c r="HIT122" s="10"/>
      <c r="HIU122" s="10"/>
      <c r="HIV122" s="10"/>
      <c r="HIW122" s="10"/>
      <c r="HIX122" s="10"/>
      <c r="HIY122" s="10"/>
      <c r="HIZ122" s="10"/>
      <c r="HJA122" s="10"/>
      <c r="HJB122" s="10"/>
      <c r="HJC122" s="10"/>
      <c r="HJD122" s="10"/>
      <c r="HJE122" s="10"/>
      <c r="HJF122" s="10"/>
      <c r="HJG122" s="10"/>
      <c r="HJH122" s="10"/>
      <c r="HJI122" s="10"/>
      <c r="HJJ122" s="10"/>
      <c r="HJK122" s="10"/>
      <c r="HJL122" s="10"/>
      <c r="HJM122" s="10"/>
      <c r="HJN122" s="10"/>
      <c r="HJO122" s="10"/>
      <c r="HJP122" s="10"/>
      <c r="HJQ122" s="10"/>
      <c r="HJR122" s="10"/>
      <c r="HJS122" s="10"/>
      <c r="HJT122" s="10"/>
      <c r="HJU122" s="10"/>
      <c r="HJV122" s="10"/>
      <c r="HJW122" s="10"/>
      <c r="HJX122" s="10"/>
      <c r="HJY122" s="10"/>
      <c r="HJZ122" s="10"/>
      <c r="HKA122" s="10"/>
      <c r="HKB122" s="10"/>
      <c r="HKC122" s="10"/>
      <c r="HKD122" s="10"/>
      <c r="HKE122" s="10"/>
      <c r="HKF122" s="10"/>
      <c r="HKG122" s="10"/>
      <c r="HKH122" s="10"/>
      <c r="HKI122" s="10"/>
      <c r="HKJ122" s="10"/>
      <c r="HKK122" s="10"/>
      <c r="HKL122" s="10"/>
      <c r="HKM122" s="10"/>
      <c r="HKN122" s="10"/>
      <c r="HKO122" s="10"/>
      <c r="HKP122" s="10"/>
      <c r="HKQ122" s="10"/>
      <c r="HKR122" s="10"/>
      <c r="HKS122" s="10"/>
      <c r="HKT122" s="10"/>
      <c r="HKU122" s="10"/>
      <c r="HKV122" s="10"/>
      <c r="HKW122" s="10"/>
      <c r="HKX122" s="10"/>
      <c r="HKY122" s="10"/>
      <c r="HKZ122" s="10"/>
      <c r="HLA122" s="10"/>
      <c r="HLB122" s="10"/>
      <c r="HLC122" s="10"/>
      <c r="HLD122" s="10"/>
      <c r="HLE122" s="10"/>
      <c r="HLF122" s="10"/>
      <c r="HLG122" s="10"/>
      <c r="HLH122" s="10"/>
      <c r="HLI122" s="10"/>
      <c r="HLJ122" s="10"/>
      <c r="HLK122" s="10"/>
      <c r="HLL122" s="10"/>
      <c r="HLM122" s="10"/>
      <c r="HLN122" s="10"/>
      <c r="HLO122" s="10"/>
      <c r="HLP122" s="10"/>
      <c r="HLQ122" s="10"/>
      <c r="HLR122" s="10"/>
      <c r="HLS122" s="10"/>
      <c r="HLT122" s="10"/>
      <c r="HLU122" s="10"/>
      <c r="HLV122" s="10"/>
      <c r="HLW122" s="10"/>
      <c r="HLX122" s="10"/>
      <c r="HLY122" s="10"/>
      <c r="HLZ122" s="10"/>
      <c r="HMA122" s="10"/>
      <c r="HMB122" s="10"/>
      <c r="HMC122" s="10"/>
      <c r="HMD122" s="10"/>
      <c r="HME122" s="10"/>
      <c r="HMF122" s="10"/>
      <c r="HMG122" s="10"/>
      <c r="HMH122" s="10"/>
      <c r="HMI122" s="10"/>
      <c r="HMJ122" s="10"/>
      <c r="HMK122" s="10"/>
      <c r="HML122" s="10"/>
      <c r="HMM122" s="10"/>
      <c r="HMN122" s="10"/>
      <c r="HMO122" s="10"/>
      <c r="HMP122" s="10"/>
      <c r="HMQ122" s="10"/>
      <c r="HMR122" s="10"/>
      <c r="HMS122" s="10"/>
      <c r="HMT122" s="10"/>
      <c r="HMU122" s="10"/>
      <c r="HMV122" s="10"/>
      <c r="HMW122" s="10"/>
      <c r="HMX122" s="10"/>
      <c r="HMY122" s="10"/>
      <c r="HMZ122" s="10"/>
      <c r="HNA122" s="10"/>
      <c r="HNB122" s="10"/>
      <c r="HNC122" s="10"/>
      <c r="HND122" s="10"/>
      <c r="HNE122" s="10"/>
      <c r="HNF122" s="10"/>
      <c r="HNG122" s="10"/>
      <c r="HNH122" s="10"/>
      <c r="HNI122" s="10"/>
      <c r="HNJ122" s="10"/>
      <c r="HNK122" s="10"/>
      <c r="HNL122" s="10"/>
      <c r="HNM122" s="10"/>
      <c r="HNN122" s="10"/>
      <c r="HNO122" s="10"/>
      <c r="HNP122" s="10"/>
      <c r="HNQ122" s="10"/>
      <c r="HNR122" s="10"/>
      <c r="HNS122" s="10"/>
      <c r="HNT122" s="10"/>
      <c r="HNU122" s="10"/>
      <c r="HNV122" s="10"/>
      <c r="HNW122" s="10"/>
      <c r="HNX122" s="10"/>
      <c r="HNY122" s="10"/>
      <c r="HNZ122" s="10"/>
      <c r="HOA122" s="10"/>
      <c r="HOB122" s="10"/>
      <c r="HOC122" s="10"/>
      <c r="HOD122" s="10"/>
      <c r="HOE122" s="10"/>
      <c r="HOF122" s="10"/>
      <c r="HOG122" s="10"/>
      <c r="HOH122" s="10"/>
      <c r="HOI122" s="10"/>
      <c r="HOJ122" s="10"/>
      <c r="HOK122" s="10"/>
      <c r="HOL122" s="10"/>
      <c r="HOM122" s="10"/>
      <c r="HON122" s="10"/>
      <c r="HOO122" s="10"/>
      <c r="HOP122" s="10"/>
      <c r="HOQ122" s="10"/>
      <c r="HOR122" s="10"/>
      <c r="HOS122" s="10"/>
      <c r="HOT122" s="10"/>
      <c r="HOU122" s="10"/>
      <c r="HOV122" s="10"/>
      <c r="HOW122" s="10"/>
      <c r="HOX122" s="10"/>
      <c r="HOY122" s="10"/>
      <c r="HOZ122" s="10"/>
      <c r="HPA122" s="10"/>
      <c r="HPB122" s="10"/>
      <c r="HPC122" s="10"/>
      <c r="HPD122" s="10"/>
      <c r="HPE122" s="10"/>
      <c r="HPF122" s="10"/>
      <c r="HPG122" s="10"/>
      <c r="HPH122" s="10"/>
      <c r="HPI122" s="10"/>
      <c r="HPJ122" s="10"/>
      <c r="HPK122" s="10"/>
      <c r="HPL122" s="10"/>
      <c r="HPM122" s="10"/>
      <c r="HPN122" s="10"/>
      <c r="HPO122" s="10"/>
      <c r="HPP122" s="10"/>
      <c r="HPQ122" s="10"/>
      <c r="HPR122" s="10"/>
      <c r="HPS122" s="10"/>
      <c r="HPT122" s="10"/>
      <c r="HPU122" s="10"/>
      <c r="HPV122" s="10"/>
      <c r="HPW122" s="10"/>
      <c r="HPX122" s="10"/>
      <c r="HPY122" s="10"/>
      <c r="HPZ122" s="10"/>
      <c r="HQA122" s="10"/>
      <c r="HQB122" s="10"/>
      <c r="HQC122" s="10"/>
      <c r="HQD122" s="10"/>
      <c r="HQE122" s="10"/>
      <c r="HQF122" s="10"/>
      <c r="HQG122" s="10"/>
      <c r="HQH122" s="10"/>
      <c r="HQI122" s="10"/>
      <c r="HQJ122" s="10"/>
      <c r="HQK122" s="10"/>
      <c r="HQL122" s="10"/>
      <c r="HQM122" s="10"/>
      <c r="HQN122" s="10"/>
      <c r="HQO122" s="10"/>
      <c r="HQP122" s="10"/>
      <c r="HQQ122" s="10"/>
      <c r="HQR122" s="10"/>
      <c r="HQS122" s="10"/>
      <c r="HQT122" s="10"/>
      <c r="HQU122" s="10"/>
      <c r="HQV122" s="10"/>
      <c r="HQW122" s="10"/>
      <c r="HQX122" s="10"/>
      <c r="HQY122" s="10"/>
      <c r="HQZ122" s="10"/>
      <c r="HRA122" s="10"/>
      <c r="HRB122" s="10"/>
      <c r="HRC122" s="10"/>
      <c r="HRD122" s="10"/>
      <c r="HRE122" s="10"/>
      <c r="HRF122" s="10"/>
      <c r="HRG122" s="10"/>
      <c r="HRH122" s="10"/>
      <c r="HRI122" s="10"/>
      <c r="HRJ122" s="10"/>
      <c r="HRK122" s="10"/>
      <c r="HRL122" s="10"/>
      <c r="HRM122" s="10"/>
      <c r="HRN122" s="10"/>
      <c r="HRO122" s="10"/>
      <c r="HRP122" s="10"/>
      <c r="HRQ122" s="10"/>
      <c r="HRR122" s="10"/>
      <c r="HRS122" s="10"/>
      <c r="HRT122" s="10"/>
      <c r="HRU122" s="10"/>
      <c r="HRV122" s="10"/>
      <c r="HRW122" s="10"/>
      <c r="HRX122" s="10"/>
      <c r="HRY122" s="10"/>
      <c r="HRZ122" s="10"/>
      <c r="HSA122" s="10"/>
      <c r="HSB122" s="10"/>
      <c r="HSC122" s="10"/>
      <c r="HSD122" s="10"/>
      <c r="HSE122" s="10"/>
      <c r="HSF122" s="10"/>
      <c r="HSG122" s="10"/>
      <c r="HSH122" s="10"/>
      <c r="HSI122" s="10"/>
      <c r="HSJ122" s="10"/>
      <c r="HSK122" s="10"/>
      <c r="HSL122" s="10"/>
      <c r="HSM122" s="10"/>
      <c r="HSN122" s="10"/>
      <c r="HSO122" s="10"/>
      <c r="HSP122" s="10"/>
      <c r="HSQ122" s="10"/>
      <c r="HSR122" s="10"/>
      <c r="HSS122" s="10"/>
      <c r="HST122" s="10"/>
      <c r="HSU122" s="10"/>
      <c r="HSV122" s="10"/>
      <c r="HSW122" s="10"/>
      <c r="HSX122" s="10"/>
      <c r="HSY122" s="10"/>
      <c r="HSZ122" s="10"/>
      <c r="HTA122" s="10"/>
      <c r="HTB122" s="10"/>
      <c r="HTC122" s="10"/>
      <c r="HTD122" s="10"/>
      <c r="HTE122" s="10"/>
      <c r="HTF122" s="10"/>
      <c r="HTG122" s="10"/>
      <c r="HTH122" s="10"/>
      <c r="HTI122" s="10"/>
      <c r="HTJ122" s="10"/>
      <c r="HTK122" s="10"/>
      <c r="HTL122" s="10"/>
      <c r="HTM122" s="10"/>
      <c r="HTN122" s="10"/>
      <c r="HTO122" s="10"/>
      <c r="HTP122" s="10"/>
      <c r="HTQ122" s="10"/>
      <c r="HTR122" s="10"/>
      <c r="HTS122" s="10"/>
      <c r="HTT122" s="10"/>
      <c r="HTU122" s="10"/>
      <c r="HTV122" s="10"/>
      <c r="HTW122" s="10"/>
      <c r="HTX122" s="10"/>
      <c r="HTY122" s="10"/>
      <c r="HTZ122" s="10"/>
      <c r="HUA122" s="10"/>
      <c r="HUB122" s="10"/>
      <c r="HUC122" s="10"/>
      <c r="HUD122" s="10"/>
      <c r="HUE122" s="10"/>
      <c r="HUF122" s="10"/>
      <c r="HUG122" s="10"/>
      <c r="HUH122" s="10"/>
      <c r="HUI122" s="10"/>
      <c r="HUJ122" s="10"/>
      <c r="HUK122" s="10"/>
      <c r="HUL122" s="10"/>
      <c r="HUM122" s="10"/>
      <c r="HUN122" s="10"/>
      <c r="HUO122" s="10"/>
      <c r="HUP122" s="10"/>
      <c r="HUQ122" s="10"/>
      <c r="HUR122" s="10"/>
      <c r="HUS122" s="10"/>
      <c r="HUT122" s="10"/>
      <c r="HUU122" s="10"/>
      <c r="HUV122" s="10"/>
      <c r="HUW122" s="10"/>
      <c r="HUX122" s="10"/>
      <c r="HUY122" s="10"/>
      <c r="HUZ122" s="10"/>
      <c r="HVA122" s="10"/>
      <c r="HVB122" s="10"/>
      <c r="HVC122" s="10"/>
      <c r="HVD122" s="10"/>
      <c r="HVE122" s="10"/>
      <c r="HVF122" s="10"/>
      <c r="HVG122" s="10"/>
      <c r="HVH122" s="10"/>
      <c r="HVI122" s="10"/>
      <c r="HVJ122" s="10"/>
      <c r="HVK122" s="10"/>
      <c r="HVL122" s="10"/>
      <c r="HVM122" s="10"/>
      <c r="HVN122" s="10"/>
      <c r="HVO122" s="10"/>
      <c r="HVP122" s="10"/>
      <c r="HVQ122" s="10"/>
      <c r="HVR122" s="10"/>
      <c r="HVS122" s="10"/>
      <c r="HVT122" s="10"/>
      <c r="HVU122" s="10"/>
      <c r="HVV122" s="10"/>
      <c r="HVW122" s="10"/>
      <c r="HVX122" s="10"/>
      <c r="HVY122" s="10"/>
      <c r="HVZ122" s="10"/>
      <c r="HWA122" s="10"/>
      <c r="HWB122" s="10"/>
      <c r="HWC122" s="10"/>
      <c r="HWD122" s="10"/>
      <c r="HWE122" s="10"/>
      <c r="HWF122" s="10"/>
      <c r="HWG122" s="10"/>
      <c r="HWH122" s="10"/>
      <c r="HWI122" s="10"/>
      <c r="HWJ122" s="10"/>
      <c r="HWK122" s="10"/>
      <c r="HWL122" s="10"/>
      <c r="HWM122" s="10"/>
      <c r="HWN122" s="10"/>
      <c r="HWO122" s="10"/>
      <c r="HWP122" s="10"/>
      <c r="HWQ122" s="10"/>
      <c r="HWR122" s="10"/>
      <c r="HWS122" s="10"/>
      <c r="HWT122" s="10"/>
      <c r="HWU122" s="10"/>
      <c r="HWV122" s="10"/>
      <c r="HWW122" s="10"/>
      <c r="HWX122" s="10"/>
      <c r="HWY122" s="10"/>
      <c r="HWZ122" s="10"/>
      <c r="HXA122" s="10"/>
      <c r="HXB122" s="10"/>
      <c r="HXC122" s="10"/>
      <c r="HXD122" s="10"/>
      <c r="HXE122" s="10"/>
      <c r="HXF122" s="10"/>
      <c r="HXG122" s="10"/>
      <c r="HXH122" s="10"/>
      <c r="HXI122" s="10"/>
      <c r="HXJ122" s="10"/>
      <c r="HXK122" s="10"/>
      <c r="HXL122" s="10"/>
      <c r="HXM122" s="10"/>
      <c r="HXN122" s="10"/>
      <c r="HXO122" s="10"/>
      <c r="HXP122" s="10"/>
      <c r="HXQ122" s="10"/>
      <c r="HXR122" s="10"/>
      <c r="HXS122" s="10"/>
      <c r="HXT122" s="10"/>
      <c r="HXU122" s="10"/>
      <c r="HXV122" s="10"/>
      <c r="HXW122" s="10"/>
      <c r="HXX122" s="10"/>
      <c r="HXY122" s="10"/>
      <c r="HXZ122" s="10"/>
      <c r="HYA122" s="10"/>
      <c r="HYB122" s="10"/>
      <c r="HYC122" s="10"/>
      <c r="HYD122" s="10"/>
      <c r="HYE122" s="10"/>
      <c r="HYF122" s="10"/>
      <c r="HYG122" s="10"/>
      <c r="HYH122" s="10"/>
      <c r="HYI122" s="10"/>
      <c r="HYJ122" s="10"/>
      <c r="HYK122" s="10"/>
      <c r="HYL122" s="10"/>
      <c r="HYM122" s="10"/>
      <c r="HYN122" s="10"/>
      <c r="HYO122" s="10"/>
      <c r="HYP122" s="10"/>
      <c r="HYQ122" s="10"/>
      <c r="HYR122" s="10"/>
      <c r="HYS122" s="10"/>
      <c r="HYT122" s="10"/>
      <c r="HYU122" s="10"/>
      <c r="HYV122" s="10"/>
      <c r="HYW122" s="10"/>
      <c r="HYX122" s="10"/>
      <c r="HYY122" s="10"/>
      <c r="HYZ122" s="10"/>
      <c r="HZA122" s="10"/>
      <c r="HZB122" s="10"/>
      <c r="HZC122" s="10"/>
      <c r="HZD122" s="10"/>
      <c r="HZE122" s="10"/>
      <c r="HZF122" s="10"/>
      <c r="HZG122" s="10"/>
      <c r="HZH122" s="10"/>
      <c r="HZI122" s="10"/>
      <c r="HZJ122" s="10"/>
      <c r="HZK122" s="10"/>
      <c r="HZL122" s="10"/>
      <c r="HZM122" s="10"/>
      <c r="HZN122" s="10"/>
      <c r="HZO122" s="10"/>
      <c r="HZP122" s="10"/>
      <c r="HZQ122" s="10"/>
      <c r="HZR122" s="10"/>
      <c r="HZS122" s="10"/>
      <c r="HZT122" s="10"/>
      <c r="HZU122" s="10"/>
      <c r="HZV122" s="10"/>
      <c r="HZW122" s="10"/>
      <c r="HZX122" s="10"/>
      <c r="HZY122" s="10"/>
      <c r="HZZ122" s="10"/>
      <c r="IAA122" s="10"/>
      <c r="IAB122" s="10"/>
      <c r="IAC122" s="10"/>
      <c r="IAD122" s="10"/>
      <c r="IAE122" s="10"/>
      <c r="IAF122" s="10"/>
      <c r="IAG122" s="10"/>
      <c r="IAH122" s="10"/>
      <c r="IAI122" s="10"/>
      <c r="IAJ122" s="10"/>
      <c r="IAK122" s="10"/>
      <c r="IAL122" s="10"/>
      <c r="IAM122" s="10"/>
      <c r="IAN122" s="10"/>
      <c r="IAO122" s="10"/>
      <c r="IAP122" s="10"/>
      <c r="IAQ122" s="10"/>
      <c r="IAR122" s="10"/>
      <c r="IAS122" s="10"/>
      <c r="IAT122" s="10"/>
      <c r="IAU122" s="10"/>
      <c r="IAV122" s="10"/>
      <c r="IAW122" s="10"/>
      <c r="IAX122" s="10"/>
      <c r="IAY122" s="10"/>
      <c r="IAZ122" s="10"/>
      <c r="IBA122" s="10"/>
      <c r="IBB122" s="10"/>
      <c r="IBC122" s="10"/>
      <c r="IBD122" s="10"/>
      <c r="IBE122" s="10"/>
      <c r="IBF122" s="10"/>
      <c r="IBG122" s="10"/>
      <c r="IBH122" s="10"/>
      <c r="IBI122" s="10"/>
      <c r="IBJ122" s="10"/>
      <c r="IBK122" s="10"/>
      <c r="IBL122" s="10"/>
      <c r="IBM122" s="10"/>
      <c r="IBN122" s="10"/>
      <c r="IBO122" s="10"/>
      <c r="IBP122" s="10"/>
      <c r="IBQ122" s="10"/>
      <c r="IBR122" s="10"/>
      <c r="IBS122" s="10"/>
      <c r="IBT122" s="10"/>
      <c r="IBU122" s="10"/>
      <c r="IBV122" s="10"/>
      <c r="IBW122" s="10"/>
      <c r="IBX122" s="10"/>
      <c r="IBY122" s="10"/>
      <c r="IBZ122" s="10"/>
      <c r="ICA122" s="10"/>
      <c r="ICB122" s="10"/>
      <c r="ICC122" s="10"/>
      <c r="ICD122" s="10"/>
      <c r="ICE122" s="10"/>
      <c r="ICF122" s="10"/>
      <c r="ICG122" s="10"/>
      <c r="ICH122" s="10"/>
      <c r="ICI122" s="10"/>
      <c r="ICJ122" s="10"/>
      <c r="ICK122" s="10"/>
      <c r="ICL122" s="10"/>
      <c r="ICM122" s="10"/>
      <c r="ICN122" s="10"/>
      <c r="ICO122" s="10"/>
      <c r="ICP122" s="10"/>
      <c r="ICQ122" s="10"/>
      <c r="ICR122" s="10"/>
      <c r="ICS122" s="10"/>
      <c r="ICT122" s="10"/>
      <c r="ICU122" s="10"/>
      <c r="ICV122" s="10"/>
      <c r="ICW122" s="10"/>
      <c r="ICX122" s="10"/>
      <c r="ICY122" s="10"/>
      <c r="ICZ122" s="10"/>
      <c r="IDA122" s="10"/>
      <c r="IDB122" s="10"/>
      <c r="IDC122" s="10"/>
      <c r="IDD122" s="10"/>
      <c r="IDE122" s="10"/>
      <c r="IDF122" s="10"/>
      <c r="IDG122" s="10"/>
      <c r="IDH122" s="10"/>
      <c r="IDI122" s="10"/>
      <c r="IDJ122" s="10"/>
      <c r="IDK122" s="10"/>
      <c r="IDL122" s="10"/>
      <c r="IDM122" s="10"/>
      <c r="IDN122" s="10"/>
      <c r="IDO122" s="10"/>
      <c r="IDP122" s="10"/>
      <c r="IDQ122" s="10"/>
      <c r="IDR122" s="10"/>
      <c r="IDS122" s="10"/>
      <c r="IDT122" s="10"/>
      <c r="IDU122" s="10"/>
      <c r="IDV122" s="10"/>
      <c r="IDW122" s="10"/>
      <c r="IDX122" s="10"/>
      <c r="IDY122" s="10"/>
      <c r="IDZ122" s="10"/>
      <c r="IEA122" s="10"/>
      <c r="IEB122" s="10"/>
      <c r="IEC122" s="10"/>
      <c r="IED122" s="10"/>
      <c r="IEE122" s="10"/>
      <c r="IEF122" s="10"/>
      <c r="IEG122" s="10"/>
      <c r="IEH122" s="10"/>
      <c r="IEI122" s="10"/>
      <c r="IEJ122" s="10"/>
      <c r="IEK122" s="10"/>
      <c r="IEL122" s="10"/>
      <c r="IEM122" s="10"/>
      <c r="IEN122" s="10"/>
      <c r="IEO122" s="10"/>
      <c r="IEP122" s="10"/>
      <c r="IEQ122" s="10"/>
      <c r="IER122" s="10"/>
      <c r="IES122" s="10"/>
      <c r="IET122" s="10"/>
      <c r="IEU122" s="10"/>
      <c r="IEV122" s="10"/>
      <c r="IEW122" s="10"/>
      <c r="IEX122" s="10"/>
      <c r="IEY122" s="10"/>
      <c r="IEZ122" s="10"/>
      <c r="IFA122" s="10"/>
      <c r="IFB122" s="10"/>
      <c r="IFC122" s="10"/>
      <c r="IFD122" s="10"/>
      <c r="IFE122" s="10"/>
      <c r="IFF122" s="10"/>
      <c r="IFG122" s="10"/>
      <c r="IFH122" s="10"/>
      <c r="IFI122" s="10"/>
      <c r="IFJ122" s="10"/>
      <c r="IFK122" s="10"/>
      <c r="IFL122" s="10"/>
      <c r="IFM122" s="10"/>
      <c r="IFN122" s="10"/>
      <c r="IFO122" s="10"/>
      <c r="IFP122" s="10"/>
      <c r="IFQ122" s="10"/>
      <c r="IFR122" s="10"/>
      <c r="IFS122" s="10"/>
      <c r="IFT122" s="10"/>
      <c r="IFU122" s="10"/>
      <c r="IFV122" s="10"/>
      <c r="IFW122" s="10"/>
      <c r="IFX122" s="10"/>
      <c r="IFY122" s="10"/>
      <c r="IFZ122" s="10"/>
      <c r="IGA122" s="10"/>
      <c r="IGB122" s="10"/>
      <c r="IGC122" s="10"/>
      <c r="IGD122" s="10"/>
      <c r="IGE122" s="10"/>
      <c r="IGF122" s="10"/>
      <c r="IGG122" s="10"/>
      <c r="IGH122" s="10"/>
      <c r="IGI122" s="10"/>
      <c r="IGJ122" s="10"/>
      <c r="IGK122" s="10"/>
      <c r="IGL122" s="10"/>
      <c r="IGM122" s="10"/>
      <c r="IGN122" s="10"/>
      <c r="IGO122" s="10"/>
      <c r="IGP122" s="10"/>
      <c r="IGQ122" s="10"/>
      <c r="IGR122" s="10"/>
      <c r="IGS122" s="10"/>
      <c r="IGT122" s="10"/>
      <c r="IGU122" s="10"/>
      <c r="IGV122" s="10"/>
      <c r="IGW122" s="10"/>
      <c r="IGX122" s="10"/>
      <c r="IGY122" s="10"/>
      <c r="IGZ122" s="10"/>
      <c r="IHA122" s="10"/>
      <c r="IHB122" s="10"/>
      <c r="IHC122" s="10"/>
      <c r="IHD122" s="10"/>
      <c r="IHE122" s="10"/>
      <c r="IHF122" s="10"/>
      <c r="IHG122" s="10"/>
      <c r="IHH122" s="10"/>
      <c r="IHI122" s="10"/>
      <c r="IHJ122" s="10"/>
      <c r="IHK122" s="10"/>
      <c r="IHL122" s="10"/>
      <c r="IHM122" s="10"/>
      <c r="IHN122" s="10"/>
      <c r="IHO122" s="10"/>
      <c r="IHP122" s="10"/>
      <c r="IHQ122" s="10"/>
      <c r="IHR122" s="10"/>
      <c r="IHS122" s="10"/>
      <c r="IHT122" s="10"/>
      <c r="IHU122" s="10"/>
      <c r="IHV122" s="10"/>
      <c r="IHW122" s="10"/>
      <c r="IHX122" s="10"/>
      <c r="IHY122" s="10"/>
      <c r="IHZ122" s="10"/>
      <c r="IIA122" s="10"/>
      <c r="IIB122" s="10"/>
      <c r="IIC122" s="10"/>
      <c r="IID122" s="10"/>
      <c r="IIE122" s="10"/>
      <c r="IIF122" s="10"/>
      <c r="IIG122" s="10"/>
      <c r="IIH122" s="10"/>
      <c r="III122" s="10"/>
      <c r="IIJ122" s="10"/>
      <c r="IIK122" s="10"/>
      <c r="IIL122" s="10"/>
      <c r="IIM122" s="10"/>
      <c r="IIN122" s="10"/>
      <c r="IIO122" s="10"/>
      <c r="IIP122" s="10"/>
      <c r="IIQ122" s="10"/>
      <c r="IIR122" s="10"/>
      <c r="IIS122" s="10"/>
      <c r="IIT122" s="10"/>
      <c r="IIU122" s="10"/>
      <c r="IIV122" s="10"/>
      <c r="IIW122" s="10"/>
      <c r="IIX122" s="10"/>
      <c r="IIY122" s="10"/>
      <c r="IIZ122" s="10"/>
      <c r="IJA122" s="10"/>
      <c r="IJB122" s="10"/>
      <c r="IJC122" s="10"/>
      <c r="IJD122" s="10"/>
      <c r="IJE122" s="10"/>
      <c r="IJF122" s="10"/>
      <c r="IJG122" s="10"/>
      <c r="IJH122" s="10"/>
      <c r="IJI122" s="10"/>
      <c r="IJJ122" s="10"/>
      <c r="IJK122" s="10"/>
      <c r="IJL122" s="10"/>
      <c r="IJM122" s="10"/>
      <c r="IJN122" s="10"/>
      <c r="IJO122" s="10"/>
      <c r="IJP122" s="10"/>
      <c r="IJQ122" s="10"/>
      <c r="IJR122" s="10"/>
      <c r="IJS122" s="10"/>
      <c r="IJT122" s="10"/>
      <c r="IJU122" s="10"/>
      <c r="IJV122" s="10"/>
      <c r="IJW122" s="10"/>
      <c r="IJX122" s="10"/>
      <c r="IJY122" s="10"/>
      <c r="IJZ122" s="10"/>
      <c r="IKA122" s="10"/>
      <c r="IKB122" s="10"/>
      <c r="IKC122" s="10"/>
      <c r="IKD122" s="10"/>
      <c r="IKE122" s="10"/>
      <c r="IKF122" s="10"/>
      <c r="IKG122" s="10"/>
      <c r="IKH122" s="10"/>
      <c r="IKI122" s="10"/>
      <c r="IKJ122" s="10"/>
      <c r="IKK122" s="10"/>
      <c r="IKL122" s="10"/>
      <c r="IKM122" s="10"/>
      <c r="IKN122" s="10"/>
      <c r="IKO122" s="10"/>
      <c r="IKP122" s="10"/>
      <c r="IKQ122" s="10"/>
      <c r="IKR122" s="10"/>
      <c r="IKS122" s="10"/>
      <c r="IKT122" s="10"/>
      <c r="IKU122" s="10"/>
      <c r="IKV122" s="10"/>
      <c r="IKW122" s="10"/>
      <c r="IKX122" s="10"/>
      <c r="IKY122" s="10"/>
      <c r="IKZ122" s="10"/>
      <c r="ILA122" s="10"/>
      <c r="ILB122" s="10"/>
      <c r="ILC122" s="10"/>
      <c r="ILD122" s="10"/>
      <c r="ILE122" s="10"/>
      <c r="ILF122" s="10"/>
      <c r="ILG122" s="10"/>
      <c r="ILH122" s="10"/>
      <c r="ILI122" s="10"/>
      <c r="ILJ122" s="10"/>
      <c r="ILK122" s="10"/>
      <c r="ILL122" s="10"/>
      <c r="ILM122" s="10"/>
      <c r="ILN122" s="10"/>
      <c r="ILO122" s="10"/>
      <c r="ILP122" s="10"/>
      <c r="ILQ122" s="10"/>
      <c r="ILR122" s="10"/>
      <c r="ILS122" s="10"/>
      <c r="ILT122" s="10"/>
      <c r="ILU122" s="10"/>
      <c r="ILV122" s="10"/>
      <c r="ILW122" s="10"/>
      <c r="ILX122" s="10"/>
      <c r="ILY122" s="10"/>
      <c r="ILZ122" s="10"/>
      <c r="IMA122" s="10"/>
      <c r="IMB122" s="10"/>
      <c r="IMC122" s="10"/>
      <c r="IMD122" s="10"/>
      <c r="IME122" s="10"/>
      <c r="IMF122" s="10"/>
      <c r="IMG122" s="10"/>
      <c r="IMH122" s="10"/>
      <c r="IMI122" s="10"/>
      <c r="IMJ122" s="10"/>
      <c r="IMK122" s="10"/>
      <c r="IML122" s="10"/>
      <c r="IMM122" s="10"/>
      <c r="IMN122" s="10"/>
      <c r="IMO122" s="10"/>
      <c r="IMP122" s="10"/>
      <c r="IMQ122" s="10"/>
      <c r="IMR122" s="10"/>
      <c r="IMS122" s="10"/>
      <c r="IMT122" s="10"/>
      <c r="IMU122" s="10"/>
      <c r="IMV122" s="10"/>
      <c r="IMW122" s="10"/>
      <c r="IMX122" s="10"/>
      <c r="IMY122" s="10"/>
      <c r="IMZ122" s="10"/>
      <c r="INA122" s="10"/>
      <c r="INB122" s="10"/>
      <c r="INC122" s="10"/>
      <c r="IND122" s="10"/>
      <c r="INE122" s="10"/>
      <c r="INF122" s="10"/>
      <c r="ING122" s="10"/>
      <c r="INH122" s="10"/>
      <c r="INI122" s="10"/>
      <c r="INJ122" s="10"/>
      <c r="INK122" s="10"/>
      <c r="INL122" s="10"/>
      <c r="INM122" s="10"/>
      <c r="INN122" s="10"/>
      <c r="INO122" s="10"/>
      <c r="INP122" s="10"/>
      <c r="INQ122" s="10"/>
      <c r="INR122" s="10"/>
      <c r="INS122" s="10"/>
      <c r="INT122" s="10"/>
      <c r="INU122" s="10"/>
      <c r="INV122" s="10"/>
      <c r="INW122" s="10"/>
      <c r="INX122" s="10"/>
      <c r="INY122" s="10"/>
      <c r="INZ122" s="10"/>
      <c r="IOA122" s="10"/>
      <c r="IOB122" s="10"/>
      <c r="IOC122" s="10"/>
      <c r="IOD122" s="10"/>
      <c r="IOE122" s="10"/>
      <c r="IOF122" s="10"/>
      <c r="IOG122" s="10"/>
      <c r="IOH122" s="10"/>
      <c r="IOI122" s="10"/>
      <c r="IOJ122" s="10"/>
      <c r="IOK122" s="10"/>
      <c r="IOL122" s="10"/>
      <c r="IOM122" s="10"/>
      <c r="ION122" s="10"/>
      <c r="IOO122" s="10"/>
      <c r="IOP122" s="10"/>
      <c r="IOQ122" s="10"/>
      <c r="IOR122" s="10"/>
      <c r="IOS122" s="10"/>
      <c r="IOT122" s="10"/>
      <c r="IOU122" s="10"/>
      <c r="IOV122" s="10"/>
      <c r="IOW122" s="10"/>
      <c r="IOX122" s="10"/>
      <c r="IOY122" s="10"/>
      <c r="IOZ122" s="10"/>
      <c r="IPA122" s="10"/>
      <c r="IPB122" s="10"/>
      <c r="IPC122" s="10"/>
      <c r="IPD122" s="10"/>
      <c r="IPE122" s="10"/>
      <c r="IPF122" s="10"/>
      <c r="IPG122" s="10"/>
      <c r="IPH122" s="10"/>
      <c r="IPI122" s="10"/>
      <c r="IPJ122" s="10"/>
      <c r="IPK122" s="10"/>
      <c r="IPL122" s="10"/>
      <c r="IPM122" s="10"/>
      <c r="IPN122" s="10"/>
      <c r="IPO122" s="10"/>
      <c r="IPP122" s="10"/>
      <c r="IPQ122" s="10"/>
      <c r="IPR122" s="10"/>
      <c r="IPS122" s="10"/>
      <c r="IPT122" s="10"/>
      <c r="IPU122" s="10"/>
      <c r="IPV122" s="10"/>
      <c r="IPW122" s="10"/>
      <c r="IPX122" s="10"/>
      <c r="IPY122" s="10"/>
      <c r="IPZ122" s="10"/>
      <c r="IQA122" s="10"/>
      <c r="IQB122" s="10"/>
      <c r="IQC122" s="10"/>
      <c r="IQD122" s="10"/>
      <c r="IQE122" s="10"/>
      <c r="IQF122" s="10"/>
      <c r="IQG122" s="10"/>
      <c r="IQH122" s="10"/>
      <c r="IQI122" s="10"/>
      <c r="IQJ122" s="10"/>
      <c r="IQK122" s="10"/>
      <c r="IQL122" s="10"/>
      <c r="IQM122" s="10"/>
      <c r="IQN122" s="10"/>
      <c r="IQO122" s="10"/>
      <c r="IQP122" s="10"/>
      <c r="IQQ122" s="10"/>
      <c r="IQR122" s="10"/>
      <c r="IQS122" s="10"/>
      <c r="IQT122" s="10"/>
      <c r="IQU122" s="10"/>
      <c r="IQV122" s="10"/>
      <c r="IQW122" s="10"/>
      <c r="IQX122" s="10"/>
      <c r="IQY122" s="10"/>
      <c r="IQZ122" s="10"/>
      <c r="IRA122" s="10"/>
      <c r="IRB122" s="10"/>
      <c r="IRC122" s="10"/>
      <c r="IRD122" s="10"/>
      <c r="IRE122" s="10"/>
      <c r="IRF122" s="10"/>
      <c r="IRG122" s="10"/>
      <c r="IRH122" s="10"/>
      <c r="IRI122" s="10"/>
      <c r="IRJ122" s="10"/>
      <c r="IRK122" s="10"/>
      <c r="IRL122" s="10"/>
      <c r="IRM122" s="10"/>
      <c r="IRN122" s="10"/>
      <c r="IRO122" s="10"/>
      <c r="IRP122" s="10"/>
      <c r="IRQ122" s="10"/>
      <c r="IRR122" s="10"/>
      <c r="IRS122" s="10"/>
      <c r="IRT122" s="10"/>
      <c r="IRU122" s="10"/>
      <c r="IRV122" s="10"/>
      <c r="IRW122" s="10"/>
      <c r="IRX122" s="10"/>
      <c r="IRY122" s="10"/>
      <c r="IRZ122" s="10"/>
      <c r="ISA122" s="10"/>
      <c r="ISB122" s="10"/>
      <c r="ISC122" s="10"/>
      <c r="ISD122" s="10"/>
      <c r="ISE122" s="10"/>
      <c r="ISF122" s="10"/>
      <c r="ISG122" s="10"/>
      <c r="ISH122" s="10"/>
      <c r="ISI122" s="10"/>
      <c r="ISJ122" s="10"/>
      <c r="ISK122" s="10"/>
      <c r="ISL122" s="10"/>
      <c r="ISM122" s="10"/>
      <c r="ISN122" s="10"/>
      <c r="ISO122" s="10"/>
      <c r="ISP122" s="10"/>
      <c r="ISQ122" s="10"/>
      <c r="ISR122" s="10"/>
      <c r="ISS122" s="10"/>
      <c r="IST122" s="10"/>
      <c r="ISU122" s="10"/>
      <c r="ISV122" s="10"/>
      <c r="ISW122" s="10"/>
      <c r="ISX122" s="10"/>
      <c r="ISY122" s="10"/>
      <c r="ISZ122" s="10"/>
      <c r="ITA122" s="10"/>
      <c r="ITB122" s="10"/>
      <c r="ITC122" s="10"/>
      <c r="ITD122" s="10"/>
      <c r="ITE122" s="10"/>
      <c r="ITF122" s="10"/>
      <c r="ITG122" s="10"/>
      <c r="ITH122" s="10"/>
      <c r="ITI122" s="10"/>
      <c r="ITJ122" s="10"/>
      <c r="ITK122" s="10"/>
      <c r="ITL122" s="10"/>
      <c r="ITM122" s="10"/>
      <c r="ITN122" s="10"/>
      <c r="ITO122" s="10"/>
      <c r="ITP122" s="10"/>
      <c r="ITQ122" s="10"/>
      <c r="ITR122" s="10"/>
      <c r="ITS122" s="10"/>
      <c r="ITT122" s="10"/>
      <c r="ITU122" s="10"/>
      <c r="ITV122" s="10"/>
      <c r="ITW122" s="10"/>
      <c r="ITX122" s="10"/>
      <c r="ITY122" s="10"/>
      <c r="ITZ122" s="10"/>
      <c r="IUA122" s="10"/>
      <c r="IUB122" s="10"/>
      <c r="IUC122" s="10"/>
      <c r="IUD122" s="10"/>
      <c r="IUE122" s="10"/>
      <c r="IUF122" s="10"/>
      <c r="IUG122" s="10"/>
      <c r="IUH122" s="10"/>
      <c r="IUI122" s="10"/>
      <c r="IUJ122" s="10"/>
      <c r="IUK122" s="10"/>
      <c r="IUL122" s="10"/>
      <c r="IUM122" s="10"/>
      <c r="IUN122" s="10"/>
      <c r="IUO122" s="10"/>
      <c r="IUP122" s="10"/>
      <c r="IUQ122" s="10"/>
      <c r="IUR122" s="10"/>
      <c r="IUS122" s="10"/>
      <c r="IUT122" s="10"/>
      <c r="IUU122" s="10"/>
      <c r="IUV122" s="10"/>
      <c r="IUW122" s="10"/>
      <c r="IUX122" s="10"/>
      <c r="IUY122" s="10"/>
      <c r="IUZ122" s="10"/>
      <c r="IVA122" s="10"/>
      <c r="IVB122" s="10"/>
      <c r="IVC122" s="10"/>
      <c r="IVD122" s="10"/>
      <c r="IVE122" s="10"/>
      <c r="IVF122" s="10"/>
      <c r="IVG122" s="10"/>
      <c r="IVH122" s="10"/>
      <c r="IVI122" s="10"/>
      <c r="IVJ122" s="10"/>
      <c r="IVK122" s="10"/>
      <c r="IVL122" s="10"/>
      <c r="IVM122" s="10"/>
      <c r="IVN122" s="10"/>
      <c r="IVO122" s="10"/>
      <c r="IVP122" s="10"/>
      <c r="IVQ122" s="10"/>
      <c r="IVR122" s="10"/>
      <c r="IVS122" s="10"/>
      <c r="IVT122" s="10"/>
      <c r="IVU122" s="10"/>
      <c r="IVV122" s="10"/>
      <c r="IVW122" s="10"/>
      <c r="IVX122" s="10"/>
      <c r="IVY122" s="10"/>
      <c r="IVZ122" s="10"/>
      <c r="IWA122" s="10"/>
      <c r="IWB122" s="10"/>
      <c r="IWC122" s="10"/>
      <c r="IWD122" s="10"/>
      <c r="IWE122" s="10"/>
      <c r="IWF122" s="10"/>
      <c r="IWG122" s="10"/>
      <c r="IWH122" s="10"/>
      <c r="IWI122" s="10"/>
      <c r="IWJ122" s="10"/>
      <c r="IWK122" s="10"/>
      <c r="IWL122" s="10"/>
      <c r="IWM122" s="10"/>
      <c r="IWN122" s="10"/>
      <c r="IWO122" s="10"/>
      <c r="IWP122" s="10"/>
      <c r="IWQ122" s="10"/>
      <c r="IWR122" s="10"/>
      <c r="IWS122" s="10"/>
      <c r="IWT122" s="10"/>
      <c r="IWU122" s="10"/>
      <c r="IWV122" s="10"/>
      <c r="IWW122" s="10"/>
      <c r="IWX122" s="10"/>
      <c r="IWY122" s="10"/>
      <c r="IWZ122" s="10"/>
      <c r="IXA122" s="10"/>
      <c r="IXB122" s="10"/>
      <c r="IXC122" s="10"/>
      <c r="IXD122" s="10"/>
      <c r="IXE122" s="10"/>
      <c r="IXF122" s="10"/>
      <c r="IXG122" s="10"/>
      <c r="IXH122" s="10"/>
      <c r="IXI122" s="10"/>
      <c r="IXJ122" s="10"/>
      <c r="IXK122" s="10"/>
      <c r="IXL122" s="10"/>
      <c r="IXM122" s="10"/>
      <c r="IXN122" s="10"/>
      <c r="IXO122" s="10"/>
      <c r="IXP122" s="10"/>
      <c r="IXQ122" s="10"/>
      <c r="IXR122" s="10"/>
      <c r="IXS122" s="10"/>
      <c r="IXT122" s="10"/>
      <c r="IXU122" s="10"/>
      <c r="IXV122" s="10"/>
      <c r="IXW122" s="10"/>
      <c r="IXX122" s="10"/>
      <c r="IXY122" s="10"/>
      <c r="IXZ122" s="10"/>
      <c r="IYA122" s="10"/>
      <c r="IYB122" s="10"/>
      <c r="IYC122" s="10"/>
      <c r="IYD122" s="10"/>
      <c r="IYE122" s="10"/>
      <c r="IYF122" s="10"/>
      <c r="IYG122" s="10"/>
      <c r="IYH122" s="10"/>
      <c r="IYI122" s="10"/>
      <c r="IYJ122" s="10"/>
      <c r="IYK122" s="10"/>
      <c r="IYL122" s="10"/>
      <c r="IYM122" s="10"/>
      <c r="IYN122" s="10"/>
      <c r="IYO122" s="10"/>
      <c r="IYP122" s="10"/>
      <c r="IYQ122" s="10"/>
      <c r="IYR122" s="10"/>
      <c r="IYS122" s="10"/>
      <c r="IYT122" s="10"/>
      <c r="IYU122" s="10"/>
      <c r="IYV122" s="10"/>
      <c r="IYW122" s="10"/>
      <c r="IYX122" s="10"/>
      <c r="IYY122" s="10"/>
      <c r="IYZ122" s="10"/>
      <c r="IZA122" s="10"/>
      <c r="IZB122" s="10"/>
      <c r="IZC122" s="10"/>
      <c r="IZD122" s="10"/>
      <c r="IZE122" s="10"/>
      <c r="IZF122" s="10"/>
      <c r="IZG122" s="10"/>
      <c r="IZH122" s="10"/>
      <c r="IZI122" s="10"/>
      <c r="IZJ122" s="10"/>
      <c r="IZK122" s="10"/>
      <c r="IZL122" s="10"/>
      <c r="IZM122" s="10"/>
      <c r="IZN122" s="10"/>
      <c r="IZO122" s="10"/>
      <c r="IZP122" s="10"/>
      <c r="IZQ122" s="10"/>
      <c r="IZR122" s="10"/>
      <c r="IZS122" s="10"/>
      <c r="IZT122" s="10"/>
      <c r="IZU122" s="10"/>
      <c r="IZV122" s="10"/>
      <c r="IZW122" s="10"/>
      <c r="IZX122" s="10"/>
      <c r="IZY122" s="10"/>
      <c r="IZZ122" s="10"/>
      <c r="JAA122" s="10"/>
      <c r="JAB122" s="10"/>
      <c r="JAC122" s="10"/>
      <c r="JAD122" s="10"/>
      <c r="JAE122" s="10"/>
      <c r="JAF122" s="10"/>
      <c r="JAG122" s="10"/>
      <c r="JAH122" s="10"/>
      <c r="JAI122" s="10"/>
      <c r="JAJ122" s="10"/>
      <c r="JAK122" s="10"/>
      <c r="JAL122" s="10"/>
      <c r="JAM122" s="10"/>
      <c r="JAN122" s="10"/>
      <c r="JAO122" s="10"/>
      <c r="JAP122" s="10"/>
      <c r="JAQ122" s="10"/>
      <c r="JAR122" s="10"/>
      <c r="JAS122" s="10"/>
      <c r="JAT122" s="10"/>
      <c r="JAU122" s="10"/>
      <c r="JAV122" s="10"/>
      <c r="JAW122" s="10"/>
      <c r="JAX122" s="10"/>
      <c r="JAY122" s="10"/>
      <c r="JAZ122" s="10"/>
      <c r="JBA122" s="10"/>
      <c r="JBB122" s="10"/>
      <c r="JBC122" s="10"/>
      <c r="JBD122" s="10"/>
      <c r="JBE122" s="10"/>
      <c r="JBF122" s="10"/>
      <c r="JBG122" s="10"/>
      <c r="JBH122" s="10"/>
      <c r="JBI122" s="10"/>
      <c r="JBJ122" s="10"/>
      <c r="JBK122" s="10"/>
      <c r="JBL122" s="10"/>
      <c r="JBM122" s="10"/>
      <c r="JBN122" s="10"/>
      <c r="JBO122" s="10"/>
      <c r="JBP122" s="10"/>
      <c r="JBQ122" s="10"/>
      <c r="JBR122" s="10"/>
      <c r="JBS122" s="10"/>
      <c r="JBT122" s="10"/>
      <c r="JBU122" s="10"/>
      <c r="JBV122" s="10"/>
      <c r="JBW122" s="10"/>
      <c r="JBX122" s="10"/>
      <c r="JBY122" s="10"/>
      <c r="JBZ122" s="10"/>
      <c r="JCA122" s="10"/>
      <c r="JCB122" s="10"/>
      <c r="JCC122" s="10"/>
      <c r="JCD122" s="10"/>
      <c r="JCE122" s="10"/>
      <c r="JCF122" s="10"/>
      <c r="JCG122" s="10"/>
      <c r="JCH122" s="10"/>
      <c r="JCI122" s="10"/>
      <c r="JCJ122" s="10"/>
      <c r="JCK122" s="10"/>
      <c r="JCL122" s="10"/>
      <c r="JCM122" s="10"/>
      <c r="JCN122" s="10"/>
      <c r="JCO122" s="10"/>
      <c r="JCP122" s="10"/>
      <c r="JCQ122" s="10"/>
      <c r="JCR122" s="10"/>
      <c r="JCS122" s="10"/>
      <c r="JCT122" s="10"/>
      <c r="JCU122" s="10"/>
      <c r="JCV122" s="10"/>
      <c r="JCW122" s="10"/>
      <c r="JCX122" s="10"/>
      <c r="JCY122" s="10"/>
      <c r="JCZ122" s="10"/>
      <c r="JDA122" s="10"/>
      <c r="JDB122" s="10"/>
      <c r="JDC122" s="10"/>
      <c r="JDD122" s="10"/>
      <c r="JDE122" s="10"/>
      <c r="JDF122" s="10"/>
      <c r="JDG122" s="10"/>
      <c r="JDH122" s="10"/>
      <c r="JDI122" s="10"/>
      <c r="JDJ122" s="10"/>
      <c r="JDK122" s="10"/>
      <c r="JDL122" s="10"/>
      <c r="JDM122" s="10"/>
      <c r="JDN122" s="10"/>
      <c r="JDO122" s="10"/>
      <c r="JDP122" s="10"/>
      <c r="JDQ122" s="10"/>
      <c r="JDR122" s="10"/>
      <c r="JDS122" s="10"/>
      <c r="JDT122" s="10"/>
      <c r="JDU122" s="10"/>
      <c r="JDV122" s="10"/>
      <c r="JDW122" s="10"/>
      <c r="JDX122" s="10"/>
      <c r="JDY122" s="10"/>
      <c r="JDZ122" s="10"/>
      <c r="JEA122" s="10"/>
      <c r="JEB122" s="10"/>
      <c r="JEC122" s="10"/>
      <c r="JED122" s="10"/>
      <c r="JEE122" s="10"/>
      <c r="JEF122" s="10"/>
      <c r="JEG122" s="10"/>
      <c r="JEH122" s="10"/>
      <c r="JEI122" s="10"/>
      <c r="JEJ122" s="10"/>
      <c r="JEK122" s="10"/>
      <c r="JEL122" s="10"/>
      <c r="JEM122" s="10"/>
      <c r="JEN122" s="10"/>
      <c r="JEO122" s="10"/>
      <c r="JEP122" s="10"/>
      <c r="JEQ122" s="10"/>
      <c r="JER122" s="10"/>
      <c r="JES122" s="10"/>
      <c r="JET122" s="10"/>
      <c r="JEU122" s="10"/>
      <c r="JEV122" s="10"/>
      <c r="JEW122" s="10"/>
      <c r="JEX122" s="10"/>
      <c r="JEY122" s="10"/>
      <c r="JEZ122" s="10"/>
      <c r="JFA122" s="10"/>
      <c r="JFB122" s="10"/>
      <c r="JFC122" s="10"/>
      <c r="JFD122" s="10"/>
      <c r="JFE122" s="10"/>
      <c r="JFF122" s="10"/>
      <c r="JFG122" s="10"/>
      <c r="JFH122" s="10"/>
      <c r="JFI122" s="10"/>
      <c r="JFJ122" s="10"/>
      <c r="JFK122" s="10"/>
      <c r="JFL122" s="10"/>
      <c r="JFM122" s="10"/>
      <c r="JFN122" s="10"/>
      <c r="JFO122" s="10"/>
      <c r="JFP122" s="10"/>
      <c r="JFQ122" s="10"/>
      <c r="JFR122" s="10"/>
      <c r="JFS122" s="10"/>
      <c r="JFT122" s="10"/>
      <c r="JFU122" s="10"/>
      <c r="JFV122" s="10"/>
      <c r="JFW122" s="10"/>
      <c r="JFX122" s="10"/>
      <c r="JFY122" s="10"/>
      <c r="JFZ122" s="10"/>
      <c r="JGA122" s="10"/>
      <c r="JGB122" s="10"/>
      <c r="JGC122" s="10"/>
      <c r="JGD122" s="10"/>
      <c r="JGE122" s="10"/>
      <c r="JGF122" s="10"/>
      <c r="JGG122" s="10"/>
      <c r="JGH122" s="10"/>
      <c r="JGI122" s="10"/>
      <c r="JGJ122" s="10"/>
      <c r="JGK122" s="10"/>
      <c r="JGL122" s="10"/>
      <c r="JGM122" s="10"/>
      <c r="JGN122" s="10"/>
      <c r="JGO122" s="10"/>
      <c r="JGP122" s="10"/>
      <c r="JGQ122" s="10"/>
      <c r="JGR122" s="10"/>
      <c r="JGS122" s="10"/>
      <c r="JGT122" s="10"/>
      <c r="JGU122" s="10"/>
      <c r="JGV122" s="10"/>
      <c r="JGW122" s="10"/>
      <c r="JGX122" s="10"/>
      <c r="JGY122" s="10"/>
      <c r="JGZ122" s="10"/>
      <c r="JHA122" s="10"/>
      <c r="JHB122" s="10"/>
      <c r="JHC122" s="10"/>
      <c r="JHD122" s="10"/>
      <c r="JHE122" s="10"/>
      <c r="JHF122" s="10"/>
      <c r="JHG122" s="10"/>
      <c r="JHH122" s="10"/>
      <c r="JHI122" s="10"/>
      <c r="JHJ122" s="10"/>
      <c r="JHK122" s="10"/>
      <c r="JHL122" s="10"/>
      <c r="JHM122" s="10"/>
      <c r="JHN122" s="10"/>
      <c r="JHO122" s="10"/>
      <c r="JHP122" s="10"/>
      <c r="JHQ122" s="10"/>
      <c r="JHR122" s="10"/>
      <c r="JHS122" s="10"/>
      <c r="JHT122" s="10"/>
      <c r="JHU122" s="10"/>
      <c r="JHV122" s="10"/>
      <c r="JHW122" s="10"/>
      <c r="JHX122" s="10"/>
      <c r="JHY122" s="10"/>
      <c r="JHZ122" s="10"/>
      <c r="JIA122" s="10"/>
      <c r="JIB122" s="10"/>
      <c r="JIC122" s="10"/>
      <c r="JID122" s="10"/>
      <c r="JIE122" s="10"/>
      <c r="JIF122" s="10"/>
      <c r="JIG122" s="10"/>
      <c r="JIH122" s="10"/>
      <c r="JII122" s="10"/>
      <c r="JIJ122" s="10"/>
      <c r="JIK122" s="10"/>
      <c r="JIL122" s="10"/>
      <c r="JIM122" s="10"/>
      <c r="JIN122" s="10"/>
      <c r="JIO122" s="10"/>
      <c r="JIP122" s="10"/>
      <c r="JIQ122" s="10"/>
      <c r="JIR122" s="10"/>
      <c r="JIS122" s="10"/>
      <c r="JIT122" s="10"/>
      <c r="JIU122" s="10"/>
      <c r="JIV122" s="10"/>
      <c r="JIW122" s="10"/>
      <c r="JIX122" s="10"/>
      <c r="JIY122" s="10"/>
      <c r="JIZ122" s="10"/>
      <c r="JJA122" s="10"/>
      <c r="JJB122" s="10"/>
      <c r="JJC122" s="10"/>
      <c r="JJD122" s="10"/>
      <c r="JJE122" s="10"/>
      <c r="JJF122" s="10"/>
      <c r="JJG122" s="10"/>
      <c r="JJH122" s="10"/>
      <c r="JJI122" s="10"/>
      <c r="JJJ122" s="10"/>
      <c r="JJK122" s="10"/>
      <c r="JJL122" s="10"/>
      <c r="JJM122" s="10"/>
      <c r="JJN122" s="10"/>
      <c r="JJO122" s="10"/>
      <c r="JJP122" s="10"/>
      <c r="JJQ122" s="10"/>
      <c r="JJR122" s="10"/>
      <c r="JJS122" s="10"/>
      <c r="JJT122" s="10"/>
      <c r="JJU122" s="10"/>
      <c r="JJV122" s="10"/>
      <c r="JJW122" s="10"/>
      <c r="JJX122" s="10"/>
      <c r="JJY122" s="10"/>
      <c r="JJZ122" s="10"/>
      <c r="JKA122" s="10"/>
      <c r="JKB122" s="10"/>
      <c r="JKC122" s="10"/>
      <c r="JKD122" s="10"/>
      <c r="JKE122" s="10"/>
      <c r="JKF122" s="10"/>
      <c r="JKG122" s="10"/>
      <c r="JKH122" s="10"/>
      <c r="JKI122" s="10"/>
      <c r="JKJ122" s="10"/>
      <c r="JKK122" s="10"/>
      <c r="JKL122" s="10"/>
      <c r="JKM122" s="10"/>
      <c r="JKN122" s="10"/>
      <c r="JKO122" s="10"/>
      <c r="JKP122" s="10"/>
      <c r="JKQ122" s="10"/>
      <c r="JKR122" s="10"/>
      <c r="JKS122" s="10"/>
      <c r="JKT122" s="10"/>
      <c r="JKU122" s="10"/>
      <c r="JKV122" s="10"/>
      <c r="JKW122" s="10"/>
      <c r="JKX122" s="10"/>
      <c r="JKY122" s="10"/>
      <c r="JKZ122" s="10"/>
      <c r="JLA122" s="10"/>
      <c r="JLB122" s="10"/>
      <c r="JLC122" s="10"/>
      <c r="JLD122" s="10"/>
      <c r="JLE122" s="10"/>
      <c r="JLF122" s="10"/>
      <c r="JLG122" s="10"/>
      <c r="JLH122" s="10"/>
      <c r="JLI122" s="10"/>
      <c r="JLJ122" s="10"/>
      <c r="JLK122" s="10"/>
      <c r="JLL122" s="10"/>
      <c r="JLM122" s="10"/>
      <c r="JLN122" s="10"/>
      <c r="JLO122" s="10"/>
      <c r="JLP122" s="10"/>
      <c r="JLQ122" s="10"/>
      <c r="JLR122" s="10"/>
      <c r="JLS122" s="10"/>
      <c r="JLT122" s="10"/>
      <c r="JLU122" s="10"/>
      <c r="JLV122" s="10"/>
      <c r="JLW122" s="10"/>
      <c r="JLX122" s="10"/>
      <c r="JLY122" s="10"/>
      <c r="JLZ122" s="10"/>
      <c r="JMA122" s="10"/>
      <c r="JMB122" s="10"/>
      <c r="JMC122" s="10"/>
      <c r="JMD122" s="10"/>
      <c r="JME122" s="10"/>
      <c r="JMF122" s="10"/>
      <c r="JMG122" s="10"/>
      <c r="JMH122" s="10"/>
      <c r="JMI122" s="10"/>
      <c r="JMJ122" s="10"/>
      <c r="JMK122" s="10"/>
      <c r="JML122" s="10"/>
      <c r="JMM122" s="10"/>
      <c r="JMN122" s="10"/>
      <c r="JMO122" s="10"/>
      <c r="JMP122" s="10"/>
      <c r="JMQ122" s="10"/>
      <c r="JMR122" s="10"/>
      <c r="JMS122" s="10"/>
      <c r="JMT122" s="10"/>
      <c r="JMU122" s="10"/>
      <c r="JMV122" s="10"/>
      <c r="JMW122" s="10"/>
      <c r="JMX122" s="10"/>
      <c r="JMY122" s="10"/>
      <c r="JMZ122" s="10"/>
      <c r="JNA122" s="10"/>
      <c r="JNB122" s="10"/>
      <c r="JNC122" s="10"/>
      <c r="JND122" s="10"/>
      <c r="JNE122" s="10"/>
      <c r="JNF122" s="10"/>
      <c r="JNG122" s="10"/>
      <c r="JNH122" s="10"/>
      <c r="JNI122" s="10"/>
      <c r="JNJ122" s="10"/>
      <c r="JNK122" s="10"/>
      <c r="JNL122" s="10"/>
      <c r="JNM122" s="10"/>
      <c r="JNN122" s="10"/>
      <c r="JNO122" s="10"/>
      <c r="JNP122" s="10"/>
      <c r="JNQ122" s="10"/>
      <c r="JNR122" s="10"/>
      <c r="JNS122" s="10"/>
      <c r="JNT122" s="10"/>
      <c r="JNU122" s="10"/>
      <c r="JNV122" s="10"/>
      <c r="JNW122" s="10"/>
      <c r="JNX122" s="10"/>
      <c r="JNY122" s="10"/>
      <c r="JNZ122" s="10"/>
      <c r="JOA122" s="10"/>
      <c r="JOB122" s="10"/>
      <c r="JOC122" s="10"/>
      <c r="JOD122" s="10"/>
      <c r="JOE122" s="10"/>
      <c r="JOF122" s="10"/>
      <c r="JOG122" s="10"/>
      <c r="JOH122" s="10"/>
      <c r="JOI122" s="10"/>
      <c r="JOJ122" s="10"/>
      <c r="JOK122" s="10"/>
      <c r="JOL122" s="10"/>
      <c r="JOM122" s="10"/>
      <c r="JON122" s="10"/>
      <c r="JOO122" s="10"/>
      <c r="JOP122" s="10"/>
      <c r="JOQ122" s="10"/>
      <c r="JOR122" s="10"/>
      <c r="JOS122" s="10"/>
      <c r="JOT122" s="10"/>
      <c r="JOU122" s="10"/>
      <c r="JOV122" s="10"/>
      <c r="JOW122" s="10"/>
      <c r="JOX122" s="10"/>
      <c r="JOY122" s="10"/>
      <c r="JOZ122" s="10"/>
      <c r="JPA122" s="10"/>
      <c r="JPB122" s="10"/>
      <c r="JPC122" s="10"/>
      <c r="JPD122" s="10"/>
      <c r="JPE122" s="10"/>
      <c r="JPF122" s="10"/>
      <c r="JPG122" s="10"/>
      <c r="JPH122" s="10"/>
      <c r="JPI122" s="10"/>
      <c r="JPJ122" s="10"/>
      <c r="JPK122" s="10"/>
      <c r="JPL122" s="10"/>
      <c r="JPM122" s="10"/>
      <c r="JPN122" s="10"/>
      <c r="JPO122" s="10"/>
      <c r="JPP122" s="10"/>
      <c r="JPQ122" s="10"/>
      <c r="JPR122" s="10"/>
      <c r="JPS122" s="10"/>
      <c r="JPT122" s="10"/>
      <c r="JPU122" s="10"/>
      <c r="JPV122" s="10"/>
      <c r="JPW122" s="10"/>
      <c r="JPX122" s="10"/>
      <c r="JPY122" s="10"/>
      <c r="JPZ122" s="10"/>
      <c r="JQA122" s="10"/>
      <c r="JQB122" s="10"/>
      <c r="JQC122" s="10"/>
      <c r="JQD122" s="10"/>
      <c r="JQE122" s="10"/>
      <c r="JQF122" s="10"/>
      <c r="JQG122" s="10"/>
      <c r="JQH122" s="10"/>
      <c r="JQI122" s="10"/>
      <c r="JQJ122" s="10"/>
      <c r="JQK122" s="10"/>
      <c r="JQL122" s="10"/>
      <c r="JQM122" s="10"/>
      <c r="JQN122" s="10"/>
      <c r="JQO122" s="10"/>
      <c r="JQP122" s="10"/>
      <c r="JQQ122" s="10"/>
      <c r="JQR122" s="10"/>
      <c r="JQS122" s="10"/>
      <c r="JQT122" s="10"/>
      <c r="JQU122" s="10"/>
      <c r="JQV122" s="10"/>
      <c r="JQW122" s="10"/>
      <c r="JQX122" s="10"/>
      <c r="JQY122" s="10"/>
      <c r="JQZ122" s="10"/>
      <c r="JRA122" s="10"/>
      <c r="JRB122" s="10"/>
      <c r="JRC122" s="10"/>
      <c r="JRD122" s="10"/>
      <c r="JRE122" s="10"/>
      <c r="JRF122" s="10"/>
      <c r="JRG122" s="10"/>
      <c r="JRH122" s="10"/>
      <c r="JRI122" s="10"/>
      <c r="JRJ122" s="10"/>
      <c r="JRK122" s="10"/>
      <c r="JRL122" s="10"/>
      <c r="JRM122" s="10"/>
      <c r="JRN122" s="10"/>
      <c r="JRO122" s="10"/>
      <c r="JRP122" s="10"/>
      <c r="JRQ122" s="10"/>
      <c r="JRR122" s="10"/>
      <c r="JRS122" s="10"/>
      <c r="JRT122" s="10"/>
      <c r="JRU122" s="10"/>
      <c r="JRV122" s="10"/>
      <c r="JRW122" s="10"/>
      <c r="JRX122" s="10"/>
      <c r="JRY122" s="10"/>
      <c r="JRZ122" s="10"/>
      <c r="JSA122" s="10"/>
      <c r="JSB122" s="10"/>
      <c r="JSC122" s="10"/>
      <c r="JSD122" s="10"/>
      <c r="JSE122" s="10"/>
      <c r="JSF122" s="10"/>
      <c r="JSG122" s="10"/>
      <c r="JSH122" s="10"/>
      <c r="JSI122" s="10"/>
      <c r="JSJ122" s="10"/>
      <c r="JSK122" s="10"/>
      <c r="JSL122" s="10"/>
      <c r="JSM122" s="10"/>
      <c r="JSN122" s="10"/>
      <c r="JSO122" s="10"/>
      <c r="JSP122" s="10"/>
      <c r="JSQ122" s="10"/>
      <c r="JSR122" s="10"/>
      <c r="JSS122" s="10"/>
      <c r="JST122" s="10"/>
      <c r="JSU122" s="10"/>
      <c r="JSV122" s="10"/>
      <c r="JSW122" s="10"/>
      <c r="JSX122" s="10"/>
      <c r="JSY122" s="10"/>
      <c r="JSZ122" s="10"/>
      <c r="JTA122" s="10"/>
      <c r="JTB122" s="10"/>
      <c r="JTC122" s="10"/>
      <c r="JTD122" s="10"/>
      <c r="JTE122" s="10"/>
      <c r="JTF122" s="10"/>
      <c r="JTG122" s="10"/>
      <c r="JTH122" s="10"/>
      <c r="JTI122" s="10"/>
      <c r="JTJ122" s="10"/>
      <c r="JTK122" s="10"/>
      <c r="JTL122" s="10"/>
      <c r="JTM122" s="10"/>
      <c r="JTN122" s="10"/>
      <c r="JTO122" s="10"/>
      <c r="JTP122" s="10"/>
      <c r="JTQ122" s="10"/>
      <c r="JTR122" s="10"/>
      <c r="JTS122" s="10"/>
      <c r="JTT122" s="10"/>
      <c r="JTU122" s="10"/>
      <c r="JTV122" s="10"/>
      <c r="JTW122" s="10"/>
      <c r="JTX122" s="10"/>
      <c r="JTY122" s="10"/>
      <c r="JTZ122" s="10"/>
      <c r="JUA122" s="10"/>
      <c r="JUB122" s="10"/>
      <c r="JUC122" s="10"/>
      <c r="JUD122" s="10"/>
      <c r="JUE122" s="10"/>
      <c r="JUF122" s="10"/>
      <c r="JUG122" s="10"/>
      <c r="JUH122" s="10"/>
      <c r="JUI122" s="10"/>
      <c r="JUJ122" s="10"/>
      <c r="JUK122" s="10"/>
      <c r="JUL122" s="10"/>
      <c r="JUM122" s="10"/>
      <c r="JUN122" s="10"/>
      <c r="JUO122" s="10"/>
      <c r="JUP122" s="10"/>
      <c r="JUQ122" s="10"/>
      <c r="JUR122" s="10"/>
      <c r="JUS122" s="10"/>
      <c r="JUT122" s="10"/>
      <c r="JUU122" s="10"/>
      <c r="JUV122" s="10"/>
      <c r="JUW122" s="10"/>
      <c r="JUX122" s="10"/>
      <c r="JUY122" s="10"/>
      <c r="JUZ122" s="10"/>
      <c r="JVA122" s="10"/>
      <c r="JVB122" s="10"/>
      <c r="JVC122" s="10"/>
      <c r="JVD122" s="10"/>
      <c r="JVE122" s="10"/>
      <c r="JVF122" s="10"/>
      <c r="JVG122" s="10"/>
      <c r="JVH122" s="10"/>
      <c r="JVI122" s="10"/>
      <c r="JVJ122" s="10"/>
      <c r="JVK122" s="10"/>
      <c r="JVL122" s="10"/>
      <c r="JVM122" s="10"/>
      <c r="JVN122" s="10"/>
      <c r="JVO122" s="10"/>
      <c r="JVP122" s="10"/>
      <c r="JVQ122" s="10"/>
      <c r="JVR122" s="10"/>
      <c r="JVS122" s="10"/>
      <c r="JVT122" s="10"/>
      <c r="JVU122" s="10"/>
      <c r="JVV122" s="10"/>
      <c r="JVW122" s="10"/>
      <c r="JVX122" s="10"/>
      <c r="JVY122" s="10"/>
      <c r="JVZ122" s="10"/>
      <c r="JWA122" s="10"/>
      <c r="JWB122" s="10"/>
      <c r="JWC122" s="10"/>
      <c r="JWD122" s="10"/>
      <c r="JWE122" s="10"/>
      <c r="JWF122" s="10"/>
      <c r="JWG122" s="10"/>
      <c r="JWH122" s="10"/>
      <c r="JWI122" s="10"/>
      <c r="JWJ122" s="10"/>
      <c r="JWK122" s="10"/>
      <c r="JWL122" s="10"/>
      <c r="JWM122" s="10"/>
      <c r="JWN122" s="10"/>
      <c r="JWO122" s="10"/>
      <c r="JWP122" s="10"/>
      <c r="JWQ122" s="10"/>
      <c r="JWR122" s="10"/>
      <c r="JWS122" s="10"/>
      <c r="JWT122" s="10"/>
      <c r="JWU122" s="10"/>
      <c r="JWV122" s="10"/>
      <c r="JWW122" s="10"/>
      <c r="JWX122" s="10"/>
      <c r="JWY122" s="10"/>
      <c r="JWZ122" s="10"/>
      <c r="JXA122" s="10"/>
      <c r="JXB122" s="10"/>
      <c r="JXC122" s="10"/>
      <c r="JXD122" s="10"/>
      <c r="JXE122" s="10"/>
      <c r="JXF122" s="10"/>
      <c r="JXG122" s="10"/>
      <c r="JXH122" s="10"/>
      <c r="JXI122" s="10"/>
      <c r="JXJ122" s="10"/>
      <c r="JXK122" s="10"/>
      <c r="JXL122" s="10"/>
      <c r="JXM122" s="10"/>
      <c r="JXN122" s="10"/>
      <c r="JXO122" s="10"/>
      <c r="JXP122" s="10"/>
      <c r="JXQ122" s="10"/>
      <c r="JXR122" s="10"/>
      <c r="JXS122" s="10"/>
      <c r="JXT122" s="10"/>
      <c r="JXU122" s="10"/>
      <c r="JXV122" s="10"/>
      <c r="JXW122" s="10"/>
      <c r="JXX122" s="10"/>
      <c r="JXY122" s="10"/>
      <c r="JXZ122" s="10"/>
      <c r="JYA122" s="10"/>
      <c r="JYB122" s="10"/>
      <c r="JYC122" s="10"/>
      <c r="JYD122" s="10"/>
      <c r="JYE122" s="10"/>
      <c r="JYF122" s="10"/>
      <c r="JYG122" s="10"/>
      <c r="JYH122" s="10"/>
      <c r="JYI122" s="10"/>
      <c r="JYJ122" s="10"/>
      <c r="JYK122" s="10"/>
      <c r="JYL122" s="10"/>
      <c r="JYM122" s="10"/>
      <c r="JYN122" s="10"/>
      <c r="JYO122" s="10"/>
      <c r="JYP122" s="10"/>
      <c r="JYQ122" s="10"/>
      <c r="JYR122" s="10"/>
      <c r="JYS122" s="10"/>
      <c r="JYT122" s="10"/>
      <c r="JYU122" s="10"/>
      <c r="JYV122" s="10"/>
      <c r="JYW122" s="10"/>
      <c r="JYX122" s="10"/>
      <c r="JYY122" s="10"/>
      <c r="JYZ122" s="10"/>
      <c r="JZA122" s="10"/>
      <c r="JZB122" s="10"/>
      <c r="JZC122" s="10"/>
      <c r="JZD122" s="10"/>
      <c r="JZE122" s="10"/>
      <c r="JZF122" s="10"/>
      <c r="JZG122" s="10"/>
      <c r="JZH122" s="10"/>
      <c r="JZI122" s="10"/>
      <c r="JZJ122" s="10"/>
      <c r="JZK122" s="10"/>
      <c r="JZL122" s="10"/>
      <c r="JZM122" s="10"/>
      <c r="JZN122" s="10"/>
      <c r="JZO122" s="10"/>
      <c r="JZP122" s="10"/>
      <c r="JZQ122" s="10"/>
      <c r="JZR122" s="10"/>
      <c r="JZS122" s="10"/>
      <c r="JZT122" s="10"/>
      <c r="JZU122" s="10"/>
      <c r="JZV122" s="10"/>
      <c r="JZW122" s="10"/>
      <c r="JZX122" s="10"/>
      <c r="JZY122" s="10"/>
      <c r="JZZ122" s="10"/>
      <c r="KAA122" s="10"/>
      <c r="KAB122" s="10"/>
      <c r="KAC122" s="10"/>
      <c r="KAD122" s="10"/>
      <c r="KAE122" s="10"/>
      <c r="KAF122" s="10"/>
      <c r="KAG122" s="10"/>
      <c r="KAH122" s="10"/>
      <c r="KAI122" s="10"/>
      <c r="KAJ122" s="10"/>
      <c r="KAK122" s="10"/>
      <c r="KAL122" s="10"/>
      <c r="KAM122" s="10"/>
      <c r="KAN122" s="10"/>
      <c r="KAO122" s="10"/>
      <c r="KAP122" s="10"/>
      <c r="KAQ122" s="10"/>
      <c r="KAR122" s="10"/>
      <c r="KAS122" s="10"/>
      <c r="KAT122" s="10"/>
      <c r="KAU122" s="10"/>
      <c r="KAV122" s="10"/>
      <c r="KAW122" s="10"/>
      <c r="KAX122" s="10"/>
      <c r="KAY122" s="10"/>
      <c r="KAZ122" s="10"/>
      <c r="KBA122" s="10"/>
      <c r="KBB122" s="10"/>
      <c r="KBC122" s="10"/>
      <c r="KBD122" s="10"/>
      <c r="KBE122" s="10"/>
      <c r="KBF122" s="10"/>
      <c r="KBG122" s="10"/>
      <c r="KBH122" s="10"/>
      <c r="KBI122" s="10"/>
      <c r="KBJ122" s="10"/>
      <c r="KBK122" s="10"/>
      <c r="KBL122" s="10"/>
      <c r="KBM122" s="10"/>
      <c r="KBN122" s="10"/>
      <c r="KBO122" s="10"/>
      <c r="KBP122" s="10"/>
      <c r="KBQ122" s="10"/>
      <c r="KBR122" s="10"/>
      <c r="KBS122" s="10"/>
      <c r="KBT122" s="10"/>
      <c r="KBU122" s="10"/>
      <c r="KBV122" s="10"/>
      <c r="KBW122" s="10"/>
      <c r="KBX122" s="10"/>
      <c r="KBY122" s="10"/>
      <c r="KBZ122" s="10"/>
      <c r="KCA122" s="10"/>
      <c r="KCB122" s="10"/>
      <c r="KCC122" s="10"/>
      <c r="KCD122" s="10"/>
      <c r="KCE122" s="10"/>
      <c r="KCF122" s="10"/>
      <c r="KCG122" s="10"/>
      <c r="KCH122" s="10"/>
      <c r="KCI122" s="10"/>
      <c r="KCJ122" s="10"/>
      <c r="KCK122" s="10"/>
      <c r="KCL122" s="10"/>
      <c r="KCM122" s="10"/>
      <c r="KCN122" s="10"/>
      <c r="KCO122" s="10"/>
      <c r="KCP122" s="10"/>
      <c r="KCQ122" s="10"/>
      <c r="KCR122" s="10"/>
      <c r="KCS122" s="10"/>
      <c r="KCT122" s="10"/>
      <c r="KCU122" s="10"/>
      <c r="KCV122" s="10"/>
      <c r="KCW122" s="10"/>
      <c r="KCX122" s="10"/>
      <c r="KCY122" s="10"/>
      <c r="KCZ122" s="10"/>
      <c r="KDA122" s="10"/>
      <c r="KDB122" s="10"/>
      <c r="KDC122" s="10"/>
      <c r="KDD122" s="10"/>
      <c r="KDE122" s="10"/>
      <c r="KDF122" s="10"/>
      <c r="KDG122" s="10"/>
      <c r="KDH122" s="10"/>
      <c r="KDI122" s="10"/>
      <c r="KDJ122" s="10"/>
      <c r="KDK122" s="10"/>
      <c r="KDL122" s="10"/>
      <c r="KDM122" s="10"/>
      <c r="KDN122" s="10"/>
      <c r="KDO122" s="10"/>
      <c r="KDP122" s="10"/>
      <c r="KDQ122" s="10"/>
      <c r="KDR122" s="10"/>
      <c r="KDS122" s="10"/>
      <c r="KDT122" s="10"/>
      <c r="KDU122" s="10"/>
      <c r="KDV122" s="10"/>
      <c r="KDW122" s="10"/>
      <c r="KDX122" s="10"/>
      <c r="KDY122" s="10"/>
      <c r="KDZ122" s="10"/>
      <c r="KEA122" s="10"/>
      <c r="KEB122" s="10"/>
      <c r="KEC122" s="10"/>
      <c r="KED122" s="10"/>
      <c r="KEE122" s="10"/>
      <c r="KEF122" s="10"/>
      <c r="KEG122" s="10"/>
      <c r="KEH122" s="10"/>
      <c r="KEI122" s="10"/>
      <c r="KEJ122" s="10"/>
      <c r="KEK122" s="10"/>
      <c r="KEL122" s="10"/>
      <c r="KEM122" s="10"/>
      <c r="KEN122" s="10"/>
      <c r="KEO122" s="10"/>
      <c r="KEP122" s="10"/>
      <c r="KEQ122" s="10"/>
      <c r="KER122" s="10"/>
      <c r="KES122" s="10"/>
      <c r="KET122" s="10"/>
      <c r="KEU122" s="10"/>
      <c r="KEV122" s="10"/>
      <c r="KEW122" s="10"/>
      <c r="KEX122" s="10"/>
      <c r="KEY122" s="10"/>
      <c r="KEZ122" s="10"/>
      <c r="KFA122" s="10"/>
      <c r="KFB122" s="10"/>
      <c r="KFC122" s="10"/>
      <c r="KFD122" s="10"/>
      <c r="KFE122" s="10"/>
      <c r="KFF122" s="10"/>
      <c r="KFG122" s="10"/>
      <c r="KFH122" s="10"/>
      <c r="KFI122" s="10"/>
      <c r="KFJ122" s="10"/>
      <c r="KFK122" s="10"/>
      <c r="KFL122" s="10"/>
      <c r="KFM122" s="10"/>
      <c r="KFN122" s="10"/>
      <c r="KFO122" s="10"/>
      <c r="KFP122" s="10"/>
      <c r="KFQ122" s="10"/>
      <c r="KFR122" s="10"/>
      <c r="KFS122" s="10"/>
      <c r="KFT122" s="10"/>
      <c r="KFU122" s="10"/>
      <c r="KFV122" s="10"/>
      <c r="KFW122" s="10"/>
      <c r="KFX122" s="10"/>
      <c r="KFY122" s="10"/>
      <c r="KFZ122" s="10"/>
      <c r="KGA122" s="10"/>
      <c r="KGB122" s="10"/>
      <c r="KGC122" s="10"/>
      <c r="KGD122" s="10"/>
      <c r="KGE122" s="10"/>
      <c r="KGF122" s="10"/>
      <c r="KGG122" s="10"/>
      <c r="KGH122" s="10"/>
      <c r="KGI122" s="10"/>
      <c r="KGJ122" s="10"/>
      <c r="KGK122" s="10"/>
      <c r="KGL122" s="10"/>
      <c r="KGM122" s="10"/>
      <c r="KGN122" s="10"/>
      <c r="KGO122" s="10"/>
      <c r="KGP122" s="10"/>
      <c r="KGQ122" s="10"/>
      <c r="KGR122" s="10"/>
      <c r="KGS122" s="10"/>
      <c r="KGT122" s="10"/>
      <c r="KGU122" s="10"/>
      <c r="KGV122" s="10"/>
      <c r="KGW122" s="10"/>
      <c r="KGX122" s="10"/>
      <c r="KGY122" s="10"/>
      <c r="KGZ122" s="10"/>
      <c r="KHA122" s="10"/>
      <c r="KHB122" s="10"/>
      <c r="KHC122" s="10"/>
      <c r="KHD122" s="10"/>
      <c r="KHE122" s="10"/>
      <c r="KHF122" s="10"/>
      <c r="KHG122" s="10"/>
      <c r="KHH122" s="10"/>
      <c r="KHI122" s="10"/>
      <c r="KHJ122" s="10"/>
      <c r="KHK122" s="10"/>
      <c r="KHL122" s="10"/>
      <c r="KHM122" s="10"/>
      <c r="KHN122" s="10"/>
      <c r="KHO122" s="10"/>
      <c r="KHP122" s="10"/>
      <c r="KHQ122" s="10"/>
      <c r="KHR122" s="10"/>
      <c r="KHS122" s="10"/>
      <c r="KHT122" s="10"/>
      <c r="KHU122" s="10"/>
      <c r="KHV122" s="10"/>
      <c r="KHW122" s="10"/>
      <c r="KHX122" s="10"/>
      <c r="KHY122" s="10"/>
      <c r="KHZ122" s="10"/>
      <c r="KIA122" s="10"/>
      <c r="KIB122" s="10"/>
      <c r="KIC122" s="10"/>
      <c r="KID122" s="10"/>
      <c r="KIE122" s="10"/>
      <c r="KIF122" s="10"/>
      <c r="KIG122" s="10"/>
      <c r="KIH122" s="10"/>
      <c r="KII122" s="10"/>
      <c r="KIJ122" s="10"/>
      <c r="KIK122" s="10"/>
      <c r="KIL122" s="10"/>
      <c r="KIM122" s="10"/>
      <c r="KIN122" s="10"/>
      <c r="KIO122" s="10"/>
      <c r="KIP122" s="10"/>
      <c r="KIQ122" s="10"/>
      <c r="KIR122" s="10"/>
      <c r="KIS122" s="10"/>
      <c r="KIT122" s="10"/>
      <c r="KIU122" s="10"/>
      <c r="KIV122" s="10"/>
      <c r="KIW122" s="10"/>
      <c r="KIX122" s="10"/>
      <c r="KIY122" s="10"/>
      <c r="KIZ122" s="10"/>
      <c r="KJA122" s="10"/>
      <c r="KJB122" s="10"/>
      <c r="KJC122" s="10"/>
      <c r="KJD122" s="10"/>
      <c r="KJE122" s="10"/>
      <c r="KJF122" s="10"/>
      <c r="KJG122" s="10"/>
      <c r="KJH122" s="10"/>
      <c r="KJI122" s="10"/>
      <c r="KJJ122" s="10"/>
      <c r="KJK122" s="10"/>
      <c r="KJL122" s="10"/>
      <c r="KJM122" s="10"/>
      <c r="KJN122" s="10"/>
      <c r="KJO122" s="10"/>
      <c r="KJP122" s="10"/>
      <c r="KJQ122" s="10"/>
      <c r="KJR122" s="10"/>
      <c r="KJS122" s="10"/>
      <c r="KJT122" s="10"/>
      <c r="KJU122" s="10"/>
      <c r="KJV122" s="10"/>
      <c r="KJW122" s="10"/>
      <c r="KJX122" s="10"/>
      <c r="KJY122" s="10"/>
      <c r="KJZ122" s="10"/>
      <c r="KKA122" s="10"/>
      <c r="KKB122" s="10"/>
      <c r="KKC122" s="10"/>
      <c r="KKD122" s="10"/>
      <c r="KKE122" s="10"/>
      <c r="KKF122" s="10"/>
      <c r="KKG122" s="10"/>
      <c r="KKH122" s="10"/>
      <c r="KKI122" s="10"/>
      <c r="KKJ122" s="10"/>
      <c r="KKK122" s="10"/>
      <c r="KKL122" s="10"/>
      <c r="KKM122" s="10"/>
      <c r="KKN122" s="10"/>
      <c r="KKO122" s="10"/>
      <c r="KKP122" s="10"/>
      <c r="KKQ122" s="10"/>
      <c r="KKR122" s="10"/>
      <c r="KKS122" s="10"/>
      <c r="KKT122" s="10"/>
      <c r="KKU122" s="10"/>
      <c r="KKV122" s="10"/>
      <c r="KKW122" s="10"/>
      <c r="KKX122" s="10"/>
      <c r="KKY122" s="10"/>
      <c r="KKZ122" s="10"/>
      <c r="KLA122" s="10"/>
      <c r="KLB122" s="10"/>
      <c r="KLC122" s="10"/>
      <c r="KLD122" s="10"/>
      <c r="KLE122" s="10"/>
      <c r="KLF122" s="10"/>
      <c r="KLG122" s="10"/>
      <c r="KLH122" s="10"/>
      <c r="KLI122" s="10"/>
      <c r="KLJ122" s="10"/>
      <c r="KLK122" s="10"/>
      <c r="KLL122" s="10"/>
      <c r="KLM122" s="10"/>
      <c r="KLN122" s="10"/>
      <c r="KLO122" s="10"/>
      <c r="KLP122" s="10"/>
      <c r="KLQ122" s="10"/>
      <c r="KLR122" s="10"/>
      <c r="KLS122" s="10"/>
      <c r="KLT122" s="10"/>
      <c r="KLU122" s="10"/>
      <c r="KLV122" s="10"/>
      <c r="KLW122" s="10"/>
      <c r="KLX122" s="10"/>
      <c r="KLY122" s="10"/>
      <c r="KLZ122" s="10"/>
      <c r="KMA122" s="10"/>
      <c r="KMB122" s="10"/>
      <c r="KMC122" s="10"/>
      <c r="KMD122" s="10"/>
      <c r="KME122" s="10"/>
      <c r="KMF122" s="10"/>
      <c r="KMG122" s="10"/>
      <c r="KMH122" s="10"/>
      <c r="KMI122" s="10"/>
      <c r="KMJ122" s="10"/>
      <c r="KMK122" s="10"/>
      <c r="KML122" s="10"/>
      <c r="KMM122" s="10"/>
      <c r="KMN122" s="10"/>
      <c r="KMO122" s="10"/>
      <c r="KMP122" s="10"/>
      <c r="KMQ122" s="10"/>
      <c r="KMR122" s="10"/>
      <c r="KMS122" s="10"/>
      <c r="KMT122" s="10"/>
      <c r="KMU122" s="10"/>
      <c r="KMV122" s="10"/>
      <c r="KMW122" s="10"/>
      <c r="KMX122" s="10"/>
      <c r="KMY122" s="10"/>
      <c r="KMZ122" s="10"/>
      <c r="KNA122" s="10"/>
      <c r="KNB122" s="10"/>
      <c r="KNC122" s="10"/>
      <c r="KND122" s="10"/>
      <c r="KNE122" s="10"/>
      <c r="KNF122" s="10"/>
      <c r="KNG122" s="10"/>
      <c r="KNH122" s="10"/>
      <c r="KNI122" s="10"/>
      <c r="KNJ122" s="10"/>
      <c r="KNK122" s="10"/>
      <c r="KNL122" s="10"/>
      <c r="KNM122" s="10"/>
      <c r="KNN122" s="10"/>
      <c r="KNO122" s="10"/>
      <c r="KNP122" s="10"/>
      <c r="KNQ122" s="10"/>
      <c r="KNR122" s="10"/>
      <c r="KNS122" s="10"/>
      <c r="KNT122" s="10"/>
      <c r="KNU122" s="10"/>
      <c r="KNV122" s="10"/>
      <c r="KNW122" s="10"/>
      <c r="KNX122" s="10"/>
      <c r="KNY122" s="10"/>
      <c r="KNZ122" s="10"/>
      <c r="KOA122" s="10"/>
      <c r="KOB122" s="10"/>
      <c r="KOC122" s="10"/>
      <c r="KOD122" s="10"/>
      <c r="KOE122" s="10"/>
      <c r="KOF122" s="10"/>
      <c r="KOG122" s="10"/>
      <c r="KOH122" s="10"/>
      <c r="KOI122" s="10"/>
      <c r="KOJ122" s="10"/>
      <c r="KOK122" s="10"/>
      <c r="KOL122" s="10"/>
      <c r="KOM122" s="10"/>
      <c r="KON122" s="10"/>
      <c r="KOO122" s="10"/>
      <c r="KOP122" s="10"/>
      <c r="KOQ122" s="10"/>
      <c r="KOR122" s="10"/>
      <c r="KOS122" s="10"/>
      <c r="KOT122" s="10"/>
      <c r="KOU122" s="10"/>
      <c r="KOV122" s="10"/>
      <c r="KOW122" s="10"/>
      <c r="KOX122" s="10"/>
      <c r="KOY122" s="10"/>
      <c r="KOZ122" s="10"/>
      <c r="KPA122" s="10"/>
      <c r="KPB122" s="10"/>
      <c r="KPC122" s="10"/>
      <c r="KPD122" s="10"/>
      <c r="KPE122" s="10"/>
      <c r="KPF122" s="10"/>
      <c r="KPG122" s="10"/>
      <c r="KPH122" s="10"/>
      <c r="KPI122" s="10"/>
      <c r="KPJ122" s="10"/>
      <c r="KPK122" s="10"/>
      <c r="KPL122" s="10"/>
      <c r="KPM122" s="10"/>
      <c r="KPN122" s="10"/>
      <c r="KPO122" s="10"/>
      <c r="KPP122" s="10"/>
      <c r="KPQ122" s="10"/>
      <c r="KPR122" s="10"/>
      <c r="KPS122" s="10"/>
      <c r="KPT122" s="10"/>
      <c r="KPU122" s="10"/>
      <c r="KPV122" s="10"/>
      <c r="KPW122" s="10"/>
      <c r="KPX122" s="10"/>
      <c r="KPY122" s="10"/>
      <c r="KPZ122" s="10"/>
      <c r="KQA122" s="10"/>
      <c r="KQB122" s="10"/>
      <c r="KQC122" s="10"/>
      <c r="KQD122" s="10"/>
      <c r="KQE122" s="10"/>
      <c r="KQF122" s="10"/>
      <c r="KQG122" s="10"/>
      <c r="KQH122" s="10"/>
      <c r="KQI122" s="10"/>
      <c r="KQJ122" s="10"/>
      <c r="KQK122" s="10"/>
      <c r="KQL122" s="10"/>
      <c r="KQM122" s="10"/>
      <c r="KQN122" s="10"/>
      <c r="KQO122" s="10"/>
      <c r="KQP122" s="10"/>
      <c r="KQQ122" s="10"/>
      <c r="KQR122" s="10"/>
      <c r="KQS122" s="10"/>
      <c r="KQT122" s="10"/>
      <c r="KQU122" s="10"/>
      <c r="KQV122" s="10"/>
      <c r="KQW122" s="10"/>
      <c r="KQX122" s="10"/>
      <c r="KQY122" s="10"/>
      <c r="KQZ122" s="10"/>
      <c r="KRA122" s="10"/>
      <c r="KRB122" s="10"/>
      <c r="KRC122" s="10"/>
      <c r="KRD122" s="10"/>
      <c r="KRE122" s="10"/>
      <c r="KRF122" s="10"/>
      <c r="KRG122" s="10"/>
      <c r="KRH122" s="10"/>
      <c r="KRI122" s="10"/>
      <c r="KRJ122" s="10"/>
      <c r="KRK122" s="10"/>
      <c r="KRL122" s="10"/>
      <c r="KRM122" s="10"/>
      <c r="KRN122" s="10"/>
      <c r="KRO122" s="10"/>
      <c r="KRP122" s="10"/>
      <c r="KRQ122" s="10"/>
      <c r="KRR122" s="10"/>
      <c r="KRS122" s="10"/>
      <c r="KRT122" s="10"/>
      <c r="KRU122" s="10"/>
      <c r="KRV122" s="10"/>
      <c r="KRW122" s="10"/>
      <c r="KRX122" s="10"/>
      <c r="KRY122" s="10"/>
      <c r="KRZ122" s="10"/>
      <c r="KSA122" s="10"/>
      <c r="KSB122" s="10"/>
      <c r="KSC122" s="10"/>
      <c r="KSD122" s="10"/>
      <c r="KSE122" s="10"/>
      <c r="KSF122" s="10"/>
      <c r="KSG122" s="10"/>
      <c r="KSH122" s="10"/>
      <c r="KSI122" s="10"/>
      <c r="KSJ122" s="10"/>
      <c r="KSK122" s="10"/>
      <c r="KSL122" s="10"/>
      <c r="KSM122" s="10"/>
      <c r="KSN122" s="10"/>
      <c r="KSO122" s="10"/>
      <c r="KSP122" s="10"/>
      <c r="KSQ122" s="10"/>
      <c r="KSR122" s="10"/>
      <c r="KSS122" s="10"/>
      <c r="KST122" s="10"/>
      <c r="KSU122" s="10"/>
      <c r="KSV122" s="10"/>
      <c r="KSW122" s="10"/>
      <c r="KSX122" s="10"/>
      <c r="KSY122" s="10"/>
      <c r="KSZ122" s="10"/>
      <c r="KTA122" s="10"/>
      <c r="KTB122" s="10"/>
      <c r="KTC122" s="10"/>
      <c r="KTD122" s="10"/>
      <c r="KTE122" s="10"/>
      <c r="KTF122" s="10"/>
      <c r="KTG122" s="10"/>
      <c r="KTH122" s="10"/>
      <c r="KTI122" s="10"/>
      <c r="KTJ122" s="10"/>
      <c r="KTK122" s="10"/>
      <c r="KTL122" s="10"/>
      <c r="KTM122" s="10"/>
      <c r="KTN122" s="10"/>
      <c r="KTO122" s="10"/>
      <c r="KTP122" s="10"/>
      <c r="KTQ122" s="10"/>
      <c r="KTR122" s="10"/>
      <c r="KTS122" s="10"/>
      <c r="KTT122" s="10"/>
      <c r="KTU122" s="10"/>
      <c r="KTV122" s="10"/>
      <c r="KTW122" s="10"/>
      <c r="KTX122" s="10"/>
      <c r="KTY122" s="10"/>
      <c r="KTZ122" s="10"/>
      <c r="KUA122" s="10"/>
      <c r="KUB122" s="10"/>
      <c r="KUC122" s="10"/>
      <c r="KUD122" s="10"/>
      <c r="KUE122" s="10"/>
      <c r="KUF122" s="10"/>
      <c r="KUG122" s="10"/>
      <c r="KUH122" s="10"/>
      <c r="KUI122" s="10"/>
      <c r="KUJ122" s="10"/>
      <c r="KUK122" s="10"/>
      <c r="KUL122" s="10"/>
      <c r="KUM122" s="10"/>
      <c r="KUN122" s="10"/>
      <c r="KUO122" s="10"/>
      <c r="KUP122" s="10"/>
      <c r="KUQ122" s="10"/>
      <c r="KUR122" s="10"/>
      <c r="KUS122" s="10"/>
      <c r="KUT122" s="10"/>
      <c r="KUU122" s="10"/>
      <c r="KUV122" s="10"/>
      <c r="KUW122" s="10"/>
      <c r="KUX122" s="10"/>
      <c r="KUY122" s="10"/>
      <c r="KUZ122" s="10"/>
      <c r="KVA122" s="10"/>
      <c r="KVB122" s="10"/>
      <c r="KVC122" s="10"/>
      <c r="KVD122" s="10"/>
      <c r="KVE122" s="10"/>
      <c r="KVF122" s="10"/>
      <c r="KVG122" s="10"/>
      <c r="KVH122" s="10"/>
      <c r="KVI122" s="10"/>
      <c r="KVJ122" s="10"/>
      <c r="KVK122" s="10"/>
      <c r="KVL122" s="10"/>
      <c r="KVM122" s="10"/>
      <c r="KVN122" s="10"/>
      <c r="KVO122" s="10"/>
      <c r="KVP122" s="10"/>
      <c r="KVQ122" s="10"/>
      <c r="KVR122" s="10"/>
      <c r="KVS122" s="10"/>
      <c r="KVT122" s="10"/>
      <c r="KVU122" s="10"/>
      <c r="KVV122" s="10"/>
      <c r="KVW122" s="10"/>
      <c r="KVX122" s="10"/>
      <c r="KVY122" s="10"/>
      <c r="KVZ122" s="10"/>
      <c r="KWA122" s="10"/>
      <c r="KWB122" s="10"/>
      <c r="KWC122" s="10"/>
      <c r="KWD122" s="10"/>
      <c r="KWE122" s="10"/>
      <c r="KWF122" s="10"/>
      <c r="KWG122" s="10"/>
      <c r="KWH122" s="10"/>
      <c r="KWI122" s="10"/>
      <c r="KWJ122" s="10"/>
      <c r="KWK122" s="10"/>
      <c r="KWL122" s="10"/>
      <c r="KWM122" s="10"/>
      <c r="KWN122" s="10"/>
      <c r="KWO122" s="10"/>
      <c r="KWP122" s="10"/>
      <c r="KWQ122" s="10"/>
      <c r="KWR122" s="10"/>
      <c r="KWS122" s="10"/>
      <c r="KWT122" s="10"/>
      <c r="KWU122" s="10"/>
      <c r="KWV122" s="10"/>
      <c r="KWW122" s="10"/>
      <c r="KWX122" s="10"/>
      <c r="KWY122" s="10"/>
      <c r="KWZ122" s="10"/>
      <c r="KXA122" s="10"/>
      <c r="KXB122" s="10"/>
      <c r="KXC122" s="10"/>
      <c r="KXD122" s="10"/>
      <c r="KXE122" s="10"/>
      <c r="KXF122" s="10"/>
      <c r="KXG122" s="10"/>
      <c r="KXH122" s="10"/>
      <c r="KXI122" s="10"/>
      <c r="KXJ122" s="10"/>
      <c r="KXK122" s="10"/>
      <c r="KXL122" s="10"/>
      <c r="KXM122" s="10"/>
      <c r="KXN122" s="10"/>
      <c r="KXO122" s="10"/>
      <c r="KXP122" s="10"/>
      <c r="KXQ122" s="10"/>
      <c r="KXR122" s="10"/>
      <c r="KXS122" s="10"/>
      <c r="KXT122" s="10"/>
      <c r="KXU122" s="10"/>
      <c r="KXV122" s="10"/>
      <c r="KXW122" s="10"/>
      <c r="KXX122" s="10"/>
      <c r="KXY122" s="10"/>
      <c r="KXZ122" s="10"/>
      <c r="KYA122" s="10"/>
      <c r="KYB122" s="10"/>
      <c r="KYC122" s="10"/>
      <c r="KYD122" s="10"/>
      <c r="KYE122" s="10"/>
      <c r="KYF122" s="10"/>
      <c r="KYG122" s="10"/>
      <c r="KYH122" s="10"/>
      <c r="KYI122" s="10"/>
      <c r="KYJ122" s="10"/>
      <c r="KYK122" s="10"/>
      <c r="KYL122" s="10"/>
      <c r="KYM122" s="10"/>
      <c r="KYN122" s="10"/>
      <c r="KYO122" s="10"/>
      <c r="KYP122" s="10"/>
      <c r="KYQ122" s="10"/>
      <c r="KYR122" s="10"/>
      <c r="KYS122" s="10"/>
      <c r="KYT122" s="10"/>
      <c r="KYU122" s="10"/>
      <c r="KYV122" s="10"/>
      <c r="KYW122" s="10"/>
      <c r="KYX122" s="10"/>
      <c r="KYY122" s="10"/>
      <c r="KYZ122" s="10"/>
      <c r="KZA122" s="10"/>
      <c r="KZB122" s="10"/>
      <c r="KZC122" s="10"/>
      <c r="KZD122" s="10"/>
      <c r="KZE122" s="10"/>
      <c r="KZF122" s="10"/>
      <c r="KZG122" s="10"/>
      <c r="KZH122" s="10"/>
      <c r="KZI122" s="10"/>
      <c r="KZJ122" s="10"/>
      <c r="KZK122" s="10"/>
      <c r="KZL122" s="10"/>
      <c r="KZM122" s="10"/>
      <c r="KZN122" s="10"/>
      <c r="KZO122" s="10"/>
      <c r="KZP122" s="10"/>
      <c r="KZQ122" s="10"/>
      <c r="KZR122" s="10"/>
      <c r="KZS122" s="10"/>
      <c r="KZT122" s="10"/>
      <c r="KZU122" s="10"/>
      <c r="KZV122" s="10"/>
      <c r="KZW122" s="10"/>
      <c r="KZX122" s="10"/>
      <c r="KZY122" s="10"/>
      <c r="KZZ122" s="10"/>
      <c r="LAA122" s="10"/>
      <c r="LAB122" s="10"/>
      <c r="LAC122" s="10"/>
      <c r="LAD122" s="10"/>
      <c r="LAE122" s="10"/>
      <c r="LAF122" s="10"/>
      <c r="LAG122" s="10"/>
      <c r="LAH122" s="10"/>
      <c r="LAI122" s="10"/>
      <c r="LAJ122" s="10"/>
      <c r="LAK122" s="10"/>
      <c r="LAL122" s="10"/>
      <c r="LAM122" s="10"/>
      <c r="LAN122" s="10"/>
      <c r="LAO122" s="10"/>
      <c r="LAP122" s="10"/>
      <c r="LAQ122" s="10"/>
      <c r="LAR122" s="10"/>
      <c r="LAS122" s="10"/>
      <c r="LAT122" s="10"/>
      <c r="LAU122" s="10"/>
      <c r="LAV122" s="10"/>
      <c r="LAW122" s="10"/>
      <c r="LAX122" s="10"/>
      <c r="LAY122" s="10"/>
      <c r="LAZ122" s="10"/>
      <c r="LBA122" s="10"/>
      <c r="LBB122" s="10"/>
      <c r="LBC122" s="10"/>
      <c r="LBD122" s="10"/>
      <c r="LBE122" s="10"/>
      <c r="LBF122" s="10"/>
      <c r="LBG122" s="10"/>
      <c r="LBH122" s="10"/>
      <c r="LBI122" s="10"/>
      <c r="LBJ122" s="10"/>
      <c r="LBK122" s="10"/>
      <c r="LBL122" s="10"/>
      <c r="LBM122" s="10"/>
      <c r="LBN122" s="10"/>
      <c r="LBO122" s="10"/>
      <c r="LBP122" s="10"/>
      <c r="LBQ122" s="10"/>
      <c r="LBR122" s="10"/>
      <c r="LBS122" s="10"/>
      <c r="LBT122" s="10"/>
      <c r="LBU122" s="10"/>
      <c r="LBV122" s="10"/>
      <c r="LBW122" s="10"/>
      <c r="LBX122" s="10"/>
      <c r="LBY122" s="10"/>
      <c r="LBZ122" s="10"/>
      <c r="LCA122" s="10"/>
      <c r="LCB122" s="10"/>
      <c r="LCC122" s="10"/>
      <c r="LCD122" s="10"/>
      <c r="LCE122" s="10"/>
      <c r="LCF122" s="10"/>
      <c r="LCG122" s="10"/>
      <c r="LCH122" s="10"/>
      <c r="LCI122" s="10"/>
      <c r="LCJ122" s="10"/>
      <c r="LCK122" s="10"/>
      <c r="LCL122" s="10"/>
      <c r="LCM122" s="10"/>
      <c r="LCN122" s="10"/>
      <c r="LCO122" s="10"/>
      <c r="LCP122" s="10"/>
      <c r="LCQ122" s="10"/>
      <c r="LCR122" s="10"/>
      <c r="LCS122" s="10"/>
      <c r="LCT122" s="10"/>
      <c r="LCU122" s="10"/>
      <c r="LCV122" s="10"/>
      <c r="LCW122" s="10"/>
      <c r="LCX122" s="10"/>
      <c r="LCY122" s="10"/>
      <c r="LCZ122" s="10"/>
      <c r="LDA122" s="10"/>
      <c r="LDB122" s="10"/>
      <c r="LDC122" s="10"/>
      <c r="LDD122" s="10"/>
      <c r="LDE122" s="10"/>
      <c r="LDF122" s="10"/>
      <c r="LDG122" s="10"/>
      <c r="LDH122" s="10"/>
      <c r="LDI122" s="10"/>
      <c r="LDJ122" s="10"/>
      <c r="LDK122" s="10"/>
      <c r="LDL122" s="10"/>
      <c r="LDM122" s="10"/>
      <c r="LDN122" s="10"/>
      <c r="LDO122" s="10"/>
      <c r="LDP122" s="10"/>
      <c r="LDQ122" s="10"/>
      <c r="LDR122" s="10"/>
      <c r="LDS122" s="10"/>
      <c r="LDT122" s="10"/>
      <c r="LDU122" s="10"/>
      <c r="LDV122" s="10"/>
      <c r="LDW122" s="10"/>
      <c r="LDX122" s="10"/>
      <c r="LDY122" s="10"/>
      <c r="LDZ122" s="10"/>
      <c r="LEA122" s="10"/>
      <c r="LEB122" s="10"/>
      <c r="LEC122" s="10"/>
      <c r="LED122" s="10"/>
      <c r="LEE122" s="10"/>
      <c r="LEF122" s="10"/>
      <c r="LEG122" s="10"/>
      <c r="LEH122" s="10"/>
      <c r="LEI122" s="10"/>
      <c r="LEJ122" s="10"/>
      <c r="LEK122" s="10"/>
      <c r="LEL122" s="10"/>
      <c r="LEM122" s="10"/>
      <c r="LEN122" s="10"/>
      <c r="LEO122" s="10"/>
      <c r="LEP122" s="10"/>
      <c r="LEQ122" s="10"/>
      <c r="LER122" s="10"/>
      <c r="LES122" s="10"/>
      <c r="LET122" s="10"/>
      <c r="LEU122" s="10"/>
      <c r="LEV122" s="10"/>
      <c r="LEW122" s="10"/>
      <c r="LEX122" s="10"/>
      <c r="LEY122" s="10"/>
      <c r="LEZ122" s="10"/>
      <c r="LFA122" s="10"/>
      <c r="LFB122" s="10"/>
      <c r="LFC122" s="10"/>
      <c r="LFD122" s="10"/>
      <c r="LFE122" s="10"/>
      <c r="LFF122" s="10"/>
      <c r="LFG122" s="10"/>
      <c r="LFH122" s="10"/>
      <c r="LFI122" s="10"/>
      <c r="LFJ122" s="10"/>
      <c r="LFK122" s="10"/>
      <c r="LFL122" s="10"/>
      <c r="LFM122" s="10"/>
      <c r="LFN122" s="10"/>
      <c r="LFO122" s="10"/>
      <c r="LFP122" s="10"/>
      <c r="LFQ122" s="10"/>
      <c r="LFR122" s="10"/>
      <c r="LFS122" s="10"/>
      <c r="LFT122" s="10"/>
      <c r="LFU122" s="10"/>
      <c r="LFV122" s="10"/>
      <c r="LFW122" s="10"/>
      <c r="LFX122" s="10"/>
      <c r="LFY122" s="10"/>
      <c r="LFZ122" s="10"/>
      <c r="LGA122" s="10"/>
      <c r="LGB122" s="10"/>
      <c r="LGC122" s="10"/>
      <c r="LGD122" s="10"/>
      <c r="LGE122" s="10"/>
      <c r="LGF122" s="10"/>
      <c r="LGG122" s="10"/>
      <c r="LGH122" s="10"/>
      <c r="LGI122" s="10"/>
      <c r="LGJ122" s="10"/>
      <c r="LGK122" s="10"/>
      <c r="LGL122" s="10"/>
      <c r="LGM122" s="10"/>
      <c r="LGN122" s="10"/>
      <c r="LGO122" s="10"/>
      <c r="LGP122" s="10"/>
      <c r="LGQ122" s="10"/>
      <c r="LGR122" s="10"/>
      <c r="LGS122" s="10"/>
      <c r="LGT122" s="10"/>
      <c r="LGU122" s="10"/>
      <c r="LGV122" s="10"/>
      <c r="LGW122" s="10"/>
      <c r="LGX122" s="10"/>
      <c r="LGY122" s="10"/>
      <c r="LGZ122" s="10"/>
      <c r="LHA122" s="10"/>
      <c r="LHB122" s="10"/>
      <c r="LHC122" s="10"/>
      <c r="LHD122" s="10"/>
      <c r="LHE122" s="10"/>
      <c r="LHF122" s="10"/>
      <c r="LHG122" s="10"/>
      <c r="LHH122" s="10"/>
      <c r="LHI122" s="10"/>
      <c r="LHJ122" s="10"/>
      <c r="LHK122" s="10"/>
      <c r="LHL122" s="10"/>
      <c r="LHM122" s="10"/>
      <c r="LHN122" s="10"/>
      <c r="LHO122" s="10"/>
      <c r="LHP122" s="10"/>
      <c r="LHQ122" s="10"/>
      <c r="LHR122" s="10"/>
      <c r="LHS122" s="10"/>
      <c r="LHT122" s="10"/>
      <c r="LHU122" s="10"/>
      <c r="LHV122" s="10"/>
      <c r="LHW122" s="10"/>
      <c r="LHX122" s="10"/>
      <c r="LHY122" s="10"/>
      <c r="LHZ122" s="10"/>
      <c r="LIA122" s="10"/>
      <c r="LIB122" s="10"/>
      <c r="LIC122" s="10"/>
      <c r="LID122" s="10"/>
      <c r="LIE122" s="10"/>
      <c r="LIF122" s="10"/>
      <c r="LIG122" s="10"/>
      <c r="LIH122" s="10"/>
      <c r="LII122" s="10"/>
      <c r="LIJ122" s="10"/>
      <c r="LIK122" s="10"/>
      <c r="LIL122" s="10"/>
      <c r="LIM122" s="10"/>
      <c r="LIN122" s="10"/>
      <c r="LIO122" s="10"/>
      <c r="LIP122" s="10"/>
      <c r="LIQ122" s="10"/>
      <c r="LIR122" s="10"/>
      <c r="LIS122" s="10"/>
      <c r="LIT122" s="10"/>
      <c r="LIU122" s="10"/>
      <c r="LIV122" s="10"/>
      <c r="LIW122" s="10"/>
      <c r="LIX122" s="10"/>
      <c r="LIY122" s="10"/>
      <c r="LIZ122" s="10"/>
      <c r="LJA122" s="10"/>
      <c r="LJB122" s="10"/>
      <c r="LJC122" s="10"/>
      <c r="LJD122" s="10"/>
      <c r="LJE122" s="10"/>
      <c r="LJF122" s="10"/>
      <c r="LJG122" s="10"/>
      <c r="LJH122" s="10"/>
      <c r="LJI122" s="10"/>
      <c r="LJJ122" s="10"/>
      <c r="LJK122" s="10"/>
      <c r="LJL122" s="10"/>
      <c r="LJM122" s="10"/>
      <c r="LJN122" s="10"/>
      <c r="LJO122" s="10"/>
      <c r="LJP122" s="10"/>
      <c r="LJQ122" s="10"/>
      <c r="LJR122" s="10"/>
      <c r="LJS122" s="10"/>
      <c r="LJT122" s="10"/>
      <c r="LJU122" s="10"/>
      <c r="LJV122" s="10"/>
      <c r="LJW122" s="10"/>
      <c r="LJX122" s="10"/>
      <c r="LJY122" s="10"/>
      <c r="LJZ122" s="10"/>
      <c r="LKA122" s="10"/>
      <c r="LKB122" s="10"/>
      <c r="LKC122" s="10"/>
      <c r="LKD122" s="10"/>
      <c r="LKE122" s="10"/>
      <c r="LKF122" s="10"/>
      <c r="LKG122" s="10"/>
      <c r="LKH122" s="10"/>
      <c r="LKI122" s="10"/>
      <c r="LKJ122" s="10"/>
      <c r="LKK122" s="10"/>
      <c r="LKL122" s="10"/>
      <c r="LKM122" s="10"/>
      <c r="LKN122" s="10"/>
      <c r="LKO122" s="10"/>
      <c r="LKP122" s="10"/>
      <c r="LKQ122" s="10"/>
      <c r="LKR122" s="10"/>
      <c r="LKS122" s="10"/>
      <c r="LKT122" s="10"/>
      <c r="LKU122" s="10"/>
      <c r="LKV122" s="10"/>
      <c r="LKW122" s="10"/>
      <c r="LKX122" s="10"/>
      <c r="LKY122" s="10"/>
      <c r="LKZ122" s="10"/>
      <c r="LLA122" s="10"/>
      <c r="LLB122" s="10"/>
      <c r="LLC122" s="10"/>
      <c r="LLD122" s="10"/>
      <c r="LLE122" s="10"/>
      <c r="LLF122" s="10"/>
      <c r="LLG122" s="10"/>
      <c r="LLH122" s="10"/>
      <c r="LLI122" s="10"/>
      <c r="LLJ122" s="10"/>
      <c r="LLK122" s="10"/>
      <c r="LLL122" s="10"/>
      <c r="LLM122" s="10"/>
      <c r="LLN122" s="10"/>
      <c r="LLO122" s="10"/>
      <c r="LLP122" s="10"/>
      <c r="LLQ122" s="10"/>
      <c r="LLR122" s="10"/>
      <c r="LLS122" s="10"/>
      <c r="LLT122" s="10"/>
      <c r="LLU122" s="10"/>
      <c r="LLV122" s="10"/>
      <c r="LLW122" s="10"/>
      <c r="LLX122" s="10"/>
      <c r="LLY122" s="10"/>
      <c r="LLZ122" s="10"/>
      <c r="LMA122" s="10"/>
      <c r="LMB122" s="10"/>
      <c r="LMC122" s="10"/>
      <c r="LMD122" s="10"/>
      <c r="LME122" s="10"/>
      <c r="LMF122" s="10"/>
      <c r="LMG122" s="10"/>
      <c r="LMH122" s="10"/>
      <c r="LMI122" s="10"/>
      <c r="LMJ122" s="10"/>
      <c r="LMK122" s="10"/>
      <c r="LML122" s="10"/>
      <c r="LMM122" s="10"/>
      <c r="LMN122" s="10"/>
      <c r="LMO122" s="10"/>
      <c r="LMP122" s="10"/>
      <c r="LMQ122" s="10"/>
      <c r="LMR122" s="10"/>
      <c r="LMS122" s="10"/>
      <c r="LMT122" s="10"/>
      <c r="LMU122" s="10"/>
      <c r="LMV122" s="10"/>
      <c r="LMW122" s="10"/>
      <c r="LMX122" s="10"/>
      <c r="LMY122" s="10"/>
      <c r="LMZ122" s="10"/>
      <c r="LNA122" s="10"/>
      <c r="LNB122" s="10"/>
      <c r="LNC122" s="10"/>
      <c r="LND122" s="10"/>
      <c r="LNE122" s="10"/>
      <c r="LNF122" s="10"/>
      <c r="LNG122" s="10"/>
      <c r="LNH122" s="10"/>
      <c r="LNI122" s="10"/>
      <c r="LNJ122" s="10"/>
      <c r="LNK122" s="10"/>
      <c r="LNL122" s="10"/>
      <c r="LNM122" s="10"/>
      <c r="LNN122" s="10"/>
      <c r="LNO122" s="10"/>
      <c r="LNP122" s="10"/>
      <c r="LNQ122" s="10"/>
      <c r="LNR122" s="10"/>
      <c r="LNS122" s="10"/>
      <c r="LNT122" s="10"/>
      <c r="LNU122" s="10"/>
      <c r="LNV122" s="10"/>
      <c r="LNW122" s="10"/>
      <c r="LNX122" s="10"/>
      <c r="LNY122" s="10"/>
      <c r="LNZ122" s="10"/>
      <c r="LOA122" s="10"/>
      <c r="LOB122" s="10"/>
      <c r="LOC122" s="10"/>
      <c r="LOD122" s="10"/>
      <c r="LOE122" s="10"/>
      <c r="LOF122" s="10"/>
      <c r="LOG122" s="10"/>
      <c r="LOH122" s="10"/>
      <c r="LOI122" s="10"/>
      <c r="LOJ122" s="10"/>
      <c r="LOK122" s="10"/>
      <c r="LOL122" s="10"/>
      <c r="LOM122" s="10"/>
      <c r="LON122" s="10"/>
      <c r="LOO122" s="10"/>
      <c r="LOP122" s="10"/>
      <c r="LOQ122" s="10"/>
      <c r="LOR122" s="10"/>
      <c r="LOS122" s="10"/>
      <c r="LOT122" s="10"/>
      <c r="LOU122" s="10"/>
      <c r="LOV122" s="10"/>
      <c r="LOW122" s="10"/>
      <c r="LOX122" s="10"/>
      <c r="LOY122" s="10"/>
      <c r="LOZ122" s="10"/>
      <c r="LPA122" s="10"/>
      <c r="LPB122" s="10"/>
      <c r="LPC122" s="10"/>
      <c r="LPD122" s="10"/>
      <c r="LPE122" s="10"/>
      <c r="LPF122" s="10"/>
      <c r="LPG122" s="10"/>
      <c r="LPH122" s="10"/>
      <c r="LPI122" s="10"/>
      <c r="LPJ122" s="10"/>
      <c r="LPK122" s="10"/>
      <c r="LPL122" s="10"/>
      <c r="LPM122" s="10"/>
      <c r="LPN122" s="10"/>
      <c r="LPO122" s="10"/>
      <c r="LPP122" s="10"/>
      <c r="LPQ122" s="10"/>
      <c r="LPR122" s="10"/>
      <c r="LPS122" s="10"/>
      <c r="LPT122" s="10"/>
      <c r="LPU122" s="10"/>
      <c r="LPV122" s="10"/>
      <c r="LPW122" s="10"/>
      <c r="LPX122" s="10"/>
      <c r="LPY122" s="10"/>
      <c r="LPZ122" s="10"/>
      <c r="LQA122" s="10"/>
      <c r="LQB122" s="10"/>
      <c r="LQC122" s="10"/>
      <c r="LQD122" s="10"/>
      <c r="LQE122" s="10"/>
      <c r="LQF122" s="10"/>
      <c r="LQG122" s="10"/>
      <c r="LQH122" s="10"/>
      <c r="LQI122" s="10"/>
      <c r="LQJ122" s="10"/>
      <c r="LQK122" s="10"/>
      <c r="LQL122" s="10"/>
      <c r="LQM122" s="10"/>
      <c r="LQN122" s="10"/>
      <c r="LQO122" s="10"/>
      <c r="LQP122" s="10"/>
      <c r="LQQ122" s="10"/>
      <c r="LQR122" s="10"/>
      <c r="LQS122" s="10"/>
      <c r="LQT122" s="10"/>
      <c r="LQU122" s="10"/>
      <c r="LQV122" s="10"/>
      <c r="LQW122" s="10"/>
      <c r="LQX122" s="10"/>
      <c r="LQY122" s="10"/>
      <c r="LQZ122" s="10"/>
      <c r="LRA122" s="10"/>
      <c r="LRB122" s="10"/>
      <c r="LRC122" s="10"/>
      <c r="LRD122" s="10"/>
      <c r="LRE122" s="10"/>
      <c r="LRF122" s="10"/>
      <c r="LRG122" s="10"/>
      <c r="LRH122" s="10"/>
      <c r="LRI122" s="10"/>
      <c r="LRJ122" s="10"/>
      <c r="LRK122" s="10"/>
      <c r="LRL122" s="10"/>
      <c r="LRM122" s="10"/>
      <c r="LRN122" s="10"/>
      <c r="LRO122" s="10"/>
      <c r="LRP122" s="10"/>
      <c r="LRQ122" s="10"/>
      <c r="LRR122" s="10"/>
      <c r="LRS122" s="10"/>
      <c r="LRT122" s="10"/>
      <c r="LRU122" s="10"/>
      <c r="LRV122" s="10"/>
      <c r="LRW122" s="10"/>
      <c r="LRX122" s="10"/>
      <c r="LRY122" s="10"/>
      <c r="LRZ122" s="10"/>
      <c r="LSA122" s="10"/>
      <c r="LSB122" s="10"/>
      <c r="LSC122" s="10"/>
      <c r="LSD122" s="10"/>
      <c r="LSE122" s="10"/>
      <c r="LSF122" s="10"/>
      <c r="LSG122" s="10"/>
      <c r="LSH122" s="10"/>
      <c r="LSI122" s="10"/>
      <c r="LSJ122" s="10"/>
      <c r="LSK122" s="10"/>
      <c r="LSL122" s="10"/>
      <c r="LSM122" s="10"/>
      <c r="LSN122" s="10"/>
      <c r="LSO122" s="10"/>
      <c r="LSP122" s="10"/>
      <c r="LSQ122" s="10"/>
      <c r="LSR122" s="10"/>
      <c r="LSS122" s="10"/>
      <c r="LST122" s="10"/>
      <c r="LSU122" s="10"/>
      <c r="LSV122" s="10"/>
      <c r="LSW122" s="10"/>
      <c r="LSX122" s="10"/>
      <c r="LSY122" s="10"/>
      <c r="LSZ122" s="10"/>
      <c r="LTA122" s="10"/>
      <c r="LTB122" s="10"/>
      <c r="LTC122" s="10"/>
      <c r="LTD122" s="10"/>
      <c r="LTE122" s="10"/>
      <c r="LTF122" s="10"/>
      <c r="LTG122" s="10"/>
      <c r="LTH122" s="10"/>
      <c r="LTI122" s="10"/>
      <c r="LTJ122" s="10"/>
      <c r="LTK122" s="10"/>
      <c r="LTL122" s="10"/>
      <c r="LTM122" s="10"/>
      <c r="LTN122" s="10"/>
      <c r="LTO122" s="10"/>
      <c r="LTP122" s="10"/>
      <c r="LTQ122" s="10"/>
      <c r="LTR122" s="10"/>
      <c r="LTS122" s="10"/>
      <c r="LTT122" s="10"/>
      <c r="LTU122" s="10"/>
      <c r="LTV122" s="10"/>
      <c r="LTW122" s="10"/>
      <c r="LTX122" s="10"/>
      <c r="LTY122" s="10"/>
      <c r="LTZ122" s="10"/>
      <c r="LUA122" s="10"/>
      <c r="LUB122" s="10"/>
      <c r="LUC122" s="10"/>
      <c r="LUD122" s="10"/>
      <c r="LUE122" s="10"/>
      <c r="LUF122" s="10"/>
      <c r="LUG122" s="10"/>
      <c r="LUH122" s="10"/>
      <c r="LUI122" s="10"/>
      <c r="LUJ122" s="10"/>
      <c r="LUK122" s="10"/>
      <c r="LUL122" s="10"/>
      <c r="LUM122" s="10"/>
      <c r="LUN122" s="10"/>
      <c r="LUO122" s="10"/>
      <c r="LUP122" s="10"/>
      <c r="LUQ122" s="10"/>
      <c r="LUR122" s="10"/>
      <c r="LUS122" s="10"/>
      <c r="LUT122" s="10"/>
      <c r="LUU122" s="10"/>
      <c r="LUV122" s="10"/>
      <c r="LUW122" s="10"/>
      <c r="LUX122" s="10"/>
      <c r="LUY122" s="10"/>
      <c r="LUZ122" s="10"/>
      <c r="LVA122" s="10"/>
      <c r="LVB122" s="10"/>
      <c r="LVC122" s="10"/>
      <c r="LVD122" s="10"/>
      <c r="LVE122" s="10"/>
      <c r="LVF122" s="10"/>
      <c r="LVG122" s="10"/>
      <c r="LVH122" s="10"/>
      <c r="LVI122" s="10"/>
      <c r="LVJ122" s="10"/>
      <c r="LVK122" s="10"/>
      <c r="LVL122" s="10"/>
      <c r="LVM122" s="10"/>
      <c r="LVN122" s="10"/>
      <c r="LVO122" s="10"/>
      <c r="LVP122" s="10"/>
      <c r="LVQ122" s="10"/>
      <c r="LVR122" s="10"/>
      <c r="LVS122" s="10"/>
      <c r="LVT122" s="10"/>
      <c r="LVU122" s="10"/>
      <c r="LVV122" s="10"/>
      <c r="LVW122" s="10"/>
      <c r="LVX122" s="10"/>
      <c r="LVY122" s="10"/>
      <c r="LVZ122" s="10"/>
      <c r="LWA122" s="10"/>
      <c r="LWB122" s="10"/>
      <c r="LWC122" s="10"/>
      <c r="LWD122" s="10"/>
      <c r="LWE122" s="10"/>
      <c r="LWF122" s="10"/>
      <c r="LWG122" s="10"/>
      <c r="LWH122" s="10"/>
      <c r="LWI122" s="10"/>
      <c r="LWJ122" s="10"/>
      <c r="LWK122" s="10"/>
      <c r="LWL122" s="10"/>
      <c r="LWM122" s="10"/>
      <c r="LWN122" s="10"/>
      <c r="LWO122" s="10"/>
      <c r="LWP122" s="10"/>
      <c r="LWQ122" s="10"/>
      <c r="LWR122" s="10"/>
      <c r="LWS122" s="10"/>
      <c r="LWT122" s="10"/>
      <c r="LWU122" s="10"/>
      <c r="LWV122" s="10"/>
      <c r="LWW122" s="10"/>
      <c r="LWX122" s="10"/>
      <c r="LWY122" s="10"/>
      <c r="LWZ122" s="10"/>
      <c r="LXA122" s="10"/>
      <c r="LXB122" s="10"/>
      <c r="LXC122" s="10"/>
      <c r="LXD122" s="10"/>
      <c r="LXE122" s="10"/>
      <c r="LXF122" s="10"/>
      <c r="LXG122" s="10"/>
      <c r="LXH122" s="10"/>
      <c r="LXI122" s="10"/>
      <c r="LXJ122" s="10"/>
      <c r="LXK122" s="10"/>
      <c r="LXL122" s="10"/>
      <c r="LXM122" s="10"/>
      <c r="LXN122" s="10"/>
      <c r="LXO122" s="10"/>
      <c r="LXP122" s="10"/>
      <c r="LXQ122" s="10"/>
      <c r="LXR122" s="10"/>
      <c r="LXS122" s="10"/>
      <c r="LXT122" s="10"/>
      <c r="LXU122" s="10"/>
      <c r="LXV122" s="10"/>
      <c r="LXW122" s="10"/>
      <c r="LXX122" s="10"/>
      <c r="LXY122" s="10"/>
      <c r="LXZ122" s="10"/>
      <c r="LYA122" s="10"/>
      <c r="LYB122" s="10"/>
      <c r="LYC122" s="10"/>
      <c r="LYD122" s="10"/>
      <c r="LYE122" s="10"/>
      <c r="LYF122" s="10"/>
      <c r="LYG122" s="10"/>
      <c r="LYH122" s="10"/>
      <c r="LYI122" s="10"/>
      <c r="LYJ122" s="10"/>
      <c r="LYK122" s="10"/>
      <c r="LYL122" s="10"/>
      <c r="LYM122" s="10"/>
      <c r="LYN122" s="10"/>
      <c r="LYO122" s="10"/>
      <c r="LYP122" s="10"/>
      <c r="LYQ122" s="10"/>
      <c r="LYR122" s="10"/>
      <c r="LYS122" s="10"/>
      <c r="LYT122" s="10"/>
      <c r="LYU122" s="10"/>
      <c r="LYV122" s="10"/>
      <c r="LYW122" s="10"/>
      <c r="LYX122" s="10"/>
      <c r="LYY122" s="10"/>
      <c r="LYZ122" s="10"/>
      <c r="LZA122" s="10"/>
      <c r="LZB122" s="10"/>
      <c r="LZC122" s="10"/>
      <c r="LZD122" s="10"/>
      <c r="LZE122" s="10"/>
      <c r="LZF122" s="10"/>
      <c r="LZG122" s="10"/>
      <c r="LZH122" s="10"/>
      <c r="LZI122" s="10"/>
      <c r="LZJ122" s="10"/>
      <c r="LZK122" s="10"/>
      <c r="LZL122" s="10"/>
      <c r="LZM122" s="10"/>
      <c r="LZN122" s="10"/>
      <c r="LZO122" s="10"/>
      <c r="LZP122" s="10"/>
      <c r="LZQ122" s="10"/>
      <c r="LZR122" s="10"/>
      <c r="LZS122" s="10"/>
      <c r="LZT122" s="10"/>
      <c r="LZU122" s="10"/>
      <c r="LZV122" s="10"/>
      <c r="LZW122" s="10"/>
      <c r="LZX122" s="10"/>
      <c r="LZY122" s="10"/>
      <c r="LZZ122" s="10"/>
      <c r="MAA122" s="10"/>
      <c r="MAB122" s="10"/>
      <c r="MAC122" s="10"/>
      <c r="MAD122" s="10"/>
      <c r="MAE122" s="10"/>
      <c r="MAF122" s="10"/>
      <c r="MAG122" s="10"/>
      <c r="MAH122" s="10"/>
      <c r="MAI122" s="10"/>
      <c r="MAJ122" s="10"/>
      <c r="MAK122" s="10"/>
      <c r="MAL122" s="10"/>
      <c r="MAM122" s="10"/>
      <c r="MAN122" s="10"/>
      <c r="MAO122" s="10"/>
      <c r="MAP122" s="10"/>
      <c r="MAQ122" s="10"/>
      <c r="MAR122" s="10"/>
      <c r="MAS122" s="10"/>
      <c r="MAT122" s="10"/>
      <c r="MAU122" s="10"/>
      <c r="MAV122" s="10"/>
      <c r="MAW122" s="10"/>
      <c r="MAX122" s="10"/>
      <c r="MAY122" s="10"/>
      <c r="MAZ122" s="10"/>
      <c r="MBA122" s="10"/>
      <c r="MBB122" s="10"/>
      <c r="MBC122" s="10"/>
      <c r="MBD122" s="10"/>
      <c r="MBE122" s="10"/>
      <c r="MBF122" s="10"/>
      <c r="MBG122" s="10"/>
      <c r="MBH122" s="10"/>
      <c r="MBI122" s="10"/>
      <c r="MBJ122" s="10"/>
      <c r="MBK122" s="10"/>
      <c r="MBL122" s="10"/>
      <c r="MBM122" s="10"/>
      <c r="MBN122" s="10"/>
      <c r="MBO122" s="10"/>
      <c r="MBP122" s="10"/>
      <c r="MBQ122" s="10"/>
      <c r="MBR122" s="10"/>
      <c r="MBS122" s="10"/>
      <c r="MBT122" s="10"/>
      <c r="MBU122" s="10"/>
      <c r="MBV122" s="10"/>
      <c r="MBW122" s="10"/>
      <c r="MBX122" s="10"/>
      <c r="MBY122" s="10"/>
      <c r="MBZ122" s="10"/>
      <c r="MCA122" s="10"/>
      <c r="MCB122" s="10"/>
      <c r="MCC122" s="10"/>
      <c r="MCD122" s="10"/>
      <c r="MCE122" s="10"/>
      <c r="MCF122" s="10"/>
      <c r="MCG122" s="10"/>
      <c r="MCH122" s="10"/>
      <c r="MCI122" s="10"/>
      <c r="MCJ122" s="10"/>
      <c r="MCK122" s="10"/>
      <c r="MCL122" s="10"/>
      <c r="MCM122" s="10"/>
      <c r="MCN122" s="10"/>
      <c r="MCO122" s="10"/>
      <c r="MCP122" s="10"/>
      <c r="MCQ122" s="10"/>
      <c r="MCR122" s="10"/>
      <c r="MCS122" s="10"/>
      <c r="MCT122" s="10"/>
      <c r="MCU122" s="10"/>
      <c r="MCV122" s="10"/>
      <c r="MCW122" s="10"/>
      <c r="MCX122" s="10"/>
      <c r="MCY122" s="10"/>
      <c r="MCZ122" s="10"/>
      <c r="MDA122" s="10"/>
      <c r="MDB122" s="10"/>
      <c r="MDC122" s="10"/>
      <c r="MDD122" s="10"/>
      <c r="MDE122" s="10"/>
      <c r="MDF122" s="10"/>
      <c r="MDG122" s="10"/>
      <c r="MDH122" s="10"/>
      <c r="MDI122" s="10"/>
      <c r="MDJ122" s="10"/>
      <c r="MDK122" s="10"/>
      <c r="MDL122" s="10"/>
      <c r="MDM122" s="10"/>
      <c r="MDN122" s="10"/>
      <c r="MDO122" s="10"/>
      <c r="MDP122" s="10"/>
      <c r="MDQ122" s="10"/>
      <c r="MDR122" s="10"/>
      <c r="MDS122" s="10"/>
      <c r="MDT122" s="10"/>
      <c r="MDU122" s="10"/>
      <c r="MDV122" s="10"/>
      <c r="MDW122" s="10"/>
      <c r="MDX122" s="10"/>
      <c r="MDY122" s="10"/>
      <c r="MDZ122" s="10"/>
      <c r="MEA122" s="10"/>
      <c r="MEB122" s="10"/>
      <c r="MEC122" s="10"/>
      <c r="MED122" s="10"/>
      <c r="MEE122" s="10"/>
      <c r="MEF122" s="10"/>
      <c r="MEG122" s="10"/>
      <c r="MEH122" s="10"/>
      <c r="MEI122" s="10"/>
      <c r="MEJ122" s="10"/>
      <c r="MEK122" s="10"/>
      <c r="MEL122" s="10"/>
      <c r="MEM122" s="10"/>
      <c r="MEN122" s="10"/>
      <c r="MEO122" s="10"/>
      <c r="MEP122" s="10"/>
      <c r="MEQ122" s="10"/>
      <c r="MER122" s="10"/>
      <c r="MES122" s="10"/>
      <c r="MET122" s="10"/>
      <c r="MEU122" s="10"/>
      <c r="MEV122" s="10"/>
      <c r="MEW122" s="10"/>
      <c r="MEX122" s="10"/>
      <c r="MEY122" s="10"/>
      <c r="MEZ122" s="10"/>
      <c r="MFA122" s="10"/>
      <c r="MFB122" s="10"/>
      <c r="MFC122" s="10"/>
      <c r="MFD122" s="10"/>
      <c r="MFE122" s="10"/>
      <c r="MFF122" s="10"/>
      <c r="MFG122" s="10"/>
      <c r="MFH122" s="10"/>
      <c r="MFI122" s="10"/>
      <c r="MFJ122" s="10"/>
      <c r="MFK122" s="10"/>
      <c r="MFL122" s="10"/>
      <c r="MFM122" s="10"/>
      <c r="MFN122" s="10"/>
      <c r="MFO122" s="10"/>
      <c r="MFP122" s="10"/>
      <c r="MFQ122" s="10"/>
      <c r="MFR122" s="10"/>
      <c r="MFS122" s="10"/>
      <c r="MFT122" s="10"/>
      <c r="MFU122" s="10"/>
      <c r="MFV122" s="10"/>
      <c r="MFW122" s="10"/>
      <c r="MFX122" s="10"/>
      <c r="MFY122" s="10"/>
      <c r="MFZ122" s="10"/>
      <c r="MGA122" s="10"/>
      <c r="MGB122" s="10"/>
      <c r="MGC122" s="10"/>
      <c r="MGD122" s="10"/>
      <c r="MGE122" s="10"/>
      <c r="MGF122" s="10"/>
      <c r="MGG122" s="10"/>
      <c r="MGH122" s="10"/>
      <c r="MGI122" s="10"/>
      <c r="MGJ122" s="10"/>
      <c r="MGK122" s="10"/>
      <c r="MGL122" s="10"/>
      <c r="MGM122" s="10"/>
      <c r="MGN122" s="10"/>
      <c r="MGO122" s="10"/>
      <c r="MGP122" s="10"/>
      <c r="MGQ122" s="10"/>
      <c r="MGR122" s="10"/>
      <c r="MGS122" s="10"/>
      <c r="MGT122" s="10"/>
      <c r="MGU122" s="10"/>
      <c r="MGV122" s="10"/>
      <c r="MGW122" s="10"/>
      <c r="MGX122" s="10"/>
      <c r="MGY122" s="10"/>
      <c r="MGZ122" s="10"/>
      <c r="MHA122" s="10"/>
      <c r="MHB122" s="10"/>
      <c r="MHC122" s="10"/>
      <c r="MHD122" s="10"/>
      <c r="MHE122" s="10"/>
      <c r="MHF122" s="10"/>
      <c r="MHG122" s="10"/>
      <c r="MHH122" s="10"/>
      <c r="MHI122" s="10"/>
      <c r="MHJ122" s="10"/>
      <c r="MHK122" s="10"/>
      <c r="MHL122" s="10"/>
      <c r="MHM122" s="10"/>
      <c r="MHN122" s="10"/>
      <c r="MHO122" s="10"/>
      <c r="MHP122" s="10"/>
      <c r="MHQ122" s="10"/>
      <c r="MHR122" s="10"/>
      <c r="MHS122" s="10"/>
      <c r="MHT122" s="10"/>
      <c r="MHU122" s="10"/>
      <c r="MHV122" s="10"/>
      <c r="MHW122" s="10"/>
      <c r="MHX122" s="10"/>
      <c r="MHY122" s="10"/>
      <c r="MHZ122" s="10"/>
      <c r="MIA122" s="10"/>
      <c r="MIB122" s="10"/>
      <c r="MIC122" s="10"/>
      <c r="MID122" s="10"/>
      <c r="MIE122" s="10"/>
      <c r="MIF122" s="10"/>
      <c r="MIG122" s="10"/>
      <c r="MIH122" s="10"/>
      <c r="MII122" s="10"/>
      <c r="MIJ122" s="10"/>
      <c r="MIK122" s="10"/>
      <c r="MIL122" s="10"/>
      <c r="MIM122" s="10"/>
      <c r="MIN122" s="10"/>
      <c r="MIO122" s="10"/>
      <c r="MIP122" s="10"/>
      <c r="MIQ122" s="10"/>
      <c r="MIR122" s="10"/>
      <c r="MIS122" s="10"/>
      <c r="MIT122" s="10"/>
      <c r="MIU122" s="10"/>
      <c r="MIV122" s="10"/>
      <c r="MIW122" s="10"/>
      <c r="MIX122" s="10"/>
      <c r="MIY122" s="10"/>
      <c r="MIZ122" s="10"/>
      <c r="MJA122" s="10"/>
      <c r="MJB122" s="10"/>
      <c r="MJC122" s="10"/>
      <c r="MJD122" s="10"/>
      <c r="MJE122" s="10"/>
      <c r="MJF122" s="10"/>
      <c r="MJG122" s="10"/>
      <c r="MJH122" s="10"/>
      <c r="MJI122" s="10"/>
      <c r="MJJ122" s="10"/>
      <c r="MJK122" s="10"/>
      <c r="MJL122" s="10"/>
      <c r="MJM122" s="10"/>
      <c r="MJN122" s="10"/>
      <c r="MJO122" s="10"/>
      <c r="MJP122" s="10"/>
      <c r="MJQ122" s="10"/>
      <c r="MJR122" s="10"/>
      <c r="MJS122" s="10"/>
      <c r="MJT122" s="10"/>
      <c r="MJU122" s="10"/>
      <c r="MJV122" s="10"/>
      <c r="MJW122" s="10"/>
      <c r="MJX122" s="10"/>
      <c r="MJY122" s="10"/>
      <c r="MJZ122" s="10"/>
      <c r="MKA122" s="10"/>
      <c r="MKB122" s="10"/>
      <c r="MKC122" s="10"/>
      <c r="MKD122" s="10"/>
      <c r="MKE122" s="10"/>
      <c r="MKF122" s="10"/>
      <c r="MKG122" s="10"/>
      <c r="MKH122" s="10"/>
      <c r="MKI122" s="10"/>
      <c r="MKJ122" s="10"/>
      <c r="MKK122" s="10"/>
      <c r="MKL122" s="10"/>
      <c r="MKM122" s="10"/>
      <c r="MKN122" s="10"/>
      <c r="MKO122" s="10"/>
      <c r="MKP122" s="10"/>
      <c r="MKQ122" s="10"/>
      <c r="MKR122" s="10"/>
      <c r="MKS122" s="10"/>
      <c r="MKT122" s="10"/>
      <c r="MKU122" s="10"/>
      <c r="MKV122" s="10"/>
      <c r="MKW122" s="10"/>
      <c r="MKX122" s="10"/>
      <c r="MKY122" s="10"/>
      <c r="MKZ122" s="10"/>
      <c r="MLA122" s="10"/>
      <c r="MLB122" s="10"/>
      <c r="MLC122" s="10"/>
      <c r="MLD122" s="10"/>
      <c r="MLE122" s="10"/>
      <c r="MLF122" s="10"/>
      <c r="MLG122" s="10"/>
      <c r="MLH122" s="10"/>
      <c r="MLI122" s="10"/>
      <c r="MLJ122" s="10"/>
      <c r="MLK122" s="10"/>
      <c r="MLL122" s="10"/>
      <c r="MLM122" s="10"/>
      <c r="MLN122" s="10"/>
      <c r="MLO122" s="10"/>
      <c r="MLP122" s="10"/>
      <c r="MLQ122" s="10"/>
      <c r="MLR122" s="10"/>
      <c r="MLS122" s="10"/>
      <c r="MLT122" s="10"/>
      <c r="MLU122" s="10"/>
      <c r="MLV122" s="10"/>
      <c r="MLW122" s="10"/>
      <c r="MLX122" s="10"/>
      <c r="MLY122" s="10"/>
      <c r="MLZ122" s="10"/>
      <c r="MMA122" s="10"/>
      <c r="MMB122" s="10"/>
      <c r="MMC122" s="10"/>
      <c r="MMD122" s="10"/>
      <c r="MME122" s="10"/>
      <c r="MMF122" s="10"/>
      <c r="MMG122" s="10"/>
      <c r="MMH122" s="10"/>
      <c r="MMI122" s="10"/>
      <c r="MMJ122" s="10"/>
      <c r="MMK122" s="10"/>
      <c r="MML122" s="10"/>
      <c r="MMM122" s="10"/>
      <c r="MMN122" s="10"/>
      <c r="MMO122" s="10"/>
      <c r="MMP122" s="10"/>
      <c r="MMQ122" s="10"/>
      <c r="MMR122" s="10"/>
      <c r="MMS122" s="10"/>
      <c r="MMT122" s="10"/>
      <c r="MMU122" s="10"/>
      <c r="MMV122" s="10"/>
      <c r="MMW122" s="10"/>
      <c r="MMX122" s="10"/>
      <c r="MMY122" s="10"/>
      <c r="MMZ122" s="10"/>
      <c r="MNA122" s="10"/>
      <c r="MNB122" s="10"/>
      <c r="MNC122" s="10"/>
      <c r="MND122" s="10"/>
      <c r="MNE122" s="10"/>
      <c r="MNF122" s="10"/>
      <c r="MNG122" s="10"/>
      <c r="MNH122" s="10"/>
      <c r="MNI122" s="10"/>
      <c r="MNJ122" s="10"/>
      <c r="MNK122" s="10"/>
      <c r="MNL122" s="10"/>
      <c r="MNM122" s="10"/>
      <c r="MNN122" s="10"/>
      <c r="MNO122" s="10"/>
      <c r="MNP122" s="10"/>
      <c r="MNQ122" s="10"/>
      <c r="MNR122" s="10"/>
      <c r="MNS122" s="10"/>
      <c r="MNT122" s="10"/>
      <c r="MNU122" s="10"/>
      <c r="MNV122" s="10"/>
      <c r="MNW122" s="10"/>
      <c r="MNX122" s="10"/>
      <c r="MNY122" s="10"/>
      <c r="MNZ122" s="10"/>
      <c r="MOA122" s="10"/>
      <c r="MOB122" s="10"/>
      <c r="MOC122" s="10"/>
      <c r="MOD122" s="10"/>
      <c r="MOE122" s="10"/>
      <c r="MOF122" s="10"/>
      <c r="MOG122" s="10"/>
      <c r="MOH122" s="10"/>
      <c r="MOI122" s="10"/>
      <c r="MOJ122" s="10"/>
      <c r="MOK122" s="10"/>
      <c r="MOL122" s="10"/>
      <c r="MOM122" s="10"/>
      <c r="MON122" s="10"/>
      <c r="MOO122" s="10"/>
      <c r="MOP122" s="10"/>
      <c r="MOQ122" s="10"/>
      <c r="MOR122" s="10"/>
      <c r="MOS122" s="10"/>
      <c r="MOT122" s="10"/>
      <c r="MOU122" s="10"/>
      <c r="MOV122" s="10"/>
      <c r="MOW122" s="10"/>
      <c r="MOX122" s="10"/>
      <c r="MOY122" s="10"/>
      <c r="MOZ122" s="10"/>
      <c r="MPA122" s="10"/>
      <c r="MPB122" s="10"/>
      <c r="MPC122" s="10"/>
      <c r="MPD122" s="10"/>
      <c r="MPE122" s="10"/>
      <c r="MPF122" s="10"/>
      <c r="MPG122" s="10"/>
      <c r="MPH122" s="10"/>
      <c r="MPI122" s="10"/>
      <c r="MPJ122" s="10"/>
      <c r="MPK122" s="10"/>
      <c r="MPL122" s="10"/>
      <c r="MPM122" s="10"/>
      <c r="MPN122" s="10"/>
      <c r="MPO122" s="10"/>
      <c r="MPP122" s="10"/>
      <c r="MPQ122" s="10"/>
      <c r="MPR122" s="10"/>
      <c r="MPS122" s="10"/>
      <c r="MPT122" s="10"/>
      <c r="MPU122" s="10"/>
      <c r="MPV122" s="10"/>
      <c r="MPW122" s="10"/>
      <c r="MPX122" s="10"/>
      <c r="MPY122" s="10"/>
      <c r="MPZ122" s="10"/>
      <c r="MQA122" s="10"/>
      <c r="MQB122" s="10"/>
      <c r="MQC122" s="10"/>
      <c r="MQD122" s="10"/>
      <c r="MQE122" s="10"/>
      <c r="MQF122" s="10"/>
      <c r="MQG122" s="10"/>
      <c r="MQH122" s="10"/>
      <c r="MQI122" s="10"/>
      <c r="MQJ122" s="10"/>
      <c r="MQK122" s="10"/>
      <c r="MQL122" s="10"/>
      <c r="MQM122" s="10"/>
      <c r="MQN122" s="10"/>
      <c r="MQO122" s="10"/>
      <c r="MQP122" s="10"/>
      <c r="MQQ122" s="10"/>
      <c r="MQR122" s="10"/>
      <c r="MQS122" s="10"/>
      <c r="MQT122" s="10"/>
      <c r="MQU122" s="10"/>
      <c r="MQV122" s="10"/>
      <c r="MQW122" s="10"/>
      <c r="MQX122" s="10"/>
      <c r="MQY122" s="10"/>
      <c r="MQZ122" s="10"/>
      <c r="MRA122" s="10"/>
      <c r="MRB122" s="10"/>
      <c r="MRC122" s="10"/>
      <c r="MRD122" s="10"/>
      <c r="MRE122" s="10"/>
      <c r="MRF122" s="10"/>
      <c r="MRG122" s="10"/>
      <c r="MRH122" s="10"/>
      <c r="MRI122" s="10"/>
      <c r="MRJ122" s="10"/>
      <c r="MRK122" s="10"/>
      <c r="MRL122" s="10"/>
      <c r="MRM122" s="10"/>
      <c r="MRN122" s="10"/>
      <c r="MRO122" s="10"/>
      <c r="MRP122" s="10"/>
      <c r="MRQ122" s="10"/>
      <c r="MRR122" s="10"/>
      <c r="MRS122" s="10"/>
      <c r="MRT122" s="10"/>
      <c r="MRU122" s="10"/>
      <c r="MRV122" s="10"/>
      <c r="MRW122" s="10"/>
      <c r="MRX122" s="10"/>
      <c r="MRY122" s="10"/>
      <c r="MRZ122" s="10"/>
      <c r="MSA122" s="10"/>
      <c r="MSB122" s="10"/>
      <c r="MSC122" s="10"/>
      <c r="MSD122" s="10"/>
      <c r="MSE122" s="10"/>
      <c r="MSF122" s="10"/>
      <c r="MSG122" s="10"/>
      <c r="MSH122" s="10"/>
      <c r="MSI122" s="10"/>
      <c r="MSJ122" s="10"/>
      <c r="MSK122" s="10"/>
      <c r="MSL122" s="10"/>
      <c r="MSM122" s="10"/>
      <c r="MSN122" s="10"/>
      <c r="MSO122" s="10"/>
      <c r="MSP122" s="10"/>
      <c r="MSQ122" s="10"/>
      <c r="MSR122" s="10"/>
      <c r="MSS122" s="10"/>
      <c r="MST122" s="10"/>
      <c r="MSU122" s="10"/>
      <c r="MSV122" s="10"/>
      <c r="MSW122" s="10"/>
      <c r="MSX122" s="10"/>
      <c r="MSY122" s="10"/>
      <c r="MSZ122" s="10"/>
      <c r="MTA122" s="10"/>
      <c r="MTB122" s="10"/>
      <c r="MTC122" s="10"/>
      <c r="MTD122" s="10"/>
      <c r="MTE122" s="10"/>
      <c r="MTF122" s="10"/>
      <c r="MTG122" s="10"/>
      <c r="MTH122" s="10"/>
      <c r="MTI122" s="10"/>
      <c r="MTJ122" s="10"/>
      <c r="MTK122" s="10"/>
      <c r="MTL122" s="10"/>
      <c r="MTM122" s="10"/>
      <c r="MTN122" s="10"/>
      <c r="MTO122" s="10"/>
      <c r="MTP122" s="10"/>
      <c r="MTQ122" s="10"/>
      <c r="MTR122" s="10"/>
      <c r="MTS122" s="10"/>
      <c r="MTT122" s="10"/>
      <c r="MTU122" s="10"/>
      <c r="MTV122" s="10"/>
      <c r="MTW122" s="10"/>
      <c r="MTX122" s="10"/>
      <c r="MTY122" s="10"/>
      <c r="MTZ122" s="10"/>
      <c r="MUA122" s="10"/>
      <c r="MUB122" s="10"/>
      <c r="MUC122" s="10"/>
      <c r="MUD122" s="10"/>
      <c r="MUE122" s="10"/>
      <c r="MUF122" s="10"/>
      <c r="MUG122" s="10"/>
      <c r="MUH122" s="10"/>
      <c r="MUI122" s="10"/>
      <c r="MUJ122" s="10"/>
      <c r="MUK122" s="10"/>
      <c r="MUL122" s="10"/>
      <c r="MUM122" s="10"/>
      <c r="MUN122" s="10"/>
      <c r="MUO122" s="10"/>
      <c r="MUP122" s="10"/>
      <c r="MUQ122" s="10"/>
      <c r="MUR122" s="10"/>
      <c r="MUS122" s="10"/>
      <c r="MUT122" s="10"/>
      <c r="MUU122" s="10"/>
      <c r="MUV122" s="10"/>
      <c r="MUW122" s="10"/>
      <c r="MUX122" s="10"/>
      <c r="MUY122" s="10"/>
      <c r="MUZ122" s="10"/>
      <c r="MVA122" s="10"/>
      <c r="MVB122" s="10"/>
      <c r="MVC122" s="10"/>
      <c r="MVD122" s="10"/>
      <c r="MVE122" s="10"/>
      <c r="MVF122" s="10"/>
      <c r="MVG122" s="10"/>
      <c r="MVH122" s="10"/>
      <c r="MVI122" s="10"/>
      <c r="MVJ122" s="10"/>
      <c r="MVK122" s="10"/>
      <c r="MVL122" s="10"/>
      <c r="MVM122" s="10"/>
      <c r="MVN122" s="10"/>
      <c r="MVO122" s="10"/>
      <c r="MVP122" s="10"/>
      <c r="MVQ122" s="10"/>
      <c r="MVR122" s="10"/>
      <c r="MVS122" s="10"/>
      <c r="MVT122" s="10"/>
      <c r="MVU122" s="10"/>
      <c r="MVV122" s="10"/>
      <c r="MVW122" s="10"/>
      <c r="MVX122" s="10"/>
      <c r="MVY122" s="10"/>
      <c r="MVZ122" s="10"/>
      <c r="MWA122" s="10"/>
      <c r="MWB122" s="10"/>
      <c r="MWC122" s="10"/>
      <c r="MWD122" s="10"/>
      <c r="MWE122" s="10"/>
      <c r="MWF122" s="10"/>
      <c r="MWG122" s="10"/>
      <c r="MWH122" s="10"/>
      <c r="MWI122" s="10"/>
      <c r="MWJ122" s="10"/>
      <c r="MWK122" s="10"/>
      <c r="MWL122" s="10"/>
      <c r="MWM122" s="10"/>
      <c r="MWN122" s="10"/>
      <c r="MWO122" s="10"/>
      <c r="MWP122" s="10"/>
      <c r="MWQ122" s="10"/>
      <c r="MWR122" s="10"/>
      <c r="MWS122" s="10"/>
      <c r="MWT122" s="10"/>
      <c r="MWU122" s="10"/>
      <c r="MWV122" s="10"/>
      <c r="MWW122" s="10"/>
      <c r="MWX122" s="10"/>
      <c r="MWY122" s="10"/>
      <c r="MWZ122" s="10"/>
      <c r="MXA122" s="10"/>
      <c r="MXB122" s="10"/>
      <c r="MXC122" s="10"/>
      <c r="MXD122" s="10"/>
      <c r="MXE122" s="10"/>
      <c r="MXF122" s="10"/>
      <c r="MXG122" s="10"/>
      <c r="MXH122" s="10"/>
      <c r="MXI122" s="10"/>
      <c r="MXJ122" s="10"/>
      <c r="MXK122" s="10"/>
      <c r="MXL122" s="10"/>
      <c r="MXM122" s="10"/>
      <c r="MXN122" s="10"/>
      <c r="MXO122" s="10"/>
      <c r="MXP122" s="10"/>
      <c r="MXQ122" s="10"/>
      <c r="MXR122" s="10"/>
      <c r="MXS122" s="10"/>
      <c r="MXT122" s="10"/>
      <c r="MXU122" s="10"/>
      <c r="MXV122" s="10"/>
      <c r="MXW122" s="10"/>
      <c r="MXX122" s="10"/>
      <c r="MXY122" s="10"/>
      <c r="MXZ122" s="10"/>
      <c r="MYA122" s="10"/>
      <c r="MYB122" s="10"/>
      <c r="MYC122" s="10"/>
      <c r="MYD122" s="10"/>
      <c r="MYE122" s="10"/>
      <c r="MYF122" s="10"/>
      <c r="MYG122" s="10"/>
      <c r="MYH122" s="10"/>
      <c r="MYI122" s="10"/>
      <c r="MYJ122" s="10"/>
      <c r="MYK122" s="10"/>
      <c r="MYL122" s="10"/>
      <c r="MYM122" s="10"/>
      <c r="MYN122" s="10"/>
      <c r="MYO122" s="10"/>
      <c r="MYP122" s="10"/>
      <c r="MYQ122" s="10"/>
      <c r="MYR122" s="10"/>
      <c r="MYS122" s="10"/>
      <c r="MYT122" s="10"/>
      <c r="MYU122" s="10"/>
      <c r="MYV122" s="10"/>
      <c r="MYW122" s="10"/>
      <c r="MYX122" s="10"/>
      <c r="MYY122" s="10"/>
      <c r="MYZ122" s="10"/>
      <c r="MZA122" s="10"/>
      <c r="MZB122" s="10"/>
      <c r="MZC122" s="10"/>
      <c r="MZD122" s="10"/>
      <c r="MZE122" s="10"/>
      <c r="MZF122" s="10"/>
      <c r="MZG122" s="10"/>
      <c r="MZH122" s="10"/>
      <c r="MZI122" s="10"/>
      <c r="MZJ122" s="10"/>
      <c r="MZK122" s="10"/>
      <c r="MZL122" s="10"/>
      <c r="MZM122" s="10"/>
      <c r="MZN122" s="10"/>
      <c r="MZO122" s="10"/>
      <c r="MZP122" s="10"/>
      <c r="MZQ122" s="10"/>
      <c r="MZR122" s="10"/>
      <c r="MZS122" s="10"/>
      <c r="MZT122" s="10"/>
      <c r="MZU122" s="10"/>
      <c r="MZV122" s="10"/>
      <c r="MZW122" s="10"/>
      <c r="MZX122" s="10"/>
      <c r="MZY122" s="10"/>
      <c r="MZZ122" s="10"/>
      <c r="NAA122" s="10"/>
      <c r="NAB122" s="10"/>
      <c r="NAC122" s="10"/>
      <c r="NAD122" s="10"/>
      <c r="NAE122" s="10"/>
      <c r="NAF122" s="10"/>
      <c r="NAG122" s="10"/>
      <c r="NAH122" s="10"/>
      <c r="NAI122" s="10"/>
      <c r="NAJ122" s="10"/>
      <c r="NAK122" s="10"/>
      <c r="NAL122" s="10"/>
      <c r="NAM122" s="10"/>
      <c r="NAN122" s="10"/>
      <c r="NAO122" s="10"/>
      <c r="NAP122" s="10"/>
      <c r="NAQ122" s="10"/>
      <c r="NAR122" s="10"/>
      <c r="NAS122" s="10"/>
      <c r="NAT122" s="10"/>
      <c r="NAU122" s="10"/>
      <c r="NAV122" s="10"/>
      <c r="NAW122" s="10"/>
      <c r="NAX122" s="10"/>
      <c r="NAY122" s="10"/>
      <c r="NAZ122" s="10"/>
      <c r="NBA122" s="10"/>
      <c r="NBB122" s="10"/>
      <c r="NBC122" s="10"/>
      <c r="NBD122" s="10"/>
      <c r="NBE122" s="10"/>
      <c r="NBF122" s="10"/>
      <c r="NBG122" s="10"/>
      <c r="NBH122" s="10"/>
      <c r="NBI122" s="10"/>
      <c r="NBJ122" s="10"/>
      <c r="NBK122" s="10"/>
      <c r="NBL122" s="10"/>
      <c r="NBM122" s="10"/>
      <c r="NBN122" s="10"/>
      <c r="NBO122" s="10"/>
      <c r="NBP122" s="10"/>
      <c r="NBQ122" s="10"/>
      <c r="NBR122" s="10"/>
      <c r="NBS122" s="10"/>
      <c r="NBT122" s="10"/>
      <c r="NBU122" s="10"/>
      <c r="NBV122" s="10"/>
      <c r="NBW122" s="10"/>
      <c r="NBX122" s="10"/>
      <c r="NBY122" s="10"/>
      <c r="NBZ122" s="10"/>
      <c r="NCA122" s="10"/>
      <c r="NCB122" s="10"/>
      <c r="NCC122" s="10"/>
      <c r="NCD122" s="10"/>
      <c r="NCE122" s="10"/>
      <c r="NCF122" s="10"/>
      <c r="NCG122" s="10"/>
      <c r="NCH122" s="10"/>
      <c r="NCI122" s="10"/>
      <c r="NCJ122" s="10"/>
      <c r="NCK122" s="10"/>
      <c r="NCL122" s="10"/>
      <c r="NCM122" s="10"/>
      <c r="NCN122" s="10"/>
      <c r="NCO122" s="10"/>
      <c r="NCP122" s="10"/>
      <c r="NCQ122" s="10"/>
      <c r="NCR122" s="10"/>
      <c r="NCS122" s="10"/>
      <c r="NCT122" s="10"/>
      <c r="NCU122" s="10"/>
      <c r="NCV122" s="10"/>
      <c r="NCW122" s="10"/>
      <c r="NCX122" s="10"/>
      <c r="NCY122" s="10"/>
      <c r="NCZ122" s="10"/>
      <c r="NDA122" s="10"/>
      <c r="NDB122" s="10"/>
      <c r="NDC122" s="10"/>
      <c r="NDD122" s="10"/>
      <c r="NDE122" s="10"/>
      <c r="NDF122" s="10"/>
      <c r="NDG122" s="10"/>
      <c r="NDH122" s="10"/>
      <c r="NDI122" s="10"/>
      <c r="NDJ122" s="10"/>
      <c r="NDK122" s="10"/>
      <c r="NDL122" s="10"/>
      <c r="NDM122" s="10"/>
      <c r="NDN122" s="10"/>
      <c r="NDO122" s="10"/>
      <c r="NDP122" s="10"/>
      <c r="NDQ122" s="10"/>
      <c r="NDR122" s="10"/>
      <c r="NDS122" s="10"/>
      <c r="NDT122" s="10"/>
      <c r="NDU122" s="10"/>
      <c r="NDV122" s="10"/>
      <c r="NDW122" s="10"/>
      <c r="NDX122" s="10"/>
      <c r="NDY122" s="10"/>
      <c r="NDZ122" s="10"/>
      <c r="NEA122" s="10"/>
      <c r="NEB122" s="10"/>
      <c r="NEC122" s="10"/>
      <c r="NED122" s="10"/>
      <c r="NEE122" s="10"/>
      <c r="NEF122" s="10"/>
      <c r="NEG122" s="10"/>
      <c r="NEH122" s="10"/>
      <c r="NEI122" s="10"/>
      <c r="NEJ122" s="10"/>
      <c r="NEK122" s="10"/>
      <c r="NEL122" s="10"/>
      <c r="NEM122" s="10"/>
      <c r="NEN122" s="10"/>
      <c r="NEO122" s="10"/>
      <c r="NEP122" s="10"/>
      <c r="NEQ122" s="10"/>
      <c r="NER122" s="10"/>
      <c r="NES122" s="10"/>
      <c r="NET122" s="10"/>
      <c r="NEU122" s="10"/>
      <c r="NEV122" s="10"/>
      <c r="NEW122" s="10"/>
      <c r="NEX122" s="10"/>
      <c r="NEY122" s="10"/>
      <c r="NEZ122" s="10"/>
      <c r="NFA122" s="10"/>
      <c r="NFB122" s="10"/>
      <c r="NFC122" s="10"/>
      <c r="NFD122" s="10"/>
      <c r="NFE122" s="10"/>
      <c r="NFF122" s="10"/>
      <c r="NFG122" s="10"/>
      <c r="NFH122" s="10"/>
      <c r="NFI122" s="10"/>
      <c r="NFJ122" s="10"/>
      <c r="NFK122" s="10"/>
      <c r="NFL122" s="10"/>
      <c r="NFM122" s="10"/>
      <c r="NFN122" s="10"/>
      <c r="NFO122" s="10"/>
      <c r="NFP122" s="10"/>
      <c r="NFQ122" s="10"/>
      <c r="NFR122" s="10"/>
      <c r="NFS122" s="10"/>
      <c r="NFT122" s="10"/>
      <c r="NFU122" s="10"/>
      <c r="NFV122" s="10"/>
      <c r="NFW122" s="10"/>
      <c r="NFX122" s="10"/>
      <c r="NFY122" s="10"/>
      <c r="NFZ122" s="10"/>
      <c r="NGA122" s="10"/>
      <c r="NGB122" s="10"/>
      <c r="NGC122" s="10"/>
      <c r="NGD122" s="10"/>
      <c r="NGE122" s="10"/>
      <c r="NGF122" s="10"/>
      <c r="NGG122" s="10"/>
      <c r="NGH122" s="10"/>
      <c r="NGI122" s="10"/>
      <c r="NGJ122" s="10"/>
      <c r="NGK122" s="10"/>
      <c r="NGL122" s="10"/>
      <c r="NGM122" s="10"/>
      <c r="NGN122" s="10"/>
      <c r="NGO122" s="10"/>
      <c r="NGP122" s="10"/>
      <c r="NGQ122" s="10"/>
      <c r="NGR122" s="10"/>
      <c r="NGS122" s="10"/>
      <c r="NGT122" s="10"/>
      <c r="NGU122" s="10"/>
      <c r="NGV122" s="10"/>
      <c r="NGW122" s="10"/>
      <c r="NGX122" s="10"/>
      <c r="NGY122" s="10"/>
      <c r="NGZ122" s="10"/>
      <c r="NHA122" s="10"/>
      <c r="NHB122" s="10"/>
      <c r="NHC122" s="10"/>
      <c r="NHD122" s="10"/>
      <c r="NHE122" s="10"/>
      <c r="NHF122" s="10"/>
      <c r="NHG122" s="10"/>
      <c r="NHH122" s="10"/>
      <c r="NHI122" s="10"/>
      <c r="NHJ122" s="10"/>
      <c r="NHK122" s="10"/>
      <c r="NHL122" s="10"/>
      <c r="NHM122" s="10"/>
      <c r="NHN122" s="10"/>
      <c r="NHO122" s="10"/>
      <c r="NHP122" s="10"/>
      <c r="NHQ122" s="10"/>
      <c r="NHR122" s="10"/>
      <c r="NHS122" s="10"/>
      <c r="NHT122" s="10"/>
      <c r="NHU122" s="10"/>
      <c r="NHV122" s="10"/>
      <c r="NHW122" s="10"/>
      <c r="NHX122" s="10"/>
      <c r="NHY122" s="10"/>
      <c r="NHZ122" s="10"/>
      <c r="NIA122" s="10"/>
      <c r="NIB122" s="10"/>
      <c r="NIC122" s="10"/>
      <c r="NID122" s="10"/>
      <c r="NIE122" s="10"/>
      <c r="NIF122" s="10"/>
      <c r="NIG122" s="10"/>
      <c r="NIH122" s="10"/>
      <c r="NII122" s="10"/>
      <c r="NIJ122" s="10"/>
      <c r="NIK122" s="10"/>
      <c r="NIL122" s="10"/>
      <c r="NIM122" s="10"/>
      <c r="NIN122" s="10"/>
      <c r="NIO122" s="10"/>
      <c r="NIP122" s="10"/>
      <c r="NIQ122" s="10"/>
      <c r="NIR122" s="10"/>
      <c r="NIS122" s="10"/>
      <c r="NIT122" s="10"/>
      <c r="NIU122" s="10"/>
      <c r="NIV122" s="10"/>
      <c r="NIW122" s="10"/>
      <c r="NIX122" s="10"/>
      <c r="NIY122" s="10"/>
      <c r="NIZ122" s="10"/>
      <c r="NJA122" s="10"/>
      <c r="NJB122" s="10"/>
      <c r="NJC122" s="10"/>
      <c r="NJD122" s="10"/>
      <c r="NJE122" s="10"/>
      <c r="NJF122" s="10"/>
      <c r="NJG122" s="10"/>
      <c r="NJH122" s="10"/>
      <c r="NJI122" s="10"/>
      <c r="NJJ122" s="10"/>
      <c r="NJK122" s="10"/>
      <c r="NJL122" s="10"/>
      <c r="NJM122" s="10"/>
      <c r="NJN122" s="10"/>
      <c r="NJO122" s="10"/>
      <c r="NJP122" s="10"/>
      <c r="NJQ122" s="10"/>
      <c r="NJR122" s="10"/>
      <c r="NJS122" s="10"/>
      <c r="NJT122" s="10"/>
      <c r="NJU122" s="10"/>
      <c r="NJV122" s="10"/>
      <c r="NJW122" s="10"/>
      <c r="NJX122" s="10"/>
      <c r="NJY122" s="10"/>
      <c r="NJZ122" s="10"/>
      <c r="NKA122" s="10"/>
      <c r="NKB122" s="10"/>
      <c r="NKC122" s="10"/>
      <c r="NKD122" s="10"/>
      <c r="NKE122" s="10"/>
      <c r="NKF122" s="10"/>
      <c r="NKG122" s="10"/>
      <c r="NKH122" s="10"/>
      <c r="NKI122" s="10"/>
      <c r="NKJ122" s="10"/>
      <c r="NKK122" s="10"/>
      <c r="NKL122" s="10"/>
      <c r="NKM122" s="10"/>
      <c r="NKN122" s="10"/>
      <c r="NKO122" s="10"/>
      <c r="NKP122" s="10"/>
      <c r="NKQ122" s="10"/>
      <c r="NKR122" s="10"/>
      <c r="NKS122" s="10"/>
      <c r="NKT122" s="10"/>
      <c r="NKU122" s="10"/>
      <c r="NKV122" s="10"/>
      <c r="NKW122" s="10"/>
      <c r="NKX122" s="10"/>
      <c r="NKY122" s="10"/>
      <c r="NKZ122" s="10"/>
      <c r="NLA122" s="10"/>
      <c r="NLB122" s="10"/>
      <c r="NLC122" s="10"/>
      <c r="NLD122" s="10"/>
      <c r="NLE122" s="10"/>
      <c r="NLF122" s="10"/>
      <c r="NLG122" s="10"/>
      <c r="NLH122" s="10"/>
      <c r="NLI122" s="10"/>
      <c r="NLJ122" s="10"/>
      <c r="NLK122" s="10"/>
      <c r="NLL122" s="10"/>
      <c r="NLM122" s="10"/>
      <c r="NLN122" s="10"/>
      <c r="NLO122" s="10"/>
      <c r="NLP122" s="10"/>
      <c r="NLQ122" s="10"/>
      <c r="NLR122" s="10"/>
      <c r="NLS122" s="10"/>
      <c r="NLT122" s="10"/>
      <c r="NLU122" s="10"/>
      <c r="NLV122" s="10"/>
      <c r="NLW122" s="10"/>
      <c r="NLX122" s="10"/>
      <c r="NLY122" s="10"/>
      <c r="NLZ122" s="10"/>
      <c r="NMA122" s="10"/>
      <c r="NMB122" s="10"/>
      <c r="NMC122" s="10"/>
      <c r="NMD122" s="10"/>
      <c r="NME122" s="10"/>
      <c r="NMF122" s="10"/>
      <c r="NMG122" s="10"/>
      <c r="NMH122" s="10"/>
      <c r="NMI122" s="10"/>
      <c r="NMJ122" s="10"/>
      <c r="NMK122" s="10"/>
      <c r="NML122" s="10"/>
      <c r="NMM122" s="10"/>
      <c r="NMN122" s="10"/>
      <c r="NMO122" s="10"/>
      <c r="NMP122" s="10"/>
      <c r="NMQ122" s="10"/>
      <c r="NMR122" s="10"/>
      <c r="NMS122" s="10"/>
      <c r="NMT122" s="10"/>
      <c r="NMU122" s="10"/>
      <c r="NMV122" s="10"/>
      <c r="NMW122" s="10"/>
      <c r="NMX122" s="10"/>
      <c r="NMY122" s="10"/>
      <c r="NMZ122" s="10"/>
      <c r="NNA122" s="10"/>
      <c r="NNB122" s="10"/>
      <c r="NNC122" s="10"/>
      <c r="NND122" s="10"/>
      <c r="NNE122" s="10"/>
      <c r="NNF122" s="10"/>
      <c r="NNG122" s="10"/>
      <c r="NNH122" s="10"/>
      <c r="NNI122" s="10"/>
      <c r="NNJ122" s="10"/>
      <c r="NNK122" s="10"/>
      <c r="NNL122" s="10"/>
      <c r="NNM122" s="10"/>
      <c r="NNN122" s="10"/>
      <c r="NNO122" s="10"/>
      <c r="NNP122" s="10"/>
      <c r="NNQ122" s="10"/>
      <c r="NNR122" s="10"/>
      <c r="NNS122" s="10"/>
      <c r="NNT122" s="10"/>
      <c r="NNU122" s="10"/>
      <c r="NNV122" s="10"/>
      <c r="NNW122" s="10"/>
      <c r="NNX122" s="10"/>
      <c r="NNY122" s="10"/>
      <c r="NNZ122" s="10"/>
      <c r="NOA122" s="10"/>
      <c r="NOB122" s="10"/>
      <c r="NOC122" s="10"/>
      <c r="NOD122" s="10"/>
      <c r="NOE122" s="10"/>
      <c r="NOF122" s="10"/>
      <c r="NOG122" s="10"/>
      <c r="NOH122" s="10"/>
      <c r="NOI122" s="10"/>
      <c r="NOJ122" s="10"/>
      <c r="NOK122" s="10"/>
      <c r="NOL122" s="10"/>
      <c r="NOM122" s="10"/>
      <c r="NON122" s="10"/>
      <c r="NOO122" s="10"/>
      <c r="NOP122" s="10"/>
      <c r="NOQ122" s="10"/>
      <c r="NOR122" s="10"/>
      <c r="NOS122" s="10"/>
      <c r="NOT122" s="10"/>
      <c r="NOU122" s="10"/>
      <c r="NOV122" s="10"/>
      <c r="NOW122" s="10"/>
      <c r="NOX122" s="10"/>
      <c r="NOY122" s="10"/>
      <c r="NOZ122" s="10"/>
      <c r="NPA122" s="10"/>
      <c r="NPB122" s="10"/>
      <c r="NPC122" s="10"/>
      <c r="NPD122" s="10"/>
      <c r="NPE122" s="10"/>
      <c r="NPF122" s="10"/>
      <c r="NPG122" s="10"/>
      <c r="NPH122" s="10"/>
      <c r="NPI122" s="10"/>
      <c r="NPJ122" s="10"/>
      <c r="NPK122" s="10"/>
      <c r="NPL122" s="10"/>
      <c r="NPM122" s="10"/>
      <c r="NPN122" s="10"/>
      <c r="NPO122" s="10"/>
      <c r="NPP122" s="10"/>
      <c r="NPQ122" s="10"/>
      <c r="NPR122" s="10"/>
      <c r="NPS122" s="10"/>
      <c r="NPT122" s="10"/>
      <c r="NPU122" s="10"/>
      <c r="NPV122" s="10"/>
      <c r="NPW122" s="10"/>
      <c r="NPX122" s="10"/>
      <c r="NPY122" s="10"/>
      <c r="NPZ122" s="10"/>
      <c r="NQA122" s="10"/>
      <c r="NQB122" s="10"/>
      <c r="NQC122" s="10"/>
      <c r="NQD122" s="10"/>
      <c r="NQE122" s="10"/>
      <c r="NQF122" s="10"/>
      <c r="NQG122" s="10"/>
      <c r="NQH122" s="10"/>
      <c r="NQI122" s="10"/>
      <c r="NQJ122" s="10"/>
      <c r="NQK122" s="10"/>
      <c r="NQL122" s="10"/>
      <c r="NQM122" s="10"/>
      <c r="NQN122" s="10"/>
      <c r="NQO122" s="10"/>
      <c r="NQP122" s="10"/>
      <c r="NQQ122" s="10"/>
      <c r="NQR122" s="10"/>
      <c r="NQS122" s="10"/>
      <c r="NQT122" s="10"/>
      <c r="NQU122" s="10"/>
      <c r="NQV122" s="10"/>
      <c r="NQW122" s="10"/>
      <c r="NQX122" s="10"/>
      <c r="NQY122" s="10"/>
      <c r="NQZ122" s="10"/>
      <c r="NRA122" s="10"/>
      <c r="NRB122" s="10"/>
      <c r="NRC122" s="10"/>
      <c r="NRD122" s="10"/>
      <c r="NRE122" s="10"/>
      <c r="NRF122" s="10"/>
      <c r="NRG122" s="10"/>
      <c r="NRH122" s="10"/>
      <c r="NRI122" s="10"/>
      <c r="NRJ122" s="10"/>
      <c r="NRK122" s="10"/>
      <c r="NRL122" s="10"/>
      <c r="NRM122" s="10"/>
      <c r="NRN122" s="10"/>
      <c r="NRO122" s="10"/>
      <c r="NRP122" s="10"/>
      <c r="NRQ122" s="10"/>
      <c r="NRR122" s="10"/>
      <c r="NRS122" s="10"/>
      <c r="NRT122" s="10"/>
      <c r="NRU122" s="10"/>
      <c r="NRV122" s="10"/>
      <c r="NRW122" s="10"/>
      <c r="NRX122" s="10"/>
      <c r="NRY122" s="10"/>
      <c r="NRZ122" s="10"/>
      <c r="NSA122" s="10"/>
      <c r="NSB122" s="10"/>
      <c r="NSC122" s="10"/>
      <c r="NSD122" s="10"/>
      <c r="NSE122" s="10"/>
      <c r="NSF122" s="10"/>
      <c r="NSG122" s="10"/>
      <c r="NSH122" s="10"/>
      <c r="NSI122" s="10"/>
      <c r="NSJ122" s="10"/>
      <c r="NSK122" s="10"/>
      <c r="NSL122" s="10"/>
      <c r="NSM122" s="10"/>
      <c r="NSN122" s="10"/>
      <c r="NSO122" s="10"/>
      <c r="NSP122" s="10"/>
      <c r="NSQ122" s="10"/>
      <c r="NSR122" s="10"/>
      <c r="NSS122" s="10"/>
      <c r="NST122" s="10"/>
      <c r="NSU122" s="10"/>
      <c r="NSV122" s="10"/>
      <c r="NSW122" s="10"/>
      <c r="NSX122" s="10"/>
      <c r="NSY122" s="10"/>
      <c r="NSZ122" s="10"/>
      <c r="NTA122" s="10"/>
      <c r="NTB122" s="10"/>
      <c r="NTC122" s="10"/>
      <c r="NTD122" s="10"/>
      <c r="NTE122" s="10"/>
      <c r="NTF122" s="10"/>
      <c r="NTG122" s="10"/>
      <c r="NTH122" s="10"/>
      <c r="NTI122" s="10"/>
      <c r="NTJ122" s="10"/>
      <c r="NTK122" s="10"/>
      <c r="NTL122" s="10"/>
      <c r="NTM122" s="10"/>
      <c r="NTN122" s="10"/>
      <c r="NTO122" s="10"/>
      <c r="NTP122" s="10"/>
      <c r="NTQ122" s="10"/>
      <c r="NTR122" s="10"/>
      <c r="NTS122" s="10"/>
      <c r="NTT122" s="10"/>
      <c r="NTU122" s="10"/>
      <c r="NTV122" s="10"/>
      <c r="NTW122" s="10"/>
      <c r="NTX122" s="10"/>
      <c r="NTY122" s="10"/>
      <c r="NTZ122" s="10"/>
      <c r="NUA122" s="10"/>
      <c r="NUB122" s="10"/>
      <c r="NUC122" s="10"/>
      <c r="NUD122" s="10"/>
      <c r="NUE122" s="10"/>
      <c r="NUF122" s="10"/>
      <c r="NUG122" s="10"/>
      <c r="NUH122" s="10"/>
      <c r="NUI122" s="10"/>
      <c r="NUJ122" s="10"/>
      <c r="NUK122" s="10"/>
      <c r="NUL122" s="10"/>
      <c r="NUM122" s="10"/>
      <c r="NUN122" s="10"/>
      <c r="NUO122" s="10"/>
      <c r="NUP122" s="10"/>
      <c r="NUQ122" s="10"/>
      <c r="NUR122" s="10"/>
      <c r="NUS122" s="10"/>
      <c r="NUT122" s="10"/>
      <c r="NUU122" s="10"/>
      <c r="NUV122" s="10"/>
      <c r="NUW122" s="10"/>
      <c r="NUX122" s="10"/>
      <c r="NUY122" s="10"/>
      <c r="NUZ122" s="10"/>
      <c r="NVA122" s="10"/>
      <c r="NVB122" s="10"/>
      <c r="NVC122" s="10"/>
      <c r="NVD122" s="10"/>
      <c r="NVE122" s="10"/>
      <c r="NVF122" s="10"/>
      <c r="NVG122" s="10"/>
      <c r="NVH122" s="10"/>
      <c r="NVI122" s="10"/>
      <c r="NVJ122" s="10"/>
      <c r="NVK122" s="10"/>
      <c r="NVL122" s="10"/>
      <c r="NVM122" s="10"/>
      <c r="NVN122" s="10"/>
      <c r="NVO122" s="10"/>
      <c r="NVP122" s="10"/>
      <c r="NVQ122" s="10"/>
      <c r="NVR122" s="10"/>
      <c r="NVS122" s="10"/>
      <c r="NVT122" s="10"/>
      <c r="NVU122" s="10"/>
      <c r="NVV122" s="10"/>
      <c r="NVW122" s="10"/>
      <c r="NVX122" s="10"/>
      <c r="NVY122" s="10"/>
      <c r="NVZ122" s="10"/>
      <c r="NWA122" s="10"/>
      <c r="NWB122" s="10"/>
      <c r="NWC122" s="10"/>
      <c r="NWD122" s="10"/>
      <c r="NWE122" s="10"/>
      <c r="NWF122" s="10"/>
      <c r="NWG122" s="10"/>
      <c r="NWH122" s="10"/>
      <c r="NWI122" s="10"/>
      <c r="NWJ122" s="10"/>
      <c r="NWK122" s="10"/>
      <c r="NWL122" s="10"/>
      <c r="NWM122" s="10"/>
      <c r="NWN122" s="10"/>
      <c r="NWO122" s="10"/>
      <c r="NWP122" s="10"/>
      <c r="NWQ122" s="10"/>
      <c r="NWR122" s="10"/>
      <c r="NWS122" s="10"/>
      <c r="NWT122" s="10"/>
      <c r="NWU122" s="10"/>
      <c r="NWV122" s="10"/>
      <c r="NWW122" s="10"/>
      <c r="NWX122" s="10"/>
      <c r="NWY122" s="10"/>
      <c r="NWZ122" s="10"/>
      <c r="NXA122" s="10"/>
      <c r="NXB122" s="10"/>
      <c r="NXC122" s="10"/>
      <c r="NXD122" s="10"/>
      <c r="NXE122" s="10"/>
      <c r="NXF122" s="10"/>
      <c r="NXG122" s="10"/>
      <c r="NXH122" s="10"/>
      <c r="NXI122" s="10"/>
      <c r="NXJ122" s="10"/>
      <c r="NXK122" s="10"/>
      <c r="NXL122" s="10"/>
      <c r="NXM122" s="10"/>
      <c r="NXN122" s="10"/>
      <c r="NXO122" s="10"/>
      <c r="NXP122" s="10"/>
      <c r="NXQ122" s="10"/>
      <c r="NXR122" s="10"/>
      <c r="NXS122" s="10"/>
      <c r="NXT122" s="10"/>
      <c r="NXU122" s="10"/>
      <c r="NXV122" s="10"/>
      <c r="NXW122" s="10"/>
      <c r="NXX122" s="10"/>
      <c r="NXY122" s="10"/>
      <c r="NXZ122" s="10"/>
      <c r="NYA122" s="10"/>
      <c r="NYB122" s="10"/>
      <c r="NYC122" s="10"/>
      <c r="NYD122" s="10"/>
      <c r="NYE122" s="10"/>
      <c r="NYF122" s="10"/>
      <c r="NYG122" s="10"/>
      <c r="NYH122" s="10"/>
      <c r="NYI122" s="10"/>
      <c r="NYJ122" s="10"/>
      <c r="NYK122" s="10"/>
      <c r="NYL122" s="10"/>
      <c r="NYM122" s="10"/>
      <c r="NYN122" s="10"/>
      <c r="NYO122" s="10"/>
      <c r="NYP122" s="10"/>
      <c r="NYQ122" s="10"/>
      <c r="NYR122" s="10"/>
      <c r="NYS122" s="10"/>
      <c r="NYT122" s="10"/>
      <c r="NYU122" s="10"/>
      <c r="NYV122" s="10"/>
      <c r="NYW122" s="10"/>
      <c r="NYX122" s="10"/>
      <c r="NYY122" s="10"/>
      <c r="NYZ122" s="10"/>
      <c r="NZA122" s="10"/>
      <c r="NZB122" s="10"/>
      <c r="NZC122" s="10"/>
      <c r="NZD122" s="10"/>
      <c r="NZE122" s="10"/>
      <c r="NZF122" s="10"/>
      <c r="NZG122" s="10"/>
      <c r="NZH122" s="10"/>
      <c r="NZI122" s="10"/>
      <c r="NZJ122" s="10"/>
      <c r="NZK122" s="10"/>
      <c r="NZL122" s="10"/>
      <c r="NZM122" s="10"/>
      <c r="NZN122" s="10"/>
      <c r="NZO122" s="10"/>
      <c r="NZP122" s="10"/>
      <c r="NZQ122" s="10"/>
      <c r="NZR122" s="10"/>
      <c r="NZS122" s="10"/>
      <c r="NZT122" s="10"/>
      <c r="NZU122" s="10"/>
      <c r="NZV122" s="10"/>
      <c r="NZW122" s="10"/>
      <c r="NZX122" s="10"/>
      <c r="NZY122" s="10"/>
      <c r="NZZ122" s="10"/>
      <c r="OAA122" s="10"/>
      <c r="OAB122" s="10"/>
      <c r="OAC122" s="10"/>
      <c r="OAD122" s="10"/>
      <c r="OAE122" s="10"/>
      <c r="OAF122" s="10"/>
      <c r="OAG122" s="10"/>
      <c r="OAH122" s="10"/>
      <c r="OAI122" s="10"/>
      <c r="OAJ122" s="10"/>
      <c r="OAK122" s="10"/>
      <c r="OAL122" s="10"/>
      <c r="OAM122" s="10"/>
      <c r="OAN122" s="10"/>
      <c r="OAO122" s="10"/>
      <c r="OAP122" s="10"/>
      <c r="OAQ122" s="10"/>
      <c r="OAR122" s="10"/>
      <c r="OAS122" s="10"/>
      <c r="OAT122" s="10"/>
      <c r="OAU122" s="10"/>
      <c r="OAV122" s="10"/>
      <c r="OAW122" s="10"/>
      <c r="OAX122" s="10"/>
      <c r="OAY122" s="10"/>
      <c r="OAZ122" s="10"/>
      <c r="OBA122" s="10"/>
      <c r="OBB122" s="10"/>
      <c r="OBC122" s="10"/>
      <c r="OBD122" s="10"/>
      <c r="OBE122" s="10"/>
      <c r="OBF122" s="10"/>
      <c r="OBG122" s="10"/>
      <c r="OBH122" s="10"/>
      <c r="OBI122" s="10"/>
      <c r="OBJ122" s="10"/>
      <c r="OBK122" s="10"/>
      <c r="OBL122" s="10"/>
      <c r="OBM122" s="10"/>
      <c r="OBN122" s="10"/>
      <c r="OBO122" s="10"/>
      <c r="OBP122" s="10"/>
      <c r="OBQ122" s="10"/>
      <c r="OBR122" s="10"/>
      <c r="OBS122" s="10"/>
      <c r="OBT122" s="10"/>
      <c r="OBU122" s="10"/>
      <c r="OBV122" s="10"/>
      <c r="OBW122" s="10"/>
      <c r="OBX122" s="10"/>
      <c r="OBY122" s="10"/>
      <c r="OBZ122" s="10"/>
      <c r="OCA122" s="10"/>
      <c r="OCB122" s="10"/>
      <c r="OCC122" s="10"/>
      <c r="OCD122" s="10"/>
      <c r="OCE122" s="10"/>
      <c r="OCF122" s="10"/>
      <c r="OCG122" s="10"/>
      <c r="OCH122" s="10"/>
      <c r="OCI122" s="10"/>
      <c r="OCJ122" s="10"/>
      <c r="OCK122" s="10"/>
      <c r="OCL122" s="10"/>
      <c r="OCM122" s="10"/>
      <c r="OCN122" s="10"/>
      <c r="OCO122" s="10"/>
      <c r="OCP122" s="10"/>
      <c r="OCQ122" s="10"/>
      <c r="OCR122" s="10"/>
      <c r="OCS122" s="10"/>
      <c r="OCT122" s="10"/>
      <c r="OCU122" s="10"/>
      <c r="OCV122" s="10"/>
      <c r="OCW122" s="10"/>
      <c r="OCX122" s="10"/>
      <c r="OCY122" s="10"/>
      <c r="OCZ122" s="10"/>
      <c r="ODA122" s="10"/>
      <c r="ODB122" s="10"/>
      <c r="ODC122" s="10"/>
      <c r="ODD122" s="10"/>
      <c r="ODE122" s="10"/>
      <c r="ODF122" s="10"/>
      <c r="ODG122" s="10"/>
      <c r="ODH122" s="10"/>
      <c r="ODI122" s="10"/>
      <c r="ODJ122" s="10"/>
      <c r="ODK122" s="10"/>
      <c r="ODL122" s="10"/>
      <c r="ODM122" s="10"/>
      <c r="ODN122" s="10"/>
      <c r="ODO122" s="10"/>
      <c r="ODP122" s="10"/>
      <c r="ODQ122" s="10"/>
      <c r="ODR122" s="10"/>
      <c r="ODS122" s="10"/>
      <c r="ODT122" s="10"/>
      <c r="ODU122" s="10"/>
      <c r="ODV122" s="10"/>
      <c r="ODW122" s="10"/>
      <c r="ODX122" s="10"/>
      <c r="ODY122" s="10"/>
      <c r="ODZ122" s="10"/>
      <c r="OEA122" s="10"/>
      <c r="OEB122" s="10"/>
      <c r="OEC122" s="10"/>
      <c r="OED122" s="10"/>
      <c r="OEE122" s="10"/>
      <c r="OEF122" s="10"/>
      <c r="OEG122" s="10"/>
      <c r="OEH122" s="10"/>
      <c r="OEI122" s="10"/>
      <c r="OEJ122" s="10"/>
      <c r="OEK122" s="10"/>
      <c r="OEL122" s="10"/>
      <c r="OEM122" s="10"/>
      <c r="OEN122" s="10"/>
      <c r="OEO122" s="10"/>
      <c r="OEP122" s="10"/>
      <c r="OEQ122" s="10"/>
      <c r="OER122" s="10"/>
      <c r="OES122" s="10"/>
      <c r="OET122" s="10"/>
      <c r="OEU122" s="10"/>
      <c r="OEV122" s="10"/>
      <c r="OEW122" s="10"/>
      <c r="OEX122" s="10"/>
      <c r="OEY122" s="10"/>
      <c r="OEZ122" s="10"/>
      <c r="OFA122" s="10"/>
      <c r="OFB122" s="10"/>
      <c r="OFC122" s="10"/>
      <c r="OFD122" s="10"/>
      <c r="OFE122" s="10"/>
      <c r="OFF122" s="10"/>
      <c r="OFG122" s="10"/>
      <c r="OFH122" s="10"/>
      <c r="OFI122" s="10"/>
      <c r="OFJ122" s="10"/>
      <c r="OFK122" s="10"/>
      <c r="OFL122" s="10"/>
      <c r="OFM122" s="10"/>
      <c r="OFN122" s="10"/>
      <c r="OFO122" s="10"/>
      <c r="OFP122" s="10"/>
      <c r="OFQ122" s="10"/>
      <c r="OFR122" s="10"/>
      <c r="OFS122" s="10"/>
      <c r="OFT122" s="10"/>
      <c r="OFU122" s="10"/>
      <c r="OFV122" s="10"/>
      <c r="OFW122" s="10"/>
      <c r="OFX122" s="10"/>
      <c r="OFY122" s="10"/>
      <c r="OFZ122" s="10"/>
      <c r="OGA122" s="10"/>
      <c r="OGB122" s="10"/>
      <c r="OGC122" s="10"/>
      <c r="OGD122" s="10"/>
      <c r="OGE122" s="10"/>
      <c r="OGF122" s="10"/>
      <c r="OGG122" s="10"/>
      <c r="OGH122" s="10"/>
      <c r="OGI122" s="10"/>
      <c r="OGJ122" s="10"/>
      <c r="OGK122" s="10"/>
      <c r="OGL122" s="10"/>
      <c r="OGM122" s="10"/>
      <c r="OGN122" s="10"/>
      <c r="OGO122" s="10"/>
      <c r="OGP122" s="10"/>
      <c r="OGQ122" s="10"/>
      <c r="OGR122" s="10"/>
      <c r="OGS122" s="10"/>
      <c r="OGT122" s="10"/>
      <c r="OGU122" s="10"/>
      <c r="OGV122" s="10"/>
      <c r="OGW122" s="10"/>
      <c r="OGX122" s="10"/>
      <c r="OGY122" s="10"/>
      <c r="OGZ122" s="10"/>
      <c r="OHA122" s="10"/>
      <c r="OHB122" s="10"/>
      <c r="OHC122" s="10"/>
      <c r="OHD122" s="10"/>
      <c r="OHE122" s="10"/>
      <c r="OHF122" s="10"/>
      <c r="OHG122" s="10"/>
      <c r="OHH122" s="10"/>
      <c r="OHI122" s="10"/>
      <c r="OHJ122" s="10"/>
      <c r="OHK122" s="10"/>
      <c r="OHL122" s="10"/>
      <c r="OHM122" s="10"/>
      <c r="OHN122" s="10"/>
      <c r="OHO122" s="10"/>
      <c r="OHP122" s="10"/>
      <c r="OHQ122" s="10"/>
      <c r="OHR122" s="10"/>
      <c r="OHS122" s="10"/>
      <c r="OHT122" s="10"/>
      <c r="OHU122" s="10"/>
      <c r="OHV122" s="10"/>
      <c r="OHW122" s="10"/>
      <c r="OHX122" s="10"/>
      <c r="OHY122" s="10"/>
      <c r="OHZ122" s="10"/>
      <c r="OIA122" s="10"/>
      <c r="OIB122" s="10"/>
      <c r="OIC122" s="10"/>
      <c r="OID122" s="10"/>
      <c r="OIE122" s="10"/>
      <c r="OIF122" s="10"/>
      <c r="OIG122" s="10"/>
      <c r="OIH122" s="10"/>
      <c r="OII122" s="10"/>
      <c r="OIJ122" s="10"/>
      <c r="OIK122" s="10"/>
      <c r="OIL122" s="10"/>
      <c r="OIM122" s="10"/>
      <c r="OIN122" s="10"/>
      <c r="OIO122" s="10"/>
      <c r="OIP122" s="10"/>
      <c r="OIQ122" s="10"/>
      <c r="OIR122" s="10"/>
      <c r="OIS122" s="10"/>
      <c r="OIT122" s="10"/>
      <c r="OIU122" s="10"/>
      <c r="OIV122" s="10"/>
      <c r="OIW122" s="10"/>
      <c r="OIX122" s="10"/>
      <c r="OIY122" s="10"/>
      <c r="OIZ122" s="10"/>
      <c r="OJA122" s="10"/>
      <c r="OJB122" s="10"/>
      <c r="OJC122" s="10"/>
      <c r="OJD122" s="10"/>
      <c r="OJE122" s="10"/>
      <c r="OJF122" s="10"/>
      <c r="OJG122" s="10"/>
      <c r="OJH122" s="10"/>
      <c r="OJI122" s="10"/>
      <c r="OJJ122" s="10"/>
      <c r="OJK122" s="10"/>
      <c r="OJL122" s="10"/>
      <c r="OJM122" s="10"/>
      <c r="OJN122" s="10"/>
      <c r="OJO122" s="10"/>
      <c r="OJP122" s="10"/>
      <c r="OJQ122" s="10"/>
      <c r="OJR122" s="10"/>
      <c r="OJS122" s="10"/>
      <c r="OJT122" s="10"/>
      <c r="OJU122" s="10"/>
      <c r="OJV122" s="10"/>
      <c r="OJW122" s="10"/>
      <c r="OJX122" s="10"/>
      <c r="OJY122" s="10"/>
      <c r="OJZ122" s="10"/>
      <c r="OKA122" s="10"/>
      <c r="OKB122" s="10"/>
      <c r="OKC122" s="10"/>
      <c r="OKD122" s="10"/>
      <c r="OKE122" s="10"/>
      <c r="OKF122" s="10"/>
      <c r="OKG122" s="10"/>
      <c r="OKH122" s="10"/>
      <c r="OKI122" s="10"/>
      <c r="OKJ122" s="10"/>
      <c r="OKK122" s="10"/>
      <c r="OKL122" s="10"/>
      <c r="OKM122" s="10"/>
      <c r="OKN122" s="10"/>
      <c r="OKO122" s="10"/>
      <c r="OKP122" s="10"/>
      <c r="OKQ122" s="10"/>
      <c r="OKR122" s="10"/>
      <c r="OKS122" s="10"/>
      <c r="OKT122" s="10"/>
      <c r="OKU122" s="10"/>
      <c r="OKV122" s="10"/>
      <c r="OKW122" s="10"/>
      <c r="OKX122" s="10"/>
      <c r="OKY122" s="10"/>
      <c r="OKZ122" s="10"/>
      <c r="OLA122" s="10"/>
      <c r="OLB122" s="10"/>
      <c r="OLC122" s="10"/>
      <c r="OLD122" s="10"/>
      <c r="OLE122" s="10"/>
      <c r="OLF122" s="10"/>
      <c r="OLG122" s="10"/>
      <c r="OLH122" s="10"/>
      <c r="OLI122" s="10"/>
      <c r="OLJ122" s="10"/>
      <c r="OLK122" s="10"/>
      <c r="OLL122" s="10"/>
      <c r="OLM122" s="10"/>
      <c r="OLN122" s="10"/>
      <c r="OLO122" s="10"/>
      <c r="OLP122" s="10"/>
      <c r="OLQ122" s="10"/>
      <c r="OLR122" s="10"/>
      <c r="OLS122" s="10"/>
      <c r="OLT122" s="10"/>
      <c r="OLU122" s="10"/>
      <c r="OLV122" s="10"/>
      <c r="OLW122" s="10"/>
      <c r="OLX122" s="10"/>
      <c r="OLY122" s="10"/>
      <c r="OLZ122" s="10"/>
      <c r="OMA122" s="10"/>
      <c r="OMB122" s="10"/>
      <c r="OMC122" s="10"/>
      <c r="OMD122" s="10"/>
      <c r="OME122" s="10"/>
      <c r="OMF122" s="10"/>
      <c r="OMG122" s="10"/>
      <c r="OMH122" s="10"/>
      <c r="OMI122" s="10"/>
      <c r="OMJ122" s="10"/>
      <c r="OMK122" s="10"/>
      <c r="OML122" s="10"/>
      <c r="OMM122" s="10"/>
      <c r="OMN122" s="10"/>
      <c r="OMO122" s="10"/>
      <c r="OMP122" s="10"/>
      <c r="OMQ122" s="10"/>
      <c r="OMR122" s="10"/>
      <c r="OMS122" s="10"/>
      <c r="OMT122" s="10"/>
      <c r="OMU122" s="10"/>
      <c r="OMV122" s="10"/>
      <c r="OMW122" s="10"/>
      <c r="OMX122" s="10"/>
      <c r="OMY122" s="10"/>
      <c r="OMZ122" s="10"/>
      <c r="ONA122" s="10"/>
      <c r="ONB122" s="10"/>
      <c r="ONC122" s="10"/>
      <c r="OND122" s="10"/>
      <c r="ONE122" s="10"/>
      <c r="ONF122" s="10"/>
      <c r="ONG122" s="10"/>
      <c r="ONH122" s="10"/>
      <c r="ONI122" s="10"/>
      <c r="ONJ122" s="10"/>
      <c r="ONK122" s="10"/>
      <c r="ONL122" s="10"/>
      <c r="ONM122" s="10"/>
      <c r="ONN122" s="10"/>
      <c r="ONO122" s="10"/>
      <c r="ONP122" s="10"/>
      <c r="ONQ122" s="10"/>
      <c r="ONR122" s="10"/>
      <c r="ONS122" s="10"/>
      <c r="ONT122" s="10"/>
      <c r="ONU122" s="10"/>
      <c r="ONV122" s="10"/>
      <c r="ONW122" s="10"/>
      <c r="ONX122" s="10"/>
      <c r="ONY122" s="10"/>
      <c r="ONZ122" s="10"/>
      <c r="OOA122" s="10"/>
      <c r="OOB122" s="10"/>
      <c r="OOC122" s="10"/>
      <c r="OOD122" s="10"/>
      <c r="OOE122" s="10"/>
      <c r="OOF122" s="10"/>
      <c r="OOG122" s="10"/>
      <c r="OOH122" s="10"/>
      <c r="OOI122" s="10"/>
      <c r="OOJ122" s="10"/>
      <c r="OOK122" s="10"/>
      <c r="OOL122" s="10"/>
      <c r="OOM122" s="10"/>
      <c r="OON122" s="10"/>
      <c r="OOO122" s="10"/>
      <c r="OOP122" s="10"/>
      <c r="OOQ122" s="10"/>
      <c r="OOR122" s="10"/>
      <c r="OOS122" s="10"/>
      <c r="OOT122" s="10"/>
      <c r="OOU122" s="10"/>
      <c r="OOV122" s="10"/>
      <c r="OOW122" s="10"/>
      <c r="OOX122" s="10"/>
      <c r="OOY122" s="10"/>
      <c r="OOZ122" s="10"/>
      <c r="OPA122" s="10"/>
      <c r="OPB122" s="10"/>
      <c r="OPC122" s="10"/>
      <c r="OPD122" s="10"/>
      <c r="OPE122" s="10"/>
      <c r="OPF122" s="10"/>
      <c r="OPG122" s="10"/>
      <c r="OPH122" s="10"/>
      <c r="OPI122" s="10"/>
      <c r="OPJ122" s="10"/>
      <c r="OPK122" s="10"/>
      <c r="OPL122" s="10"/>
      <c r="OPM122" s="10"/>
      <c r="OPN122" s="10"/>
      <c r="OPO122" s="10"/>
      <c r="OPP122" s="10"/>
      <c r="OPQ122" s="10"/>
      <c r="OPR122" s="10"/>
      <c r="OPS122" s="10"/>
      <c r="OPT122" s="10"/>
      <c r="OPU122" s="10"/>
      <c r="OPV122" s="10"/>
      <c r="OPW122" s="10"/>
      <c r="OPX122" s="10"/>
      <c r="OPY122" s="10"/>
      <c r="OPZ122" s="10"/>
      <c r="OQA122" s="10"/>
      <c r="OQB122" s="10"/>
      <c r="OQC122" s="10"/>
      <c r="OQD122" s="10"/>
      <c r="OQE122" s="10"/>
      <c r="OQF122" s="10"/>
      <c r="OQG122" s="10"/>
      <c r="OQH122" s="10"/>
      <c r="OQI122" s="10"/>
      <c r="OQJ122" s="10"/>
      <c r="OQK122" s="10"/>
      <c r="OQL122" s="10"/>
      <c r="OQM122" s="10"/>
      <c r="OQN122" s="10"/>
      <c r="OQO122" s="10"/>
      <c r="OQP122" s="10"/>
      <c r="OQQ122" s="10"/>
      <c r="OQR122" s="10"/>
      <c r="OQS122" s="10"/>
      <c r="OQT122" s="10"/>
      <c r="OQU122" s="10"/>
      <c r="OQV122" s="10"/>
      <c r="OQW122" s="10"/>
      <c r="OQX122" s="10"/>
      <c r="OQY122" s="10"/>
      <c r="OQZ122" s="10"/>
      <c r="ORA122" s="10"/>
      <c r="ORB122" s="10"/>
      <c r="ORC122" s="10"/>
      <c r="ORD122" s="10"/>
      <c r="ORE122" s="10"/>
      <c r="ORF122" s="10"/>
      <c r="ORG122" s="10"/>
      <c r="ORH122" s="10"/>
      <c r="ORI122" s="10"/>
      <c r="ORJ122" s="10"/>
      <c r="ORK122" s="10"/>
      <c r="ORL122" s="10"/>
      <c r="ORM122" s="10"/>
      <c r="ORN122" s="10"/>
      <c r="ORO122" s="10"/>
      <c r="ORP122" s="10"/>
      <c r="ORQ122" s="10"/>
      <c r="ORR122" s="10"/>
      <c r="ORS122" s="10"/>
      <c r="ORT122" s="10"/>
      <c r="ORU122" s="10"/>
      <c r="ORV122" s="10"/>
      <c r="ORW122" s="10"/>
      <c r="ORX122" s="10"/>
      <c r="ORY122" s="10"/>
      <c r="ORZ122" s="10"/>
      <c r="OSA122" s="10"/>
      <c r="OSB122" s="10"/>
      <c r="OSC122" s="10"/>
      <c r="OSD122" s="10"/>
      <c r="OSE122" s="10"/>
      <c r="OSF122" s="10"/>
      <c r="OSG122" s="10"/>
      <c r="OSH122" s="10"/>
      <c r="OSI122" s="10"/>
      <c r="OSJ122" s="10"/>
      <c r="OSK122" s="10"/>
      <c r="OSL122" s="10"/>
      <c r="OSM122" s="10"/>
      <c r="OSN122" s="10"/>
      <c r="OSO122" s="10"/>
      <c r="OSP122" s="10"/>
      <c r="OSQ122" s="10"/>
      <c r="OSR122" s="10"/>
      <c r="OSS122" s="10"/>
      <c r="OST122" s="10"/>
      <c r="OSU122" s="10"/>
      <c r="OSV122" s="10"/>
      <c r="OSW122" s="10"/>
      <c r="OSX122" s="10"/>
      <c r="OSY122" s="10"/>
      <c r="OSZ122" s="10"/>
      <c r="OTA122" s="10"/>
      <c r="OTB122" s="10"/>
      <c r="OTC122" s="10"/>
      <c r="OTD122" s="10"/>
      <c r="OTE122" s="10"/>
      <c r="OTF122" s="10"/>
      <c r="OTG122" s="10"/>
      <c r="OTH122" s="10"/>
      <c r="OTI122" s="10"/>
      <c r="OTJ122" s="10"/>
      <c r="OTK122" s="10"/>
      <c r="OTL122" s="10"/>
      <c r="OTM122" s="10"/>
      <c r="OTN122" s="10"/>
      <c r="OTO122" s="10"/>
      <c r="OTP122" s="10"/>
      <c r="OTQ122" s="10"/>
      <c r="OTR122" s="10"/>
      <c r="OTS122" s="10"/>
      <c r="OTT122" s="10"/>
      <c r="OTU122" s="10"/>
      <c r="OTV122" s="10"/>
      <c r="OTW122" s="10"/>
      <c r="OTX122" s="10"/>
      <c r="OTY122" s="10"/>
      <c r="OTZ122" s="10"/>
      <c r="OUA122" s="10"/>
      <c r="OUB122" s="10"/>
      <c r="OUC122" s="10"/>
      <c r="OUD122" s="10"/>
      <c r="OUE122" s="10"/>
      <c r="OUF122" s="10"/>
      <c r="OUG122" s="10"/>
      <c r="OUH122" s="10"/>
      <c r="OUI122" s="10"/>
      <c r="OUJ122" s="10"/>
      <c r="OUK122" s="10"/>
      <c r="OUL122" s="10"/>
      <c r="OUM122" s="10"/>
      <c r="OUN122" s="10"/>
      <c r="OUO122" s="10"/>
      <c r="OUP122" s="10"/>
      <c r="OUQ122" s="10"/>
      <c r="OUR122" s="10"/>
      <c r="OUS122" s="10"/>
      <c r="OUT122" s="10"/>
      <c r="OUU122" s="10"/>
      <c r="OUV122" s="10"/>
      <c r="OUW122" s="10"/>
      <c r="OUX122" s="10"/>
      <c r="OUY122" s="10"/>
      <c r="OUZ122" s="10"/>
      <c r="OVA122" s="10"/>
      <c r="OVB122" s="10"/>
      <c r="OVC122" s="10"/>
      <c r="OVD122" s="10"/>
      <c r="OVE122" s="10"/>
      <c r="OVF122" s="10"/>
      <c r="OVG122" s="10"/>
      <c r="OVH122" s="10"/>
      <c r="OVI122" s="10"/>
      <c r="OVJ122" s="10"/>
      <c r="OVK122" s="10"/>
      <c r="OVL122" s="10"/>
      <c r="OVM122" s="10"/>
      <c r="OVN122" s="10"/>
      <c r="OVO122" s="10"/>
      <c r="OVP122" s="10"/>
      <c r="OVQ122" s="10"/>
      <c r="OVR122" s="10"/>
      <c r="OVS122" s="10"/>
      <c r="OVT122" s="10"/>
      <c r="OVU122" s="10"/>
      <c r="OVV122" s="10"/>
      <c r="OVW122" s="10"/>
      <c r="OVX122" s="10"/>
      <c r="OVY122" s="10"/>
      <c r="OVZ122" s="10"/>
      <c r="OWA122" s="10"/>
      <c r="OWB122" s="10"/>
      <c r="OWC122" s="10"/>
      <c r="OWD122" s="10"/>
      <c r="OWE122" s="10"/>
      <c r="OWF122" s="10"/>
      <c r="OWG122" s="10"/>
      <c r="OWH122" s="10"/>
      <c r="OWI122" s="10"/>
      <c r="OWJ122" s="10"/>
      <c r="OWK122" s="10"/>
      <c r="OWL122" s="10"/>
      <c r="OWM122" s="10"/>
      <c r="OWN122" s="10"/>
      <c r="OWO122" s="10"/>
      <c r="OWP122" s="10"/>
      <c r="OWQ122" s="10"/>
      <c r="OWR122" s="10"/>
      <c r="OWS122" s="10"/>
      <c r="OWT122" s="10"/>
      <c r="OWU122" s="10"/>
      <c r="OWV122" s="10"/>
      <c r="OWW122" s="10"/>
      <c r="OWX122" s="10"/>
      <c r="OWY122" s="10"/>
      <c r="OWZ122" s="10"/>
      <c r="OXA122" s="10"/>
      <c r="OXB122" s="10"/>
      <c r="OXC122" s="10"/>
      <c r="OXD122" s="10"/>
      <c r="OXE122" s="10"/>
      <c r="OXF122" s="10"/>
      <c r="OXG122" s="10"/>
      <c r="OXH122" s="10"/>
      <c r="OXI122" s="10"/>
      <c r="OXJ122" s="10"/>
      <c r="OXK122" s="10"/>
      <c r="OXL122" s="10"/>
      <c r="OXM122" s="10"/>
      <c r="OXN122" s="10"/>
      <c r="OXO122" s="10"/>
      <c r="OXP122" s="10"/>
      <c r="OXQ122" s="10"/>
      <c r="OXR122" s="10"/>
      <c r="OXS122" s="10"/>
      <c r="OXT122" s="10"/>
      <c r="OXU122" s="10"/>
      <c r="OXV122" s="10"/>
      <c r="OXW122" s="10"/>
      <c r="OXX122" s="10"/>
      <c r="OXY122" s="10"/>
      <c r="OXZ122" s="10"/>
      <c r="OYA122" s="10"/>
      <c r="OYB122" s="10"/>
      <c r="OYC122" s="10"/>
      <c r="OYD122" s="10"/>
      <c r="OYE122" s="10"/>
      <c r="OYF122" s="10"/>
      <c r="OYG122" s="10"/>
      <c r="OYH122" s="10"/>
      <c r="OYI122" s="10"/>
      <c r="OYJ122" s="10"/>
      <c r="OYK122" s="10"/>
      <c r="OYL122" s="10"/>
      <c r="OYM122" s="10"/>
      <c r="OYN122" s="10"/>
      <c r="OYO122" s="10"/>
      <c r="OYP122" s="10"/>
      <c r="OYQ122" s="10"/>
      <c r="OYR122" s="10"/>
      <c r="OYS122" s="10"/>
      <c r="OYT122" s="10"/>
      <c r="OYU122" s="10"/>
      <c r="OYV122" s="10"/>
      <c r="OYW122" s="10"/>
      <c r="OYX122" s="10"/>
      <c r="OYY122" s="10"/>
      <c r="OYZ122" s="10"/>
      <c r="OZA122" s="10"/>
      <c r="OZB122" s="10"/>
      <c r="OZC122" s="10"/>
      <c r="OZD122" s="10"/>
      <c r="OZE122" s="10"/>
      <c r="OZF122" s="10"/>
      <c r="OZG122" s="10"/>
      <c r="OZH122" s="10"/>
      <c r="OZI122" s="10"/>
      <c r="OZJ122" s="10"/>
      <c r="OZK122" s="10"/>
      <c r="OZL122" s="10"/>
      <c r="OZM122" s="10"/>
      <c r="OZN122" s="10"/>
      <c r="OZO122" s="10"/>
      <c r="OZP122" s="10"/>
      <c r="OZQ122" s="10"/>
      <c r="OZR122" s="10"/>
      <c r="OZS122" s="10"/>
      <c r="OZT122" s="10"/>
      <c r="OZU122" s="10"/>
      <c r="OZV122" s="10"/>
      <c r="OZW122" s="10"/>
      <c r="OZX122" s="10"/>
      <c r="OZY122" s="10"/>
      <c r="OZZ122" s="10"/>
      <c r="PAA122" s="10"/>
      <c r="PAB122" s="10"/>
      <c r="PAC122" s="10"/>
      <c r="PAD122" s="10"/>
      <c r="PAE122" s="10"/>
      <c r="PAF122" s="10"/>
      <c r="PAG122" s="10"/>
      <c r="PAH122" s="10"/>
      <c r="PAI122" s="10"/>
      <c r="PAJ122" s="10"/>
      <c r="PAK122" s="10"/>
      <c r="PAL122" s="10"/>
      <c r="PAM122" s="10"/>
      <c r="PAN122" s="10"/>
      <c r="PAO122" s="10"/>
      <c r="PAP122" s="10"/>
      <c r="PAQ122" s="10"/>
      <c r="PAR122" s="10"/>
      <c r="PAS122" s="10"/>
      <c r="PAT122" s="10"/>
      <c r="PAU122" s="10"/>
      <c r="PAV122" s="10"/>
      <c r="PAW122" s="10"/>
      <c r="PAX122" s="10"/>
      <c r="PAY122" s="10"/>
      <c r="PAZ122" s="10"/>
      <c r="PBA122" s="10"/>
      <c r="PBB122" s="10"/>
      <c r="PBC122" s="10"/>
      <c r="PBD122" s="10"/>
      <c r="PBE122" s="10"/>
      <c r="PBF122" s="10"/>
      <c r="PBG122" s="10"/>
      <c r="PBH122" s="10"/>
      <c r="PBI122" s="10"/>
      <c r="PBJ122" s="10"/>
      <c r="PBK122" s="10"/>
      <c r="PBL122" s="10"/>
      <c r="PBM122" s="10"/>
      <c r="PBN122" s="10"/>
      <c r="PBO122" s="10"/>
      <c r="PBP122" s="10"/>
      <c r="PBQ122" s="10"/>
      <c r="PBR122" s="10"/>
      <c r="PBS122" s="10"/>
      <c r="PBT122" s="10"/>
      <c r="PBU122" s="10"/>
      <c r="PBV122" s="10"/>
      <c r="PBW122" s="10"/>
      <c r="PBX122" s="10"/>
      <c r="PBY122" s="10"/>
      <c r="PBZ122" s="10"/>
      <c r="PCA122" s="10"/>
      <c r="PCB122" s="10"/>
      <c r="PCC122" s="10"/>
      <c r="PCD122" s="10"/>
      <c r="PCE122" s="10"/>
      <c r="PCF122" s="10"/>
      <c r="PCG122" s="10"/>
      <c r="PCH122" s="10"/>
      <c r="PCI122" s="10"/>
      <c r="PCJ122" s="10"/>
      <c r="PCK122" s="10"/>
      <c r="PCL122" s="10"/>
      <c r="PCM122" s="10"/>
      <c r="PCN122" s="10"/>
      <c r="PCO122" s="10"/>
      <c r="PCP122" s="10"/>
      <c r="PCQ122" s="10"/>
      <c r="PCR122" s="10"/>
      <c r="PCS122" s="10"/>
      <c r="PCT122" s="10"/>
      <c r="PCU122" s="10"/>
      <c r="PCV122" s="10"/>
      <c r="PCW122" s="10"/>
      <c r="PCX122" s="10"/>
      <c r="PCY122" s="10"/>
      <c r="PCZ122" s="10"/>
      <c r="PDA122" s="10"/>
      <c r="PDB122" s="10"/>
      <c r="PDC122" s="10"/>
      <c r="PDD122" s="10"/>
      <c r="PDE122" s="10"/>
      <c r="PDF122" s="10"/>
      <c r="PDG122" s="10"/>
      <c r="PDH122" s="10"/>
      <c r="PDI122" s="10"/>
      <c r="PDJ122" s="10"/>
      <c r="PDK122" s="10"/>
      <c r="PDL122" s="10"/>
      <c r="PDM122" s="10"/>
      <c r="PDN122" s="10"/>
      <c r="PDO122" s="10"/>
      <c r="PDP122" s="10"/>
      <c r="PDQ122" s="10"/>
      <c r="PDR122" s="10"/>
      <c r="PDS122" s="10"/>
      <c r="PDT122" s="10"/>
      <c r="PDU122" s="10"/>
      <c r="PDV122" s="10"/>
      <c r="PDW122" s="10"/>
      <c r="PDX122" s="10"/>
      <c r="PDY122" s="10"/>
      <c r="PDZ122" s="10"/>
      <c r="PEA122" s="10"/>
      <c r="PEB122" s="10"/>
      <c r="PEC122" s="10"/>
      <c r="PED122" s="10"/>
      <c r="PEE122" s="10"/>
      <c r="PEF122" s="10"/>
      <c r="PEG122" s="10"/>
      <c r="PEH122" s="10"/>
      <c r="PEI122" s="10"/>
      <c r="PEJ122" s="10"/>
      <c r="PEK122" s="10"/>
      <c r="PEL122" s="10"/>
      <c r="PEM122" s="10"/>
      <c r="PEN122" s="10"/>
      <c r="PEO122" s="10"/>
      <c r="PEP122" s="10"/>
      <c r="PEQ122" s="10"/>
      <c r="PER122" s="10"/>
      <c r="PES122" s="10"/>
      <c r="PET122" s="10"/>
      <c r="PEU122" s="10"/>
      <c r="PEV122" s="10"/>
      <c r="PEW122" s="10"/>
      <c r="PEX122" s="10"/>
      <c r="PEY122" s="10"/>
      <c r="PEZ122" s="10"/>
      <c r="PFA122" s="10"/>
      <c r="PFB122" s="10"/>
      <c r="PFC122" s="10"/>
      <c r="PFD122" s="10"/>
      <c r="PFE122" s="10"/>
      <c r="PFF122" s="10"/>
      <c r="PFG122" s="10"/>
      <c r="PFH122" s="10"/>
      <c r="PFI122" s="10"/>
      <c r="PFJ122" s="10"/>
      <c r="PFK122" s="10"/>
      <c r="PFL122" s="10"/>
      <c r="PFM122" s="10"/>
      <c r="PFN122" s="10"/>
      <c r="PFO122" s="10"/>
      <c r="PFP122" s="10"/>
      <c r="PFQ122" s="10"/>
      <c r="PFR122" s="10"/>
      <c r="PFS122" s="10"/>
      <c r="PFT122" s="10"/>
      <c r="PFU122" s="10"/>
      <c r="PFV122" s="10"/>
      <c r="PFW122" s="10"/>
      <c r="PFX122" s="10"/>
      <c r="PFY122" s="10"/>
      <c r="PFZ122" s="10"/>
      <c r="PGA122" s="10"/>
      <c r="PGB122" s="10"/>
      <c r="PGC122" s="10"/>
      <c r="PGD122" s="10"/>
      <c r="PGE122" s="10"/>
      <c r="PGF122" s="10"/>
      <c r="PGG122" s="10"/>
      <c r="PGH122" s="10"/>
      <c r="PGI122" s="10"/>
      <c r="PGJ122" s="10"/>
      <c r="PGK122" s="10"/>
      <c r="PGL122" s="10"/>
      <c r="PGM122" s="10"/>
      <c r="PGN122" s="10"/>
      <c r="PGO122" s="10"/>
      <c r="PGP122" s="10"/>
      <c r="PGQ122" s="10"/>
      <c r="PGR122" s="10"/>
      <c r="PGS122" s="10"/>
      <c r="PGT122" s="10"/>
      <c r="PGU122" s="10"/>
      <c r="PGV122" s="10"/>
      <c r="PGW122" s="10"/>
      <c r="PGX122" s="10"/>
      <c r="PGY122" s="10"/>
      <c r="PGZ122" s="10"/>
      <c r="PHA122" s="10"/>
      <c r="PHB122" s="10"/>
      <c r="PHC122" s="10"/>
      <c r="PHD122" s="10"/>
      <c r="PHE122" s="10"/>
      <c r="PHF122" s="10"/>
      <c r="PHG122" s="10"/>
      <c r="PHH122" s="10"/>
      <c r="PHI122" s="10"/>
      <c r="PHJ122" s="10"/>
      <c r="PHK122" s="10"/>
      <c r="PHL122" s="10"/>
      <c r="PHM122" s="10"/>
      <c r="PHN122" s="10"/>
      <c r="PHO122" s="10"/>
      <c r="PHP122" s="10"/>
      <c r="PHQ122" s="10"/>
      <c r="PHR122" s="10"/>
      <c r="PHS122" s="10"/>
      <c r="PHT122" s="10"/>
      <c r="PHU122" s="10"/>
      <c r="PHV122" s="10"/>
      <c r="PHW122" s="10"/>
      <c r="PHX122" s="10"/>
      <c r="PHY122" s="10"/>
      <c r="PHZ122" s="10"/>
      <c r="PIA122" s="10"/>
      <c r="PIB122" s="10"/>
      <c r="PIC122" s="10"/>
      <c r="PID122" s="10"/>
      <c r="PIE122" s="10"/>
      <c r="PIF122" s="10"/>
      <c r="PIG122" s="10"/>
      <c r="PIH122" s="10"/>
      <c r="PII122" s="10"/>
      <c r="PIJ122" s="10"/>
      <c r="PIK122" s="10"/>
      <c r="PIL122" s="10"/>
      <c r="PIM122" s="10"/>
      <c r="PIN122" s="10"/>
      <c r="PIO122" s="10"/>
      <c r="PIP122" s="10"/>
      <c r="PIQ122" s="10"/>
      <c r="PIR122" s="10"/>
      <c r="PIS122" s="10"/>
      <c r="PIT122" s="10"/>
      <c r="PIU122" s="10"/>
      <c r="PIV122" s="10"/>
      <c r="PIW122" s="10"/>
      <c r="PIX122" s="10"/>
      <c r="PIY122" s="10"/>
      <c r="PIZ122" s="10"/>
      <c r="PJA122" s="10"/>
      <c r="PJB122" s="10"/>
      <c r="PJC122" s="10"/>
      <c r="PJD122" s="10"/>
      <c r="PJE122" s="10"/>
      <c r="PJF122" s="10"/>
      <c r="PJG122" s="10"/>
      <c r="PJH122" s="10"/>
      <c r="PJI122" s="10"/>
      <c r="PJJ122" s="10"/>
      <c r="PJK122" s="10"/>
      <c r="PJL122" s="10"/>
      <c r="PJM122" s="10"/>
      <c r="PJN122" s="10"/>
      <c r="PJO122" s="10"/>
      <c r="PJP122" s="10"/>
      <c r="PJQ122" s="10"/>
      <c r="PJR122" s="10"/>
      <c r="PJS122" s="10"/>
      <c r="PJT122" s="10"/>
      <c r="PJU122" s="10"/>
      <c r="PJV122" s="10"/>
      <c r="PJW122" s="10"/>
      <c r="PJX122" s="10"/>
      <c r="PJY122" s="10"/>
      <c r="PJZ122" s="10"/>
      <c r="PKA122" s="10"/>
      <c r="PKB122" s="10"/>
      <c r="PKC122" s="10"/>
      <c r="PKD122" s="10"/>
      <c r="PKE122" s="10"/>
      <c r="PKF122" s="10"/>
      <c r="PKG122" s="10"/>
      <c r="PKH122" s="10"/>
      <c r="PKI122" s="10"/>
      <c r="PKJ122" s="10"/>
      <c r="PKK122" s="10"/>
      <c r="PKL122" s="10"/>
      <c r="PKM122" s="10"/>
      <c r="PKN122" s="10"/>
      <c r="PKO122" s="10"/>
      <c r="PKP122" s="10"/>
      <c r="PKQ122" s="10"/>
      <c r="PKR122" s="10"/>
      <c r="PKS122" s="10"/>
      <c r="PKT122" s="10"/>
      <c r="PKU122" s="10"/>
      <c r="PKV122" s="10"/>
      <c r="PKW122" s="10"/>
      <c r="PKX122" s="10"/>
      <c r="PKY122" s="10"/>
      <c r="PKZ122" s="10"/>
      <c r="PLA122" s="10"/>
      <c r="PLB122" s="10"/>
      <c r="PLC122" s="10"/>
      <c r="PLD122" s="10"/>
      <c r="PLE122" s="10"/>
      <c r="PLF122" s="10"/>
      <c r="PLG122" s="10"/>
      <c r="PLH122" s="10"/>
      <c r="PLI122" s="10"/>
      <c r="PLJ122" s="10"/>
      <c r="PLK122" s="10"/>
      <c r="PLL122" s="10"/>
      <c r="PLM122" s="10"/>
      <c r="PLN122" s="10"/>
      <c r="PLO122" s="10"/>
      <c r="PLP122" s="10"/>
      <c r="PLQ122" s="10"/>
      <c r="PLR122" s="10"/>
      <c r="PLS122" s="10"/>
      <c r="PLT122" s="10"/>
      <c r="PLU122" s="10"/>
      <c r="PLV122" s="10"/>
      <c r="PLW122" s="10"/>
      <c r="PLX122" s="10"/>
      <c r="PLY122" s="10"/>
      <c r="PLZ122" s="10"/>
      <c r="PMA122" s="10"/>
      <c r="PMB122" s="10"/>
      <c r="PMC122" s="10"/>
      <c r="PMD122" s="10"/>
      <c r="PME122" s="10"/>
      <c r="PMF122" s="10"/>
      <c r="PMG122" s="10"/>
      <c r="PMH122" s="10"/>
      <c r="PMI122" s="10"/>
      <c r="PMJ122" s="10"/>
      <c r="PMK122" s="10"/>
      <c r="PML122" s="10"/>
      <c r="PMM122" s="10"/>
      <c r="PMN122" s="10"/>
      <c r="PMO122" s="10"/>
      <c r="PMP122" s="10"/>
      <c r="PMQ122" s="10"/>
      <c r="PMR122" s="10"/>
      <c r="PMS122" s="10"/>
      <c r="PMT122" s="10"/>
      <c r="PMU122" s="10"/>
      <c r="PMV122" s="10"/>
      <c r="PMW122" s="10"/>
      <c r="PMX122" s="10"/>
      <c r="PMY122" s="10"/>
      <c r="PMZ122" s="10"/>
      <c r="PNA122" s="10"/>
      <c r="PNB122" s="10"/>
      <c r="PNC122" s="10"/>
      <c r="PND122" s="10"/>
      <c r="PNE122" s="10"/>
      <c r="PNF122" s="10"/>
      <c r="PNG122" s="10"/>
      <c r="PNH122" s="10"/>
      <c r="PNI122" s="10"/>
      <c r="PNJ122" s="10"/>
      <c r="PNK122" s="10"/>
      <c r="PNL122" s="10"/>
      <c r="PNM122" s="10"/>
      <c r="PNN122" s="10"/>
      <c r="PNO122" s="10"/>
      <c r="PNP122" s="10"/>
      <c r="PNQ122" s="10"/>
      <c r="PNR122" s="10"/>
      <c r="PNS122" s="10"/>
      <c r="PNT122" s="10"/>
      <c r="PNU122" s="10"/>
      <c r="PNV122" s="10"/>
      <c r="PNW122" s="10"/>
      <c r="PNX122" s="10"/>
      <c r="PNY122" s="10"/>
      <c r="PNZ122" s="10"/>
      <c r="POA122" s="10"/>
      <c r="POB122" s="10"/>
      <c r="POC122" s="10"/>
      <c r="POD122" s="10"/>
      <c r="POE122" s="10"/>
      <c r="POF122" s="10"/>
      <c r="POG122" s="10"/>
      <c r="POH122" s="10"/>
      <c r="POI122" s="10"/>
      <c r="POJ122" s="10"/>
      <c r="POK122" s="10"/>
      <c r="POL122" s="10"/>
      <c r="POM122" s="10"/>
      <c r="PON122" s="10"/>
      <c r="POO122" s="10"/>
      <c r="POP122" s="10"/>
      <c r="POQ122" s="10"/>
      <c r="POR122" s="10"/>
      <c r="POS122" s="10"/>
      <c r="POT122" s="10"/>
      <c r="POU122" s="10"/>
      <c r="POV122" s="10"/>
      <c r="POW122" s="10"/>
      <c r="POX122" s="10"/>
      <c r="POY122" s="10"/>
      <c r="POZ122" s="10"/>
      <c r="PPA122" s="10"/>
      <c r="PPB122" s="10"/>
      <c r="PPC122" s="10"/>
      <c r="PPD122" s="10"/>
      <c r="PPE122" s="10"/>
      <c r="PPF122" s="10"/>
      <c r="PPG122" s="10"/>
      <c r="PPH122" s="10"/>
      <c r="PPI122" s="10"/>
      <c r="PPJ122" s="10"/>
      <c r="PPK122" s="10"/>
      <c r="PPL122" s="10"/>
      <c r="PPM122" s="10"/>
      <c r="PPN122" s="10"/>
      <c r="PPO122" s="10"/>
      <c r="PPP122" s="10"/>
      <c r="PPQ122" s="10"/>
      <c r="PPR122" s="10"/>
      <c r="PPS122" s="10"/>
      <c r="PPT122" s="10"/>
      <c r="PPU122" s="10"/>
      <c r="PPV122" s="10"/>
      <c r="PPW122" s="10"/>
      <c r="PPX122" s="10"/>
      <c r="PPY122" s="10"/>
      <c r="PPZ122" s="10"/>
      <c r="PQA122" s="10"/>
      <c r="PQB122" s="10"/>
      <c r="PQC122" s="10"/>
      <c r="PQD122" s="10"/>
      <c r="PQE122" s="10"/>
      <c r="PQF122" s="10"/>
      <c r="PQG122" s="10"/>
      <c r="PQH122" s="10"/>
      <c r="PQI122" s="10"/>
      <c r="PQJ122" s="10"/>
      <c r="PQK122" s="10"/>
      <c r="PQL122" s="10"/>
      <c r="PQM122" s="10"/>
      <c r="PQN122" s="10"/>
      <c r="PQO122" s="10"/>
      <c r="PQP122" s="10"/>
      <c r="PQQ122" s="10"/>
      <c r="PQR122" s="10"/>
      <c r="PQS122" s="10"/>
      <c r="PQT122" s="10"/>
      <c r="PQU122" s="10"/>
      <c r="PQV122" s="10"/>
      <c r="PQW122" s="10"/>
      <c r="PQX122" s="10"/>
      <c r="PQY122" s="10"/>
      <c r="PQZ122" s="10"/>
      <c r="PRA122" s="10"/>
      <c r="PRB122" s="10"/>
      <c r="PRC122" s="10"/>
      <c r="PRD122" s="10"/>
      <c r="PRE122" s="10"/>
      <c r="PRF122" s="10"/>
      <c r="PRG122" s="10"/>
      <c r="PRH122" s="10"/>
      <c r="PRI122" s="10"/>
      <c r="PRJ122" s="10"/>
      <c r="PRK122" s="10"/>
      <c r="PRL122" s="10"/>
      <c r="PRM122" s="10"/>
      <c r="PRN122" s="10"/>
      <c r="PRO122" s="10"/>
      <c r="PRP122" s="10"/>
      <c r="PRQ122" s="10"/>
      <c r="PRR122" s="10"/>
      <c r="PRS122" s="10"/>
      <c r="PRT122" s="10"/>
      <c r="PRU122" s="10"/>
      <c r="PRV122" s="10"/>
      <c r="PRW122" s="10"/>
      <c r="PRX122" s="10"/>
      <c r="PRY122" s="10"/>
      <c r="PRZ122" s="10"/>
      <c r="PSA122" s="10"/>
      <c r="PSB122" s="10"/>
      <c r="PSC122" s="10"/>
      <c r="PSD122" s="10"/>
      <c r="PSE122" s="10"/>
      <c r="PSF122" s="10"/>
      <c r="PSG122" s="10"/>
      <c r="PSH122" s="10"/>
      <c r="PSI122" s="10"/>
      <c r="PSJ122" s="10"/>
      <c r="PSK122" s="10"/>
      <c r="PSL122" s="10"/>
      <c r="PSM122" s="10"/>
      <c r="PSN122" s="10"/>
      <c r="PSO122" s="10"/>
      <c r="PSP122" s="10"/>
      <c r="PSQ122" s="10"/>
      <c r="PSR122" s="10"/>
      <c r="PSS122" s="10"/>
      <c r="PST122" s="10"/>
      <c r="PSU122" s="10"/>
      <c r="PSV122" s="10"/>
      <c r="PSW122" s="10"/>
      <c r="PSX122" s="10"/>
      <c r="PSY122" s="10"/>
      <c r="PSZ122" s="10"/>
      <c r="PTA122" s="10"/>
      <c r="PTB122" s="10"/>
      <c r="PTC122" s="10"/>
      <c r="PTD122" s="10"/>
      <c r="PTE122" s="10"/>
      <c r="PTF122" s="10"/>
      <c r="PTG122" s="10"/>
      <c r="PTH122" s="10"/>
      <c r="PTI122" s="10"/>
      <c r="PTJ122" s="10"/>
      <c r="PTK122" s="10"/>
      <c r="PTL122" s="10"/>
      <c r="PTM122" s="10"/>
      <c r="PTN122" s="10"/>
      <c r="PTO122" s="10"/>
      <c r="PTP122" s="10"/>
      <c r="PTQ122" s="10"/>
      <c r="PTR122" s="10"/>
      <c r="PTS122" s="10"/>
      <c r="PTT122" s="10"/>
      <c r="PTU122" s="10"/>
      <c r="PTV122" s="10"/>
      <c r="PTW122" s="10"/>
      <c r="PTX122" s="10"/>
      <c r="PTY122" s="10"/>
      <c r="PTZ122" s="10"/>
      <c r="PUA122" s="10"/>
      <c r="PUB122" s="10"/>
      <c r="PUC122" s="10"/>
      <c r="PUD122" s="10"/>
      <c r="PUE122" s="10"/>
      <c r="PUF122" s="10"/>
      <c r="PUG122" s="10"/>
      <c r="PUH122" s="10"/>
      <c r="PUI122" s="10"/>
      <c r="PUJ122" s="10"/>
      <c r="PUK122" s="10"/>
      <c r="PUL122" s="10"/>
      <c r="PUM122" s="10"/>
      <c r="PUN122" s="10"/>
      <c r="PUO122" s="10"/>
      <c r="PUP122" s="10"/>
      <c r="PUQ122" s="10"/>
      <c r="PUR122" s="10"/>
      <c r="PUS122" s="10"/>
      <c r="PUT122" s="10"/>
      <c r="PUU122" s="10"/>
      <c r="PUV122" s="10"/>
      <c r="PUW122" s="10"/>
      <c r="PUX122" s="10"/>
      <c r="PUY122" s="10"/>
      <c r="PUZ122" s="10"/>
      <c r="PVA122" s="10"/>
      <c r="PVB122" s="10"/>
      <c r="PVC122" s="10"/>
      <c r="PVD122" s="10"/>
      <c r="PVE122" s="10"/>
      <c r="PVF122" s="10"/>
      <c r="PVG122" s="10"/>
      <c r="PVH122" s="10"/>
      <c r="PVI122" s="10"/>
      <c r="PVJ122" s="10"/>
      <c r="PVK122" s="10"/>
      <c r="PVL122" s="10"/>
      <c r="PVM122" s="10"/>
      <c r="PVN122" s="10"/>
      <c r="PVO122" s="10"/>
      <c r="PVP122" s="10"/>
      <c r="PVQ122" s="10"/>
      <c r="PVR122" s="10"/>
      <c r="PVS122" s="10"/>
      <c r="PVT122" s="10"/>
      <c r="PVU122" s="10"/>
      <c r="PVV122" s="10"/>
      <c r="PVW122" s="10"/>
      <c r="PVX122" s="10"/>
      <c r="PVY122" s="10"/>
      <c r="PVZ122" s="10"/>
      <c r="PWA122" s="10"/>
      <c r="PWB122" s="10"/>
      <c r="PWC122" s="10"/>
      <c r="PWD122" s="10"/>
      <c r="PWE122" s="10"/>
      <c r="PWF122" s="10"/>
      <c r="PWG122" s="10"/>
      <c r="PWH122" s="10"/>
      <c r="PWI122" s="10"/>
      <c r="PWJ122" s="10"/>
      <c r="PWK122" s="10"/>
      <c r="PWL122" s="10"/>
      <c r="PWM122" s="10"/>
      <c r="PWN122" s="10"/>
      <c r="PWO122" s="10"/>
      <c r="PWP122" s="10"/>
      <c r="PWQ122" s="10"/>
      <c r="PWR122" s="10"/>
      <c r="PWS122" s="10"/>
      <c r="PWT122" s="10"/>
      <c r="PWU122" s="10"/>
      <c r="PWV122" s="10"/>
      <c r="PWW122" s="10"/>
      <c r="PWX122" s="10"/>
      <c r="PWY122" s="10"/>
      <c r="PWZ122" s="10"/>
      <c r="PXA122" s="10"/>
      <c r="PXB122" s="10"/>
      <c r="PXC122" s="10"/>
      <c r="PXD122" s="10"/>
      <c r="PXE122" s="10"/>
      <c r="PXF122" s="10"/>
      <c r="PXG122" s="10"/>
      <c r="PXH122" s="10"/>
      <c r="PXI122" s="10"/>
      <c r="PXJ122" s="10"/>
      <c r="PXK122" s="10"/>
      <c r="PXL122" s="10"/>
      <c r="PXM122" s="10"/>
      <c r="PXN122" s="10"/>
      <c r="PXO122" s="10"/>
      <c r="PXP122" s="10"/>
      <c r="PXQ122" s="10"/>
      <c r="PXR122" s="10"/>
      <c r="PXS122" s="10"/>
      <c r="PXT122" s="10"/>
      <c r="PXU122" s="10"/>
      <c r="PXV122" s="10"/>
      <c r="PXW122" s="10"/>
      <c r="PXX122" s="10"/>
      <c r="PXY122" s="10"/>
      <c r="PXZ122" s="10"/>
      <c r="PYA122" s="10"/>
      <c r="PYB122" s="10"/>
      <c r="PYC122" s="10"/>
      <c r="PYD122" s="10"/>
      <c r="PYE122" s="10"/>
      <c r="PYF122" s="10"/>
      <c r="PYG122" s="10"/>
      <c r="PYH122" s="10"/>
      <c r="PYI122" s="10"/>
      <c r="PYJ122" s="10"/>
      <c r="PYK122" s="10"/>
      <c r="PYL122" s="10"/>
      <c r="PYM122" s="10"/>
      <c r="PYN122" s="10"/>
      <c r="PYO122" s="10"/>
      <c r="PYP122" s="10"/>
      <c r="PYQ122" s="10"/>
      <c r="PYR122" s="10"/>
      <c r="PYS122" s="10"/>
      <c r="PYT122" s="10"/>
      <c r="PYU122" s="10"/>
      <c r="PYV122" s="10"/>
      <c r="PYW122" s="10"/>
      <c r="PYX122" s="10"/>
      <c r="PYY122" s="10"/>
      <c r="PYZ122" s="10"/>
      <c r="PZA122" s="10"/>
      <c r="PZB122" s="10"/>
      <c r="PZC122" s="10"/>
      <c r="PZD122" s="10"/>
      <c r="PZE122" s="10"/>
      <c r="PZF122" s="10"/>
      <c r="PZG122" s="10"/>
      <c r="PZH122" s="10"/>
      <c r="PZI122" s="10"/>
      <c r="PZJ122" s="10"/>
      <c r="PZK122" s="10"/>
      <c r="PZL122" s="10"/>
      <c r="PZM122" s="10"/>
      <c r="PZN122" s="10"/>
      <c r="PZO122" s="10"/>
      <c r="PZP122" s="10"/>
      <c r="PZQ122" s="10"/>
      <c r="PZR122" s="10"/>
      <c r="PZS122" s="10"/>
      <c r="PZT122" s="10"/>
      <c r="PZU122" s="10"/>
      <c r="PZV122" s="10"/>
      <c r="PZW122" s="10"/>
      <c r="PZX122" s="10"/>
      <c r="PZY122" s="10"/>
      <c r="PZZ122" s="10"/>
      <c r="QAA122" s="10"/>
      <c r="QAB122" s="10"/>
      <c r="QAC122" s="10"/>
      <c r="QAD122" s="10"/>
      <c r="QAE122" s="10"/>
      <c r="QAF122" s="10"/>
      <c r="QAG122" s="10"/>
      <c r="QAH122" s="10"/>
      <c r="QAI122" s="10"/>
      <c r="QAJ122" s="10"/>
      <c r="QAK122" s="10"/>
      <c r="QAL122" s="10"/>
      <c r="QAM122" s="10"/>
      <c r="QAN122" s="10"/>
      <c r="QAO122" s="10"/>
      <c r="QAP122" s="10"/>
      <c r="QAQ122" s="10"/>
      <c r="QAR122" s="10"/>
      <c r="QAS122" s="10"/>
      <c r="QAT122" s="10"/>
      <c r="QAU122" s="10"/>
      <c r="QAV122" s="10"/>
      <c r="QAW122" s="10"/>
      <c r="QAX122" s="10"/>
      <c r="QAY122" s="10"/>
      <c r="QAZ122" s="10"/>
      <c r="QBA122" s="10"/>
      <c r="QBB122" s="10"/>
      <c r="QBC122" s="10"/>
      <c r="QBD122" s="10"/>
      <c r="QBE122" s="10"/>
      <c r="QBF122" s="10"/>
      <c r="QBG122" s="10"/>
      <c r="QBH122" s="10"/>
      <c r="QBI122" s="10"/>
      <c r="QBJ122" s="10"/>
      <c r="QBK122" s="10"/>
      <c r="QBL122" s="10"/>
      <c r="QBM122" s="10"/>
      <c r="QBN122" s="10"/>
      <c r="QBO122" s="10"/>
      <c r="QBP122" s="10"/>
      <c r="QBQ122" s="10"/>
      <c r="QBR122" s="10"/>
      <c r="QBS122" s="10"/>
      <c r="QBT122" s="10"/>
      <c r="QBU122" s="10"/>
      <c r="QBV122" s="10"/>
      <c r="QBW122" s="10"/>
      <c r="QBX122" s="10"/>
      <c r="QBY122" s="10"/>
      <c r="QBZ122" s="10"/>
      <c r="QCA122" s="10"/>
      <c r="QCB122" s="10"/>
      <c r="QCC122" s="10"/>
      <c r="QCD122" s="10"/>
      <c r="QCE122" s="10"/>
      <c r="QCF122" s="10"/>
      <c r="QCG122" s="10"/>
      <c r="QCH122" s="10"/>
      <c r="QCI122" s="10"/>
      <c r="QCJ122" s="10"/>
      <c r="QCK122" s="10"/>
      <c r="QCL122" s="10"/>
      <c r="QCM122" s="10"/>
      <c r="QCN122" s="10"/>
      <c r="QCO122" s="10"/>
      <c r="QCP122" s="10"/>
      <c r="QCQ122" s="10"/>
      <c r="QCR122" s="10"/>
      <c r="QCS122" s="10"/>
      <c r="QCT122" s="10"/>
      <c r="QCU122" s="10"/>
      <c r="QCV122" s="10"/>
      <c r="QCW122" s="10"/>
      <c r="QCX122" s="10"/>
      <c r="QCY122" s="10"/>
      <c r="QCZ122" s="10"/>
      <c r="QDA122" s="10"/>
      <c r="QDB122" s="10"/>
      <c r="QDC122" s="10"/>
      <c r="QDD122" s="10"/>
      <c r="QDE122" s="10"/>
      <c r="QDF122" s="10"/>
      <c r="QDG122" s="10"/>
      <c r="QDH122" s="10"/>
      <c r="QDI122" s="10"/>
      <c r="QDJ122" s="10"/>
      <c r="QDK122" s="10"/>
      <c r="QDL122" s="10"/>
      <c r="QDM122" s="10"/>
      <c r="QDN122" s="10"/>
      <c r="QDO122" s="10"/>
      <c r="QDP122" s="10"/>
      <c r="QDQ122" s="10"/>
      <c r="QDR122" s="10"/>
      <c r="QDS122" s="10"/>
      <c r="QDT122" s="10"/>
      <c r="QDU122" s="10"/>
      <c r="QDV122" s="10"/>
      <c r="QDW122" s="10"/>
      <c r="QDX122" s="10"/>
      <c r="QDY122" s="10"/>
      <c r="QDZ122" s="10"/>
      <c r="QEA122" s="10"/>
      <c r="QEB122" s="10"/>
      <c r="QEC122" s="10"/>
      <c r="QED122" s="10"/>
      <c r="QEE122" s="10"/>
      <c r="QEF122" s="10"/>
      <c r="QEG122" s="10"/>
      <c r="QEH122" s="10"/>
      <c r="QEI122" s="10"/>
      <c r="QEJ122" s="10"/>
      <c r="QEK122" s="10"/>
      <c r="QEL122" s="10"/>
      <c r="QEM122" s="10"/>
      <c r="QEN122" s="10"/>
      <c r="QEO122" s="10"/>
      <c r="QEP122" s="10"/>
      <c r="QEQ122" s="10"/>
      <c r="QER122" s="10"/>
      <c r="QES122" s="10"/>
      <c r="QET122" s="10"/>
      <c r="QEU122" s="10"/>
      <c r="QEV122" s="10"/>
      <c r="QEW122" s="10"/>
      <c r="QEX122" s="10"/>
      <c r="QEY122" s="10"/>
      <c r="QEZ122" s="10"/>
      <c r="QFA122" s="10"/>
      <c r="QFB122" s="10"/>
      <c r="QFC122" s="10"/>
      <c r="QFD122" s="10"/>
      <c r="QFE122" s="10"/>
      <c r="QFF122" s="10"/>
      <c r="QFG122" s="10"/>
      <c r="QFH122" s="10"/>
      <c r="QFI122" s="10"/>
      <c r="QFJ122" s="10"/>
      <c r="QFK122" s="10"/>
      <c r="QFL122" s="10"/>
      <c r="QFM122" s="10"/>
      <c r="QFN122" s="10"/>
      <c r="QFO122" s="10"/>
      <c r="QFP122" s="10"/>
      <c r="QFQ122" s="10"/>
      <c r="QFR122" s="10"/>
      <c r="QFS122" s="10"/>
      <c r="QFT122" s="10"/>
      <c r="QFU122" s="10"/>
      <c r="QFV122" s="10"/>
      <c r="QFW122" s="10"/>
      <c r="QFX122" s="10"/>
      <c r="QFY122" s="10"/>
      <c r="QFZ122" s="10"/>
      <c r="QGA122" s="10"/>
      <c r="QGB122" s="10"/>
      <c r="QGC122" s="10"/>
      <c r="QGD122" s="10"/>
      <c r="QGE122" s="10"/>
      <c r="QGF122" s="10"/>
      <c r="QGG122" s="10"/>
      <c r="QGH122" s="10"/>
      <c r="QGI122" s="10"/>
      <c r="QGJ122" s="10"/>
      <c r="QGK122" s="10"/>
      <c r="QGL122" s="10"/>
      <c r="QGM122" s="10"/>
      <c r="QGN122" s="10"/>
      <c r="QGO122" s="10"/>
      <c r="QGP122" s="10"/>
      <c r="QGQ122" s="10"/>
      <c r="QGR122" s="10"/>
      <c r="QGS122" s="10"/>
      <c r="QGT122" s="10"/>
      <c r="QGU122" s="10"/>
      <c r="QGV122" s="10"/>
      <c r="QGW122" s="10"/>
      <c r="QGX122" s="10"/>
      <c r="QGY122" s="10"/>
      <c r="QGZ122" s="10"/>
      <c r="QHA122" s="10"/>
      <c r="QHB122" s="10"/>
      <c r="QHC122" s="10"/>
      <c r="QHD122" s="10"/>
      <c r="QHE122" s="10"/>
      <c r="QHF122" s="10"/>
      <c r="QHG122" s="10"/>
      <c r="QHH122" s="10"/>
      <c r="QHI122" s="10"/>
      <c r="QHJ122" s="10"/>
      <c r="QHK122" s="10"/>
      <c r="QHL122" s="10"/>
      <c r="QHM122" s="10"/>
      <c r="QHN122" s="10"/>
      <c r="QHO122" s="10"/>
      <c r="QHP122" s="10"/>
      <c r="QHQ122" s="10"/>
      <c r="QHR122" s="10"/>
      <c r="QHS122" s="10"/>
      <c r="QHT122" s="10"/>
      <c r="QHU122" s="10"/>
      <c r="QHV122" s="10"/>
      <c r="QHW122" s="10"/>
      <c r="QHX122" s="10"/>
      <c r="QHY122" s="10"/>
      <c r="QHZ122" s="10"/>
      <c r="QIA122" s="10"/>
      <c r="QIB122" s="10"/>
      <c r="QIC122" s="10"/>
      <c r="QID122" s="10"/>
      <c r="QIE122" s="10"/>
      <c r="QIF122" s="10"/>
      <c r="QIG122" s="10"/>
      <c r="QIH122" s="10"/>
      <c r="QII122" s="10"/>
      <c r="QIJ122" s="10"/>
      <c r="QIK122" s="10"/>
      <c r="QIL122" s="10"/>
      <c r="QIM122" s="10"/>
      <c r="QIN122" s="10"/>
      <c r="QIO122" s="10"/>
      <c r="QIP122" s="10"/>
      <c r="QIQ122" s="10"/>
      <c r="QIR122" s="10"/>
      <c r="QIS122" s="10"/>
      <c r="QIT122" s="10"/>
      <c r="QIU122" s="10"/>
      <c r="QIV122" s="10"/>
      <c r="QIW122" s="10"/>
      <c r="QIX122" s="10"/>
      <c r="QIY122" s="10"/>
      <c r="QIZ122" s="10"/>
      <c r="QJA122" s="10"/>
      <c r="QJB122" s="10"/>
      <c r="QJC122" s="10"/>
      <c r="QJD122" s="10"/>
      <c r="QJE122" s="10"/>
      <c r="QJF122" s="10"/>
      <c r="QJG122" s="10"/>
      <c r="QJH122" s="10"/>
      <c r="QJI122" s="10"/>
      <c r="QJJ122" s="10"/>
      <c r="QJK122" s="10"/>
      <c r="QJL122" s="10"/>
      <c r="QJM122" s="10"/>
      <c r="QJN122" s="10"/>
      <c r="QJO122" s="10"/>
      <c r="QJP122" s="10"/>
      <c r="QJQ122" s="10"/>
      <c r="QJR122" s="10"/>
      <c r="QJS122" s="10"/>
      <c r="QJT122" s="10"/>
      <c r="QJU122" s="10"/>
      <c r="QJV122" s="10"/>
      <c r="QJW122" s="10"/>
      <c r="QJX122" s="10"/>
      <c r="QJY122" s="10"/>
      <c r="QJZ122" s="10"/>
      <c r="QKA122" s="10"/>
      <c r="QKB122" s="10"/>
      <c r="QKC122" s="10"/>
      <c r="QKD122" s="10"/>
      <c r="QKE122" s="10"/>
      <c r="QKF122" s="10"/>
      <c r="QKG122" s="10"/>
      <c r="QKH122" s="10"/>
      <c r="QKI122" s="10"/>
      <c r="QKJ122" s="10"/>
      <c r="QKK122" s="10"/>
      <c r="QKL122" s="10"/>
      <c r="QKM122" s="10"/>
      <c r="QKN122" s="10"/>
      <c r="QKO122" s="10"/>
      <c r="QKP122" s="10"/>
      <c r="QKQ122" s="10"/>
      <c r="QKR122" s="10"/>
      <c r="QKS122" s="10"/>
      <c r="QKT122" s="10"/>
      <c r="QKU122" s="10"/>
      <c r="QKV122" s="10"/>
      <c r="QKW122" s="10"/>
      <c r="QKX122" s="10"/>
      <c r="QKY122" s="10"/>
      <c r="QKZ122" s="10"/>
      <c r="QLA122" s="10"/>
      <c r="QLB122" s="10"/>
      <c r="QLC122" s="10"/>
      <c r="QLD122" s="10"/>
      <c r="QLE122" s="10"/>
      <c r="QLF122" s="10"/>
      <c r="QLG122" s="10"/>
      <c r="QLH122" s="10"/>
      <c r="QLI122" s="10"/>
      <c r="QLJ122" s="10"/>
      <c r="QLK122" s="10"/>
      <c r="QLL122" s="10"/>
      <c r="QLM122" s="10"/>
      <c r="QLN122" s="10"/>
      <c r="QLO122" s="10"/>
      <c r="QLP122" s="10"/>
      <c r="QLQ122" s="10"/>
      <c r="QLR122" s="10"/>
      <c r="QLS122" s="10"/>
      <c r="QLT122" s="10"/>
      <c r="QLU122" s="10"/>
      <c r="QLV122" s="10"/>
      <c r="QLW122" s="10"/>
      <c r="QLX122" s="10"/>
      <c r="QLY122" s="10"/>
      <c r="QLZ122" s="10"/>
      <c r="QMA122" s="10"/>
      <c r="QMB122" s="10"/>
      <c r="QMC122" s="10"/>
      <c r="QMD122" s="10"/>
      <c r="QME122" s="10"/>
      <c r="QMF122" s="10"/>
      <c r="QMG122" s="10"/>
      <c r="QMH122" s="10"/>
      <c r="QMI122" s="10"/>
      <c r="QMJ122" s="10"/>
      <c r="QMK122" s="10"/>
      <c r="QML122" s="10"/>
      <c r="QMM122" s="10"/>
      <c r="QMN122" s="10"/>
      <c r="QMO122" s="10"/>
      <c r="QMP122" s="10"/>
      <c r="QMQ122" s="10"/>
      <c r="QMR122" s="10"/>
      <c r="QMS122" s="10"/>
      <c r="QMT122" s="10"/>
      <c r="QMU122" s="10"/>
      <c r="QMV122" s="10"/>
      <c r="QMW122" s="10"/>
      <c r="QMX122" s="10"/>
      <c r="QMY122" s="10"/>
      <c r="QMZ122" s="10"/>
      <c r="QNA122" s="10"/>
      <c r="QNB122" s="10"/>
      <c r="QNC122" s="10"/>
      <c r="QND122" s="10"/>
      <c r="QNE122" s="10"/>
      <c r="QNF122" s="10"/>
      <c r="QNG122" s="10"/>
      <c r="QNH122" s="10"/>
      <c r="QNI122" s="10"/>
      <c r="QNJ122" s="10"/>
      <c r="QNK122" s="10"/>
      <c r="QNL122" s="10"/>
      <c r="QNM122" s="10"/>
      <c r="QNN122" s="10"/>
      <c r="QNO122" s="10"/>
      <c r="QNP122" s="10"/>
      <c r="QNQ122" s="10"/>
      <c r="QNR122" s="10"/>
      <c r="QNS122" s="10"/>
      <c r="QNT122" s="10"/>
      <c r="QNU122" s="10"/>
      <c r="QNV122" s="10"/>
      <c r="QNW122" s="10"/>
      <c r="QNX122" s="10"/>
      <c r="QNY122" s="10"/>
      <c r="QNZ122" s="10"/>
      <c r="QOA122" s="10"/>
      <c r="QOB122" s="10"/>
      <c r="QOC122" s="10"/>
      <c r="QOD122" s="10"/>
      <c r="QOE122" s="10"/>
      <c r="QOF122" s="10"/>
      <c r="QOG122" s="10"/>
      <c r="QOH122" s="10"/>
      <c r="QOI122" s="10"/>
      <c r="QOJ122" s="10"/>
      <c r="QOK122" s="10"/>
      <c r="QOL122" s="10"/>
      <c r="QOM122" s="10"/>
      <c r="QON122" s="10"/>
      <c r="QOO122" s="10"/>
      <c r="QOP122" s="10"/>
      <c r="QOQ122" s="10"/>
      <c r="QOR122" s="10"/>
      <c r="QOS122" s="10"/>
      <c r="QOT122" s="10"/>
      <c r="QOU122" s="10"/>
      <c r="QOV122" s="10"/>
      <c r="QOW122" s="10"/>
      <c r="QOX122" s="10"/>
      <c r="QOY122" s="10"/>
      <c r="QOZ122" s="10"/>
      <c r="QPA122" s="10"/>
      <c r="QPB122" s="10"/>
      <c r="QPC122" s="10"/>
      <c r="QPD122" s="10"/>
      <c r="QPE122" s="10"/>
      <c r="QPF122" s="10"/>
      <c r="QPG122" s="10"/>
      <c r="QPH122" s="10"/>
      <c r="QPI122" s="10"/>
      <c r="QPJ122" s="10"/>
      <c r="QPK122" s="10"/>
      <c r="QPL122" s="10"/>
      <c r="QPM122" s="10"/>
      <c r="QPN122" s="10"/>
      <c r="QPO122" s="10"/>
      <c r="QPP122" s="10"/>
      <c r="QPQ122" s="10"/>
      <c r="QPR122" s="10"/>
      <c r="QPS122" s="10"/>
      <c r="QPT122" s="10"/>
      <c r="QPU122" s="10"/>
      <c r="QPV122" s="10"/>
      <c r="QPW122" s="10"/>
      <c r="QPX122" s="10"/>
      <c r="QPY122" s="10"/>
      <c r="QPZ122" s="10"/>
      <c r="QQA122" s="10"/>
      <c r="QQB122" s="10"/>
      <c r="QQC122" s="10"/>
      <c r="QQD122" s="10"/>
      <c r="QQE122" s="10"/>
      <c r="QQF122" s="10"/>
      <c r="QQG122" s="10"/>
      <c r="QQH122" s="10"/>
      <c r="QQI122" s="10"/>
      <c r="QQJ122" s="10"/>
      <c r="QQK122" s="10"/>
      <c r="QQL122" s="10"/>
      <c r="QQM122" s="10"/>
      <c r="QQN122" s="10"/>
      <c r="QQO122" s="10"/>
      <c r="QQP122" s="10"/>
      <c r="QQQ122" s="10"/>
      <c r="QQR122" s="10"/>
      <c r="QQS122" s="10"/>
      <c r="QQT122" s="10"/>
      <c r="QQU122" s="10"/>
      <c r="QQV122" s="10"/>
      <c r="QQW122" s="10"/>
      <c r="QQX122" s="10"/>
      <c r="QQY122" s="10"/>
      <c r="QQZ122" s="10"/>
      <c r="QRA122" s="10"/>
      <c r="QRB122" s="10"/>
      <c r="QRC122" s="10"/>
      <c r="QRD122" s="10"/>
      <c r="QRE122" s="10"/>
      <c r="QRF122" s="10"/>
      <c r="QRG122" s="10"/>
      <c r="QRH122" s="10"/>
      <c r="QRI122" s="10"/>
      <c r="QRJ122" s="10"/>
      <c r="QRK122" s="10"/>
      <c r="QRL122" s="10"/>
      <c r="QRM122" s="10"/>
      <c r="QRN122" s="10"/>
      <c r="QRO122" s="10"/>
      <c r="QRP122" s="10"/>
      <c r="QRQ122" s="10"/>
      <c r="QRR122" s="10"/>
      <c r="QRS122" s="10"/>
      <c r="QRT122" s="10"/>
      <c r="QRU122" s="10"/>
      <c r="QRV122" s="10"/>
      <c r="QRW122" s="10"/>
      <c r="QRX122" s="10"/>
      <c r="QRY122" s="10"/>
      <c r="QRZ122" s="10"/>
      <c r="QSA122" s="10"/>
      <c r="QSB122" s="10"/>
      <c r="QSC122" s="10"/>
      <c r="QSD122" s="10"/>
      <c r="QSE122" s="10"/>
      <c r="QSF122" s="10"/>
      <c r="QSG122" s="10"/>
      <c r="QSH122" s="10"/>
      <c r="QSI122" s="10"/>
      <c r="QSJ122" s="10"/>
      <c r="QSK122" s="10"/>
      <c r="QSL122" s="10"/>
      <c r="QSM122" s="10"/>
      <c r="QSN122" s="10"/>
      <c r="QSO122" s="10"/>
      <c r="QSP122" s="10"/>
      <c r="QSQ122" s="10"/>
      <c r="QSR122" s="10"/>
      <c r="QSS122" s="10"/>
      <c r="QST122" s="10"/>
      <c r="QSU122" s="10"/>
      <c r="QSV122" s="10"/>
      <c r="QSW122" s="10"/>
      <c r="QSX122" s="10"/>
      <c r="QSY122" s="10"/>
      <c r="QSZ122" s="10"/>
      <c r="QTA122" s="10"/>
      <c r="QTB122" s="10"/>
      <c r="QTC122" s="10"/>
      <c r="QTD122" s="10"/>
      <c r="QTE122" s="10"/>
      <c r="QTF122" s="10"/>
      <c r="QTG122" s="10"/>
      <c r="QTH122" s="10"/>
      <c r="QTI122" s="10"/>
      <c r="QTJ122" s="10"/>
      <c r="QTK122" s="10"/>
      <c r="QTL122" s="10"/>
      <c r="QTM122" s="10"/>
      <c r="QTN122" s="10"/>
      <c r="QTO122" s="10"/>
      <c r="QTP122" s="10"/>
      <c r="QTQ122" s="10"/>
      <c r="QTR122" s="10"/>
      <c r="QTS122" s="10"/>
      <c r="QTT122" s="10"/>
      <c r="QTU122" s="10"/>
      <c r="QTV122" s="10"/>
      <c r="QTW122" s="10"/>
      <c r="QTX122" s="10"/>
      <c r="QTY122" s="10"/>
      <c r="QTZ122" s="10"/>
      <c r="QUA122" s="10"/>
      <c r="QUB122" s="10"/>
      <c r="QUC122" s="10"/>
      <c r="QUD122" s="10"/>
      <c r="QUE122" s="10"/>
      <c r="QUF122" s="10"/>
      <c r="QUG122" s="10"/>
      <c r="QUH122" s="10"/>
      <c r="QUI122" s="10"/>
      <c r="QUJ122" s="10"/>
      <c r="QUK122" s="10"/>
      <c r="QUL122" s="10"/>
      <c r="QUM122" s="10"/>
      <c r="QUN122" s="10"/>
      <c r="QUO122" s="10"/>
      <c r="QUP122" s="10"/>
      <c r="QUQ122" s="10"/>
      <c r="QUR122" s="10"/>
      <c r="QUS122" s="10"/>
      <c r="QUT122" s="10"/>
      <c r="QUU122" s="10"/>
      <c r="QUV122" s="10"/>
      <c r="QUW122" s="10"/>
      <c r="QUX122" s="10"/>
      <c r="QUY122" s="10"/>
      <c r="QUZ122" s="10"/>
      <c r="QVA122" s="10"/>
      <c r="QVB122" s="10"/>
      <c r="QVC122" s="10"/>
      <c r="QVD122" s="10"/>
      <c r="QVE122" s="10"/>
      <c r="QVF122" s="10"/>
      <c r="QVG122" s="10"/>
      <c r="QVH122" s="10"/>
      <c r="QVI122" s="10"/>
      <c r="QVJ122" s="10"/>
      <c r="QVK122" s="10"/>
      <c r="QVL122" s="10"/>
      <c r="QVM122" s="10"/>
      <c r="QVN122" s="10"/>
      <c r="QVO122" s="10"/>
      <c r="QVP122" s="10"/>
      <c r="QVQ122" s="10"/>
      <c r="QVR122" s="10"/>
      <c r="QVS122" s="10"/>
      <c r="QVT122" s="10"/>
      <c r="QVU122" s="10"/>
      <c r="QVV122" s="10"/>
      <c r="QVW122" s="10"/>
      <c r="QVX122" s="10"/>
      <c r="QVY122" s="10"/>
      <c r="QVZ122" s="10"/>
      <c r="QWA122" s="10"/>
      <c r="QWB122" s="10"/>
      <c r="QWC122" s="10"/>
      <c r="QWD122" s="10"/>
      <c r="QWE122" s="10"/>
      <c r="QWF122" s="10"/>
      <c r="QWG122" s="10"/>
      <c r="QWH122" s="10"/>
      <c r="QWI122" s="10"/>
      <c r="QWJ122" s="10"/>
      <c r="QWK122" s="10"/>
      <c r="QWL122" s="10"/>
      <c r="QWM122" s="10"/>
      <c r="QWN122" s="10"/>
      <c r="QWO122" s="10"/>
      <c r="QWP122" s="10"/>
      <c r="QWQ122" s="10"/>
      <c r="QWR122" s="10"/>
      <c r="QWS122" s="10"/>
      <c r="QWT122" s="10"/>
      <c r="QWU122" s="10"/>
      <c r="QWV122" s="10"/>
      <c r="QWW122" s="10"/>
      <c r="QWX122" s="10"/>
      <c r="QWY122" s="10"/>
      <c r="QWZ122" s="10"/>
      <c r="QXA122" s="10"/>
      <c r="QXB122" s="10"/>
      <c r="QXC122" s="10"/>
      <c r="QXD122" s="10"/>
      <c r="QXE122" s="10"/>
      <c r="QXF122" s="10"/>
      <c r="QXG122" s="10"/>
      <c r="QXH122" s="10"/>
      <c r="QXI122" s="10"/>
      <c r="QXJ122" s="10"/>
      <c r="QXK122" s="10"/>
      <c r="QXL122" s="10"/>
      <c r="QXM122" s="10"/>
      <c r="QXN122" s="10"/>
      <c r="QXO122" s="10"/>
      <c r="QXP122" s="10"/>
      <c r="QXQ122" s="10"/>
      <c r="QXR122" s="10"/>
      <c r="QXS122" s="10"/>
      <c r="QXT122" s="10"/>
      <c r="QXU122" s="10"/>
      <c r="QXV122" s="10"/>
      <c r="QXW122" s="10"/>
      <c r="QXX122" s="10"/>
      <c r="QXY122" s="10"/>
      <c r="QXZ122" s="10"/>
      <c r="QYA122" s="10"/>
      <c r="QYB122" s="10"/>
      <c r="QYC122" s="10"/>
      <c r="QYD122" s="10"/>
      <c r="QYE122" s="10"/>
      <c r="QYF122" s="10"/>
      <c r="QYG122" s="10"/>
      <c r="QYH122" s="10"/>
      <c r="QYI122" s="10"/>
      <c r="QYJ122" s="10"/>
      <c r="QYK122" s="10"/>
      <c r="QYL122" s="10"/>
      <c r="QYM122" s="10"/>
      <c r="QYN122" s="10"/>
      <c r="QYO122" s="10"/>
      <c r="QYP122" s="10"/>
      <c r="QYQ122" s="10"/>
      <c r="QYR122" s="10"/>
      <c r="QYS122" s="10"/>
      <c r="QYT122" s="10"/>
      <c r="QYU122" s="10"/>
      <c r="QYV122" s="10"/>
      <c r="QYW122" s="10"/>
      <c r="QYX122" s="10"/>
      <c r="QYY122" s="10"/>
      <c r="QYZ122" s="10"/>
      <c r="QZA122" s="10"/>
      <c r="QZB122" s="10"/>
      <c r="QZC122" s="10"/>
      <c r="QZD122" s="10"/>
      <c r="QZE122" s="10"/>
      <c r="QZF122" s="10"/>
      <c r="QZG122" s="10"/>
      <c r="QZH122" s="10"/>
      <c r="QZI122" s="10"/>
      <c r="QZJ122" s="10"/>
      <c r="QZK122" s="10"/>
      <c r="QZL122" s="10"/>
      <c r="QZM122" s="10"/>
      <c r="QZN122" s="10"/>
      <c r="QZO122" s="10"/>
      <c r="QZP122" s="10"/>
      <c r="QZQ122" s="10"/>
      <c r="QZR122" s="10"/>
      <c r="QZS122" s="10"/>
      <c r="QZT122" s="10"/>
      <c r="QZU122" s="10"/>
      <c r="QZV122" s="10"/>
      <c r="QZW122" s="10"/>
      <c r="QZX122" s="10"/>
      <c r="QZY122" s="10"/>
      <c r="QZZ122" s="10"/>
      <c r="RAA122" s="10"/>
      <c r="RAB122" s="10"/>
      <c r="RAC122" s="10"/>
      <c r="RAD122" s="10"/>
      <c r="RAE122" s="10"/>
      <c r="RAF122" s="10"/>
      <c r="RAG122" s="10"/>
      <c r="RAH122" s="10"/>
      <c r="RAI122" s="10"/>
      <c r="RAJ122" s="10"/>
      <c r="RAK122" s="10"/>
      <c r="RAL122" s="10"/>
      <c r="RAM122" s="10"/>
      <c r="RAN122" s="10"/>
      <c r="RAO122" s="10"/>
      <c r="RAP122" s="10"/>
      <c r="RAQ122" s="10"/>
      <c r="RAR122" s="10"/>
      <c r="RAS122" s="10"/>
      <c r="RAT122" s="10"/>
      <c r="RAU122" s="10"/>
      <c r="RAV122" s="10"/>
      <c r="RAW122" s="10"/>
      <c r="RAX122" s="10"/>
      <c r="RAY122" s="10"/>
      <c r="RAZ122" s="10"/>
      <c r="RBA122" s="10"/>
      <c r="RBB122" s="10"/>
      <c r="RBC122" s="10"/>
      <c r="RBD122" s="10"/>
      <c r="RBE122" s="10"/>
      <c r="RBF122" s="10"/>
      <c r="RBG122" s="10"/>
      <c r="RBH122" s="10"/>
      <c r="RBI122" s="10"/>
      <c r="RBJ122" s="10"/>
      <c r="RBK122" s="10"/>
      <c r="RBL122" s="10"/>
      <c r="RBM122" s="10"/>
      <c r="RBN122" s="10"/>
      <c r="RBO122" s="10"/>
      <c r="RBP122" s="10"/>
      <c r="RBQ122" s="10"/>
      <c r="RBR122" s="10"/>
      <c r="RBS122" s="10"/>
      <c r="RBT122" s="10"/>
      <c r="RBU122" s="10"/>
      <c r="RBV122" s="10"/>
      <c r="RBW122" s="10"/>
      <c r="RBX122" s="10"/>
      <c r="RBY122" s="10"/>
      <c r="RBZ122" s="10"/>
      <c r="RCA122" s="10"/>
      <c r="RCB122" s="10"/>
      <c r="RCC122" s="10"/>
      <c r="RCD122" s="10"/>
      <c r="RCE122" s="10"/>
      <c r="RCF122" s="10"/>
      <c r="RCG122" s="10"/>
      <c r="RCH122" s="10"/>
      <c r="RCI122" s="10"/>
      <c r="RCJ122" s="10"/>
      <c r="RCK122" s="10"/>
      <c r="RCL122" s="10"/>
      <c r="RCM122" s="10"/>
      <c r="RCN122" s="10"/>
      <c r="RCO122" s="10"/>
      <c r="RCP122" s="10"/>
      <c r="RCQ122" s="10"/>
      <c r="RCR122" s="10"/>
      <c r="RCS122" s="10"/>
      <c r="RCT122" s="10"/>
      <c r="RCU122" s="10"/>
      <c r="RCV122" s="10"/>
      <c r="RCW122" s="10"/>
      <c r="RCX122" s="10"/>
      <c r="RCY122" s="10"/>
      <c r="RCZ122" s="10"/>
      <c r="RDA122" s="10"/>
      <c r="RDB122" s="10"/>
      <c r="RDC122" s="10"/>
      <c r="RDD122" s="10"/>
      <c r="RDE122" s="10"/>
      <c r="RDF122" s="10"/>
      <c r="RDG122" s="10"/>
      <c r="RDH122" s="10"/>
      <c r="RDI122" s="10"/>
      <c r="RDJ122" s="10"/>
      <c r="RDK122" s="10"/>
      <c r="RDL122" s="10"/>
      <c r="RDM122" s="10"/>
      <c r="RDN122" s="10"/>
      <c r="RDO122" s="10"/>
      <c r="RDP122" s="10"/>
      <c r="RDQ122" s="10"/>
      <c r="RDR122" s="10"/>
      <c r="RDS122" s="10"/>
      <c r="RDT122" s="10"/>
      <c r="RDU122" s="10"/>
      <c r="RDV122" s="10"/>
      <c r="RDW122" s="10"/>
      <c r="RDX122" s="10"/>
      <c r="RDY122" s="10"/>
      <c r="RDZ122" s="10"/>
      <c r="REA122" s="10"/>
      <c r="REB122" s="10"/>
      <c r="REC122" s="10"/>
      <c r="RED122" s="10"/>
      <c r="REE122" s="10"/>
      <c r="REF122" s="10"/>
      <c r="REG122" s="10"/>
      <c r="REH122" s="10"/>
      <c r="REI122" s="10"/>
      <c r="REJ122" s="10"/>
      <c r="REK122" s="10"/>
      <c r="REL122" s="10"/>
      <c r="REM122" s="10"/>
      <c r="REN122" s="10"/>
      <c r="REO122" s="10"/>
      <c r="REP122" s="10"/>
      <c r="REQ122" s="10"/>
      <c r="RER122" s="10"/>
      <c r="RES122" s="10"/>
      <c r="RET122" s="10"/>
      <c r="REU122" s="10"/>
      <c r="REV122" s="10"/>
      <c r="REW122" s="10"/>
      <c r="REX122" s="10"/>
      <c r="REY122" s="10"/>
      <c r="REZ122" s="10"/>
      <c r="RFA122" s="10"/>
      <c r="RFB122" s="10"/>
      <c r="RFC122" s="10"/>
      <c r="RFD122" s="10"/>
      <c r="RFE122" s="10"/>
      <c r="RFF122" s="10"/>
      <c r="RFG122" s="10"/>
      <c r="RFH122" s="10"/>
      <c r="RFI122" s="10"/>
      <c r="RFJ122" s="10"/>
      <c r="RFK122" s="10"/>
      <c r="RFL122" s="10"/>
      <c r="RFM122" s="10"/>
      <c r="RFN122" s="10"/>
      <c r="RFO122" s="10"/>
      <c r="RFP122" s="10"/>
      <c r="RFQ122" s="10"/>
      <c r="RFR122" s="10"/>
      <c r="RFS122" s="10"/>
      <c r="RFT122" s="10"/>
      <c r="RFU122" s="10"/>
      <c r="RFV122" s="10"/>
      <c r="RFW122" s="10"/>
      <c r="RFX122" s="10"/>
      <c r="RFY122" s="10"/>
      <c r="RFZ122" s="10"/>
      <c r="RGA122" s="10"/>
      <c r="RGB122" s="10"/>
      <c r="RGC122" s="10"/>
      <c r="RGD122" s="10"/>
      <c r="RGE122" s="10"/>
      <c r="RGF122" s="10"/>
      <c r="RGG122" s="10"/>
      <c r="RGH122" s="10"/>
      <c r="RGI122" s="10"/>
      <c r="RGJ122" s="10"/>
      <c r="RGK122" s="10"/>
      <c r="RGL122" s="10"/>
      <c r="RGM122" s="10"/>
      <c r="RGN122" s="10"/>
      <c r="RGO122" s="10"/>
      <c r="RGP122" s="10"/>
      <c r="RGQ122" s="10"/>
      <c r="RGR122" s="10"/>
      <c r="RGS122" s="10"/>
      <c r="RGT122" s="10"/>
      <c r="RGU122" s="10"/>
      <c r="RGV122" s="10"/>
      <c r="RGW122" s="10"/>
      <c r="RGX122" s="10"/>
      <c r="RGY122" s="10"/>
      <c r="RGZ122" s="10"/>
      <c r="RHA122" s="10"/>
      <c r="RHB122" s="10"/>
      <c r="RHC122" s="10"/>
      <c r="RHD122" s="10"/>
      <c r="RHE122" s="10"/>
      <c r="RHF122" s="10"/>
      <c r="RHG122" s="10"/>
      <c r="RHH122" s="10"/>
      <c r="RHI122" s="10"/>
      <c r="RHJ122" s="10"/>
      <c r="RHK122" s="10"/>
      <c r="RHL122" s="10"/>
      <c r="RHM122" s="10"/>
      <c r="RHN122" s="10"/>
      <c r="RHO122" s="10"/>
      <c r="RHP122" s="10"/>
      <c r="RHQ122" s="10"/>
      <c r="RHR122" s="10"/>
      <c r="RHS122" s="10"/>
      <c r="RHT122" s="10"/>
      <c r="RHU122" s="10"/>
      <c r="RHV122" s="10"/>
      <c r="RHW122" s="10"/>
      <c r="RHX122" s="10"/>
      <c r="RHY122" s="10"/>
      <c r="RHZ122" s="10"/>
      <c r="RIA122" s="10"/>
      <c r="RIB122" s="10"/>
      <c r="RIC122" s="10"/>
      <c r="RID122" s="10"/>
      <c r="RIE122" s="10"/>
      <c r="RIF122" s="10"/>
      <c r="RIG122" s="10"/>
      <c r="RIH122" s="10"/>
      <c r="RII122" s="10"/>
      <c r="RIJ122" s="10"/>
      <c r="RIK122" s="10"/>
      <c r="RIL122" s="10"/>
      <c r="RIM122" s="10"/>
      <c r="RIN122" s="10"/>
      <c r="RIO122" s="10"/>
      <c r="RIP122" s="10"/>
      <c r="RIQ122" s="10"/>
      <c r="RIR122" s="10"/>
      <c r="RIS122" s="10"/>
      <c r="RIT122" s="10"/>
      <c r="RIU122" s="10"/>
      <c r="RIV122" s="10"/>
      <c r="RIW122" s="10"/>
      <c r="RIX122" s="10"/>
      <c r="RIY122" s="10"/>
      <c r="RIZ122" s="10"/>
      <c r="RJA122" s="10"/>
      <c r="RJB122" s="10"/>
      <c r="RJC122" s="10"/>
      <c r="RJD122" s="10"/>
      <c r="RJE122" s="10"/>
      <c r="RJF122" s="10"/>
      <c r="RJG122" s="10"/>
      <c r="RJH122" s="10"/>
      <c r="RJI122" s="10"/>
      <c r="RJJ122" s="10"/>
      <c r="RJK122" s="10"/>
      <c r="RJL122" s="10"/>
      <c r="RJM122" s="10"/>
      <c r="RJN122" s="10"/>
      <c r="RJO122" s="10"/>
      <c r="RJP122" s="10"/>
      <c r="RJQ122" s="10"/>
      <c r="RJR122" s="10"/>
      <c r="RJS122" s="10"/>
      <c r="RJT122" s="10"/>
      <c r="RJU122" s="10"/>
      <c r="RJV122" s="10"/>
      <c r="RJW122" s="10"/>
      <c r="RJX122" s="10"/>
      <c r="RJY122" s="10"/>
      <c r="RJZ122" s="10"/>
      <c r="RKA122" s="10"/>
      <c r="RKB122" s="10"/>
      <c r="RKC122" s="10"/>
      <c r="RKD122" s="10"/>
      <c r="RKE122" s="10"/>
      <c r="RKF122" s="10"/>
      <c r="RKG122" s="10"/>
      <c r="RKH122" s="10"/>
      <c r="RKI122" s="10"/>
      <c r="RKJ122" s="10"/>
      <c r="RKK122" s="10"/>
      <c r="RKL122" s="10"/>
      <c r="RKM122" s="10"/>
      <c r="RKN122" s="10"/>
      <c r="RKO122" s="10"/>
      <c r="RKP122" s="10"/>
      <c r="RKQ122" s="10"/>
      <c r="RKR122" s="10"/>
      <c r="RKS122" s="10"/>
      <c r="RKT122" s="10"/>
      <c r="RKU122" s="10"/>
      <c r="RKV122" s="10"/>
      <c r="RKW122" s="10"/>
      <c r="RKX122" s="10"/>
      <c r="RKY122" s="10"/>
      <c r="RKZ122" s="10"/>
      <c r="RLA122" s="10"/>
      <c r="RLB122" s="10"/>
      <c r="RLC122" s="10"/>
      <c r="RLD122" s="10"/>
      <c r="RLE122" s="10"/>
      <c r="RLF122" s="10"/>
      <c r="RLG122" s="10"/>
      <c r="RLH122" s="10"/>
      <c r="RLI122" s="10"/>
      <c r="RLJ122" s="10"/>
      <c r="RLK122" s="10"/>
      <c r="RLL122" s="10"/>
      <c r="RLM122" s="10"/>
      <c r="RLN122" s="10"/>
      <c r="RLO122" s="10"/>
      <c r="RLP122" s="10"/>
      <c r="RLQ122" s="10"/>
      <c r="RLR122" s="10"/>
      <c r="RLS122" s="10"/>
      <c r="RLT122" s="10"/>
      <c r="RLU122" s="10"/>
      <c r="RLV122" s="10"/>
      <c r="RLW122" s="10"/>
      <c r="RLX122" s="10"/>
      <c r="RLY122" s="10"/>
      <c r="RLZ122" s="10"/>
      <c r="RMA122" s="10"/>
      <c r="RMB122" s="10"/>
      <c r="RMC122" s="10"/>
      <c r="RMD122" s="10"/>
      <c r="RME122" s="10"/>
      <c r="RMF122" s="10"/>
      <c r="RMG122" s="10"/>
      <c r="RMH122" s="10"/>
      <c r="RMI122" s="10"/>
      <c r="RMJ122" s="10"/>
      <c r="RMK122" s="10"/>
      <c r="RML122" s="10"/>
      <c r="RMM122" s="10"/>
      <c r="RMN122" s="10"/>
      <c r="RMO122" s="10"/>
      <c r="RMP122" s="10"/>
      <c r="RMQ122" s="10"/>
      <c r="RMR122" s="10"/>
      <c r="RMS122" s="10"/>
      <c r="RMT122" s="10"/>
      <c r="RMU122" s="10"/>
      <c r="RMV122" s="10"/>
      <c r="RMW122" s="10"/>
      <c r="RMX122" s="10"/>
      <c r="RMY122" s="10"/>
      <c r="RMZ122" s="10"/>
      <c r="RNA122" s="10"/>
      <c r="RNB122" s="10"/>
      <c r="RNC122" s="10"/>
      <c r="RND122" s="10"/>
      <c r="RNE122" s="10"/>
      <c r="RNF122" s="10"/>
      <c r="RNG122" s="10"/>
      <c r="RNH122" s="10"/>
      <c r="RNI122" s="10"/>
      <c r="RNJ122" s="10"/>
      <c r="RNK122" s="10"/>
      <c r="RNL122" s="10"/>
      <c r="RNM122" s="10"/>
      <c r="RNN122" s="10"/>
      <c r="RNO122" s="10"/>
      <c r="RNP122" s="10"/>
      <c r="RNQ122" s="10"/>
      <c r="RNR122" s="10"/>
      <c r="RNS122" s="10"/>
      <c r="RNT122" s="10"/>
      <c r="RNU122" s="10"/>
      <c r="RNV122" s="10"/>
      <c r="RNW122" s="10"/>
      <c r="RNX122" s="10"/>
      <c r="RNY122" s="10"/>
      <c r="RNZ122" s="10"/>
      <c r="ROA122" s="10"/>
      <c r="ROB122" s="10"/>
      <c r="ROC122" s="10"/>
      <c r="ROD122" s="10"/>
      <c r="ROE122" s="10"/>
      <c r="ROF122" s="10"/>
      <c r="ROG122" s="10"/>
      <c r="ROH122" s="10"/>
      <c r="ROI122" s="10"/>
      <c r="ROJ122" s="10"/>
      <c r="ROK122" s="10"/>
      <c r="ROL122" s="10"/>
      <c r="ROM122" s="10"/>
      <c r="RON122" s="10"/>
      <c r="ROO122" s="10"/>
      <c r="ROP122" s="10"/>
      <c r="ROQ122" s="10"/>
      <c r="ROR122" s="10"/>
      <c r="ROS122" s="10"/>
      <c r="ROT122" s="10"/>
      <c r="ROU122" s="10"/>
      <c r="ROV122" s="10"/>
      <c r="ROW122" s="10"/>
      <c r="ROX122" s="10"/>
      <c r="ROY122" s="10"/>
      <c r="ROZ122" s="10"/>
      <c r="RPA122" s="10"/>
      <c r="RPB122" s="10"/>
      <c r="RPC122" s="10"/>
      <c r="RPD122" s="10"/>
      <c r="RPE122" s="10"/>
      <c r="RPF122" s="10"/>
      <c r="RPG122" s="10"/>
      <c r="RPH122" s="10"/>
      <c r="RPI122" s="10"/>
      <c r="RPJ122" s="10"/>
      <c r="RPK122" s="10"/>
      <c r="RPL122" s="10"/>
      <c r="RPM122" s="10"/>
      <c r="RPN122" s="10"/>
      <c r="RPO122" s="10"/>
      <c r="RPP122" s="10"/>
      <c r="RPQ122" s="10"/>
      <c r="RPR122" s="10"/>
      <c r="RPS122" s="10"/>
      <c r="RPT122" s="10"/>
      <c r="RPU122" s="10"/>
      <c r="RPV122" s="10"/>
      <c r="RPW122" s="10"/>
      <c r="RPX122" s="10"/>
      <c r="RPY122" s="10"/>
      <c r="RPZ122" s="10"/>
      <c r="RQA122" s="10"/>
      <c r="RQB122" s="10"/>
      <c r="RQC122" s="10"/>
      <c r="RQD122" s="10"/>
      <c r="RQE122" s="10"/>
      <c r="RQF122" s="10"/>
      <c r="RQG122" s="10"/>
      <c r="RQH122" s="10"/>
      <c r="RQI122" s="10"/>
      <c r="RQJ122" s="10"/>
      <c r="RQK122" s="10"/>
      <c r="RQL122" s="10"/>
      <c r="RQM122" s="10"/>
      <c r="RQN122" s="10"/>
      <c r="RQO122" s="10"/>
      <c r="RQP122" s="10"/>
      <c r="RQQ122" s="10"/>
      <c r="RQR122" s="10"/>
      <c r="RQS122" s="10"/>
      <c r="RQT122" s="10"/>
      <c r="RQU122" s="10"/>
      <c r="RQV122" s="10"/>
      <c r="RQW122" s="10"/>
      <c r="RQX122" s="10"/>
      <c r="RQY122" s="10"/>
      <c r="RQZ122" s="10"/>
      <c r="RRA122" s="10"/>
      <c r="RRB122" s="10"/>
      <c r="RRC122" s="10"/>
      <c r="RRD122" s="10"/>
      <c r="RRE122" s="10"/>
      <c r="RRF122" s="10"/>
      <c r="RRG122" s="10"/>
      <c r="RRH122" s="10"/>
      <c r="RRI122" s="10"/>
      <c r="RRJ122" s="10"/>
      <c r="RRK122" s="10"/>
      <c r="RRL122" s="10"/>
      <c r="RRM122" s="10"/>
      <c r="RRN122" s="10"/>
      <c r="RRO122" s="10"/>
      <c r="RRP122" s="10"/>
      <c r="RRQ122" s="10"/>
      <c r="RRR122" s="10"/>
      <c r="RRS122" s="10"/>
      <c r="RRT122" s="10"/>
      <c r="RRU122" s="10"/>
      <c r="RRV122" s="10"/>
      <c r="RRW122" s="10"/>
      <c r="RRX122" s="10"/>
      <c r="RRY122" s="10"/>
      <c r="RRZ122" s="10"/>
      <c r="RSA122" s="10"/>
      <c r="RSB122" s="10"/>
      <c r="RSC122" s="10"/>
      <c r="RSD122" s="10"/>
      <c r="RSE122" s="10"/>
      <c r="RSF122" s="10"/>
      <c r="RSG122" s="10"/>
      <c r="RSH122" s="10"/>
      <c r="RSI122" s="10"/>
      <c r="RSJ122" s="10"/>
      <c r="RSK122" s="10"/>
      <c r="RSL122" s="10"/>
      <c r="RSM122" s="10"/>
      <c r="RSN122" s="10"/>
      <c r="RSO122" s="10"/>
      <c r="RSP122" s="10"/>
      <c r="RSQ122" s="10"/>
      <c r="RSR122" s="10"/>
      <c r="RSS122" s="10"/>
      <c r="RST122" s="10"/>
      <c r="RSU122" s="10"/>
      <c r="RSV122" s="10"/>
      <c r="RSW122" s="10"/>
      <c r="RSX122" s="10"/>
      <c r="RSY122" s="10"/>
      <c r="RSZ122" s="10"/>
      <c r="RTA122" s="10"/>
      <c r="RTB122" s="10"/>
      <c r="RTC122" s="10"/>
      <c r="RTD122" s="10"/>
      <c r="RTE122" s="10"/>
      <c r="RTF122" s="10"/>
      <c r="RTG122" s="10"/>
      <c r="RTH122" s="10"/>
      <c r="RTI122" s="10"/>
      <c r="RTJ122" s="10"/>
      <c r="RTK122" s="10"/>
      <c r="RTL122" s="10"/>
      <c r="RTM122" s="10"/>
      <c r="RTN122" s="10"/>
      <c r="RTO122" s="10"/>
      <c r="RTP122" s="10"/>
      <c r="RTQ122" s="10"/>
      <c r="RTR122" s="10"/>
      <c r="RTS122" s="10"/>
      <c r="RTT122" s="10"/>
      <c r="RTU122" s="10"/>
      <c r="RTV122" s="10"/>
      <c r="RTW122" s="10"/>
      <c r="RTX122" s="10"/>
      <c r="RTY122" s="10"/>
      <c r="RTZ122" s="10"/>
      <c r="RUA122" s="10"/>
      <c r="RUB122" s="10"/>
      <c r="RUC122" s="10"/>
      <c r="RUD122" s="10"/>
      <c r="RUE122" s="10"/>
      <c r="RUF122" s="10"/>
      <c r="RUG122" s="10"/>
      <c r="RUH122" s="10"/>
      <c r="RUI122" s="10"/>
      <c r="RUJ122" s="10"/>
      <c r="RUK122" s="10"/>
      <c r="RUL122" s="10"/>
      <c r="RUM122" s="10"/>
      <c r="RUN122" s="10"/>
      <c r="RUO122" s="10"/>
      <c r="RUP122" s="10"/>
      <c r="RUQ122" s="10"/>
      <c r="RUR122" s="10"/>
      <c r="RUS122" s="10"/>
      <c r="RUT122" s="10"/>
      <c r="RUU122" s="10"/>
      <c r="RUV122" s="10"/>
      <c r="RUW122" s="10"/>
      <c r="RUX122" s="10"/>
      <c r="RUY122" s="10"/>
      <c r="RUZ122" s="10"/>
      <c r="RVA122" s="10"/>
      <c r="RVB122" s="10"/>
      <c r="RVC122" s="10"/>
      <c r="RVD122" s="10"/>
      <c r="RVE122" s="10"/>
      <c r="RVF122" s="10"/>
      <c r="RVG122" s="10"/>
      <c r="RVH122" s="10"/>
      <c r="RVI122" s="10"/>
      <c r="RVJ122" s="10"/>
      <c r="RVK122" s="10"/>
      <c r="RVL122" s="10"/>
      <c r="RVM122" s="10"/>
      <c r="RVN122" s="10"/>
      <c r="RVO122" s="10"/>
      <c r="RVP122" s="10"/>
      <c r="RVQ122" s="10"/>
      <c r="RVR122" s="10"/>
      <c r="RVS122" s="10"/>
      <c r="RVT122" s="10"/>
      <c r="RVU122" s="10"/>
      <c r="RVV122" s="10"/>
      <c r="RVW122" s="10"/>
      <c r="RVX122" s="10"/>
      <c r="RVY122" s="10"/>
      <c r="RVZ122" s="10"/>
      <c r="RWA122" s="10"/>
      <c r="RWB122" s="10"/>
      <c r="RWC122" s="10"/>
      <c r="RWD122" s="10"/>
      <c r="RWE122" s="10"/>
      <c r="RWF122" s="10"/>
      <c r="RWG122" s="10"/>
      <c r="RWH122" s="10"/>
      <c r="RWI122" s="10"/>
      <c r="RWJ122" s="10"/>
      <c r="RWK122" s="10"/>
      <c r="RWL122" s="10"/>
      <c r="RWM122" s="10"/>
      <c r="RWN122" s="10"/>
      <c r="RWO122" s="10"/>
      <c r="RWP122" s="10"/>
      <c r="RWQ122" s="10"/>
      <c r="RWR122" s="10"/>
      <c r="RWS122" s="10"/>
      <c r="RWT122" s="10"/>
      <c r="RWU122" s="10"/>
      <c r="RWV122" s="10"/>
      <c r="RWW122" s="10"/>
      <c r="RWX122" s="10"/>
      <c r="RWY122" s="10"/>
      <c r="RWZ122" s="10"/>
      <c r="RXA122" s="10"/>
      <c r="RXB122" s="10"/>
      <c r="RXC122" s="10"/>
      <c r="RXD122" s="10"/>
      <c r="RXE122" s="10"/>
      <c r="RXF122" s="10"/>
      <c r="RXG122" s="10"/>
      <c r="RXH122" s="10"/>
      <c r="RXI122" s="10"/>
      <c r="RXJ122" s="10"/>
      <c r="RXK122" s="10"/>
      <c r="RXL122" s="10"/>
      <c r="RXM122" s="10"/>
      <c r="RXN122" s="10"/>
      <c r="RXO122" s="10"/>
      <c r="RXP122" s="10"/>
      <c r="RXQ122" s="10"/>
      <c r="RXR122" s="10"/>
      <c r="RXS122" s="10"/>
      <c r="RXT122" s="10"/>
      <c r="RXU122" s="10"/>
      <c r="RXV122" s="10"/>
      <c r="RXW122" s="10"/>
      <c r="RXX122" s="10"/>
      <c r="RXY122" s="10"/>
      <c r="RXZ122" s="10"/>
      <c r="RYA122" s="10"/>
      <c r="RYB122" s="10"/>
      <c r="RYC122" s="10"/>
      <c r="RYD122" s="10"/>
      <c r="RYE122" s="10"/>
      <c r="RYF122" s="10"/>
      <c r="RYG122" s="10"/>
      <c r="RYH122" s="10"/>
      <c r="RYI122" s="10"/>
      <c r="RYJ122" s="10"/>
      <c r="RYK122" s="10"/>
      <c r="RYL122" s="10"/>
      <c r="RYM122" s="10"/>
      <c r="RYN122" s="10"/>
      <c r="RYO122" s="10"/>
      <c r="RYP122" s="10"/>
      <c r="RYQ122" s="10"/>
      <c r="RYR122" s="10"/>
      <c r="RYS122" s="10"/>
      <c r="RYT122" s="10"/>
      <c r="RYU122" s="10"/>
      <c r="RYV122" s="10"/>
      <c r="RYW122" s="10"/>
      <c r="RYX122" s="10"/>
      <c r="RYY122" s="10"/>
      <c r="RYZ122" s="10"/>
      <c r="RZA122" s="10"/>
      <c r="RZB122" s="10"/>
      <c r="RZC122" s="10"/>
      <c r="RZD122" s="10"/>
      <c r="RZE122" s="10"/>
      <c r="RZF122" s="10"/>
      <c r="RZG122" s="10"/>
      <c r="RZH122" s="10"/>
      <c r="RZI122" s="10"/>
      <c r="RZJ122" s="10"/>
      <c r="RZK122" s="10"/>
      <c r="RZL122" s="10"/>
      <c r="RZM122" s="10"/>
      <c r="RZN122" s="10"/>
      <c r="RZO122" s="10"/>
      <c r="RZP122" s="10"/>
      <c r="RZQ122" s="10"/>
      <c r="RZR122" s="10"/>
      <c r="RZS122" s="10"/>
      <c r="RZT122" s="10"/>
      <c r="RZU122" s="10"/>
      <c r="RZV122" s="10"/>
      <c r="RZW122" s="10"/>
      <c r="RZX122" s="10"/>
      <c r="RZY122" s="10"/>
      <c r="RZZ122" s="10"/>
      <c r="SAA122" s="10"/>
      <c r="SAB122" s="10"/>
      <c r="SAC122" s="10"/>
      <c r="SAD122" s="10"/>
      <c r="SAE122" s="10"/>
      <c r="SAF122" s="10"/>
      <c r="SAG122" s="10"/>
      <c r="SAH122" s="10"/>
      <c r="SAI122" s="10"/>
      <c r="SAJ122" s="10"/>
      <c r="SAK122" s="10"/>
      <c r="SAL122" s="10"/>
      <c r="SAM122" s="10"/>
      <c r="SAN122" s="10"/>
      <c r="SAO122" s="10"/>
      <c r="SAP122" s="10"/>
      <c r="SAQ122" s="10"/>
      <c r="SAR122" s="10"/>
      <c r="SAS122" s="10"/>
      <c r="SAT122" s="10"/>
      <c r="SAU122" s="10"/>
      <c r="SAV122" s="10"/>
      <c r="SAW122" s="10"/>
      <c r="SAX122" s="10"/>
      <c r="SAY122" s="10"/>
      <c r="SAZ122" s="10"/>
      <c r="SBA122" s="10"/>
      <c r="SBB122" s="10"/>
      <c r="SBC122" s="10"/>
      <c r="SBD122" s="10"/>
      <c r="SBE122" s="10"/>
      <c r="SBF122" s="10"/>
      <c r="SBG122" s="10"/>
      <c r="SBH122" s="10"/>
      <c r="SBI122" s="10"/>
      <c r="SBJ122" s="10"/>
      <c r="SBK122" s="10"/>
      <c r="SBL122" s="10"/>
      <c r="SBM122" s="10"/>
      <c r="SBN122" s="10"/>
      <c r="SBO122" s="10"/>
      <c r="SBP122" s="10"/>
      <c r="SBQ122" s="10"/>
      <c r="SBR122" s="10"/>
      <c r="SBS122" s="10"/>
      <c r="SBT122" s="10"/>
      <c r="SBU122" s="10"/>
      <c r="SBV122" s="10"/>
      <c r="SBW122" s="10"/>
      <c r="SBX122" s="10"/>
      <c r="SBY122" s="10"/>
      <c r="SBZ122" s="10"/>
      <c r="SCA122" s="10"/>
      <c r="SCB122" s="10"/>
      <c r="SCC122" s="10"/>
      <c r="SCD122" s="10"/>
      <c r="SCE122" s="10"/>
      <c r="SCF122" s="10"/>
      <c r="SCG122" s="10"/>
      <c r="SCH122" s="10"/>
      <c r="SCI122" s="10"/>
      <c r="SCJ122" s="10"/>
      <c r="SCK122" s="10"/>
      <c r="SCL122" s="10"/>
      <c r="SCM122" s="10"/>
      <c r="SCN122" s="10"/>
      <c r="SCO122" s="10"/>
      <c r="SCP122" s="10"/>
      <c r="SCQ122" s="10"/>
      <c r="SCR122" s="10"/>
      <c r="SCS122" s="10"/>
      <c r="SCT122" s="10"/>
      <c r="SCU122" s="10"/>
      <c r="SCV122" s="10"/>
      <c r="SCW122" s="10"/>
      <c r="SCX122" s="10"/>
      <c r="SCY122" s="10"/>
      <c r="SCZ122" s="10"/>
      <c r="SDA122" s="10"/>
      <c r="SDB122" s="10"/>
      <c r="SDC122" s="10"/>
      <c r="SDD122" s="10"/>
      <c r="SDE122" s="10"/>
      <c r="SDF122" s="10"/>
      <c r="SDG122" s="10"/>
      <c r="SDH122" s="10"/>
      <c r="SDI122" s="10"/>
      <c r="SDJ122" s="10"/>
      <c r="SDK122" s="10"/>
      <c r="SDL122" s="10"/>
      <c r="SDM122" s="10"/>
      <c r="SDN122" s="10"/>
      <c r="SDO122" s="10"/>
      <c r="SDP122" s="10"/>
      <c r="SDQ122" s="10"/>
      <c r="SDR122" s="10"/>
      <c r="SDS122" s="10"/>
      <c r="SDT122" s="10"/>
      <c r="SDU122" s="10"/>
      <c r="SDV122" s="10"/>
      <c r="SDW122" s="10"/>
      <c r="SDX122" s="10"/>
      <c r="SDY122" s="10"/>
      <c r="SDZ122" s="10"/>
      <c r="SEA122" s="10"/>
      <c r="SEB122" s="10"/>
      <c r="SEC122" s="10"/>
      <c r="SED122" s="10"/>
      <c r="SEE122" s="10"/>
      <c r="SEF122" s="10"/>
      <c r="SEG122" s="10"/>
      <c r="SEH122" s="10"/>
      <c r="SEI122" s="10"/>
      <c r="SEJ122" s="10"/>
      <c r="SEK122" s="10"/>
      <c r="SEL122" s="10"/>
      <c r="SEM122" s="10"/>
      <c r="SEN122" s="10"/>
      <c r="SEO122" s="10"/>
      <c r="SEP122" s="10"/>
      <c r="SEQ122" s="10"/>
      <c r="SER122" s="10"/>
      <c r="SES122" s="10"/>
      <c r="SET122" s="10"/>
      <c r="SEU122" s="10"/>
      <c r="SEV122" s="10"/>
      <c r="SEW122" s="10"/>
      <c r="SEX122" s="10"/>
      <c r="SEY122" s="10"/>
      <c r="SEZ122" s="10"/>
      <c r="SFA122" s="10"/>
      <c r="SFB122" s="10"/>
      <c r="SFC122" s="10"/>
      <c r="SFD122" s="10"/>
      <c r="SFE122" s="10"/>
      <c r="SFF122" s="10"/>
      <c r="SFG122" s="10"/>
      <c r="SFH122" s="10"/>
      <c r="SFI122" s="10"/>
      <c r="SFJ122" s="10"/>
      <c r="SFK122" s="10"/>
      <c r="SFL122" s="10"/>
      <c r="SFM122" s="10"/>
      <c r="SFN122" s="10"/>
      <c r="SFO122" s="10"/>
      <c r="SFP122" s="10"/>
      <c r="SFQ122" s="10"/>
      <c r="SFR122" s="10"/>
      <c r="SFS122" s="10"/>
      <c r="SFT122" s="10"/>
      <c r="SFU122" s="10"/>
      <c r="SFV122" s="10"/>
      <c r="SFW122" s="10"/>
      <c r="SFX122" s="10"/>
      <c r="SFY122" s="10"/>
      <c r="SFZ122" s="10"/>
      <c r="SGA122" s="10"/>
      <c r="SGB122" s="10"/>
      <c r="SGC122" s="10"/>
      <c r="SGD122" s="10"/>
      <c r="SGE122" s="10"/>
      <c r="SGF122" s="10"/>
      <c r="SGG122" s="10"/>
      <c r="SGH122" s="10"/>
      <c r="SGI122" s="10"/>
      <c r="SGJ122" s="10"/>
      <c r="SGK122" s="10"/>
      <c r="SGL122" s="10"/>
      <c r="SGM122" s="10"/>
      <c r="SGN122" s="10"/>
      <c r="SGO122" s="10"/>
      <c r="SGP122" s="10"/>
      <c r="SGQ122" s="10"/>
      <c r="SGR122" s="10"/>
      <c r="SGS122" s="10"/>
      <c r="SGT122" s="10"/>
      <c r="SGU122" s="10"/>
      <c r="SGV122" s="10"/>
      <c r="SGW122" s="10"/>
      <c r="SGX122" s="10"/>
      <c r="SGY122" s="10"/>
      <c r="SGZ122" s="10"/>
      <c r="SHA122" s="10"/>
      <c r="SHB122" s="10"/>
      <c r="SHC122" s="10"/>
      <c r="SHD122" s="10"/>
      <c r="SHE122" s="10"/>
      <c r="SHF122" s="10"/>
      <c r="SHG122" s="10"/>
      <c r="SHH122" s="10"/>
      <c r="SHI122" s="10"/>
      <c r="SHJ122" s="10"/>
      <c r="SHK122" s="10"/>
      <c r="SHL122" s="10"/>
      <c r="SHM122" s="10"/>
      <c r="SHN122" s="10"/>
      <c r="SHO122" s="10"/>
      <c r="SHP122" s="10"/>
      <c r="SHQ122" s="10"/>
      <c r="SHR122" s="10"/>
      <c r="SHS122" s="10"/>
      <c r="SHT122" s="10"/>
      <c r="SHU122" s="10"/>
      <c r="SHV122" s="10"/>
      <c r="SHW122" s="10"/>
      <c r="SHX122" s="10"/>
      <c r="SHY122" s="10"/>
      <c r="SHZ122" s="10"/>
      <c r="SIA122" s="10"/>
      <c r="SIB122" s="10"/>
      <c r="SIC122" s="10"/>
      <c r="SID122" s="10"/>
      <c r="SIE122" s="10"/>
      <c r="SIF122" s="10"/>
      <c r="SIG122" s="10"/>
      <c r="SIH122" s="10"/>
      <c r="SII122" s="10"/>
      <c r="SIJ122" s="10"/>
      <c r="SIK122" s="10"/>
      <c r="SIL122" s="10"/>
      <c r="SIM122" s="10"/>
      <c r="SIN122" s="10"/>
      <c r="SIO122" s="10"/>
      <c r="SIP122" s="10"/>
      <c r="SIQ122" s="10"/>
      <c r="SIR122" s="10"/>
      <c r="SIS122" s="10"/>
      <c r="SIT122" s="10"/>
      <c r="SIU122" s="10"/>
      <c r="SIV122" s="10"/>
      <c r="SIW122" s="10"/>
      <c r="SIX122" s="10"/>
      <c r="SIY122" s="10"/>
      <c r="SIZ122" s="10"/>
      <c r="SJA122" s="10"/>
      <c r="SJB122" s="10"/>
      <c r="SJC122" s="10"/>
      <c r="SJD122" s="10"/>
      <c r="SJE122" s="10"/>
      <c r="SJF122" s="10"/>
      <c r="SJG122" s="10"/>
      <c r="SJH122" s="10"/>
      <c r="SJI122" s="10"/>
      <c r="SJJ122" s="10"/>
      <c r="SJK122" s="10"/>
      <c r="SJL122" s="10"/>
      <c r="SJM122" s="10"/>
      <c r="SJN122" s="10"/>
      <c r="SJO122" s="10"/>
      <c r="SJP122" s="10"/>
      <c r="SJQ122" s="10"/>
      <c r="SJR122" s="10"/>
      <c r="SJS122" s="10"/>
      <c r="SJT122" s="10"/>
      <c r="SJU122" s="10"/>
      <c r="SJV122" s="10"/>
      <c r="SJW122" s="10"/>
      <c r="SJX122" s="10"/>
      <c r="SJY122" s="10"/>
      <c r="SJZ122" s="10"/>
      <c r="SKA122" s="10"/>
      <c r="SKB122" s="10"/>
      <c r="SKC122" s="10"/>
      <c r="SKD122" s="10"/>
      <c r="SKE122" s="10"/>
      <c r="SKF122" s="10"/>
      <c r="SKG122" s="10"/>
      <c r="SKH122" s="10"/>
      <c r="SKI122" s="10"/>
      <c r="SKJ122" s="10"/>
      <c r="SKK122" s="10"/>
      <c r="SKL122" s="10"/>
      <c r="SKM122" s="10"/>
      <c r="SKN122" s="10"/>
      <c r="SKO122" s="10"/>
      <c r="SKP122" s="10"/>
      <c r="SKQ122" s="10"/>
      <c r="SKR122" s="10"/>
      <c r="SKS122" s="10"/>
      <c r="SKT122" s="10"/>
      <c r="SKU122" s="10"/>
      <c r="SKV122" s="10"/>
      <c r="SKW122" s="10"/>
      <c r="SKX122" s="10"/>
      <c r="SKY122" s="10"/>
      <c r="SKZ122" s="10"/>
      <c r="SLA122" s="10"/>
      <c r="SLB122" s="10"/>
      <c r="SLC122" s="10"/>
      <c r="SLD122" s="10"/>
      <c r="SLE122" s="10"/>
      <c r="SLF122" s="10"/>
      <c r="SLG122" s="10"/>
      <c r="SLH122" s="10"/>
      <c r="SLI122" s="10"/>
      <c r="SLJ122" s="10"/>
      <c r="SLK122" s="10"/>
      <c r="SLL122" s="10"/>
      <c r="SLM122" s="10"/>
      <c r="SLN122" s="10"/>
      <c r="SLO122" s="10"/>
      <c r="SLP122" s="10"/>
      <c r="SLQ122" s="10"/>
      <c r="SLR122" s="10"/>
      <c r="SLS122" s="10"/>
      <c r="SLT122" s="10"/>
      <c r="SLU122" s="10"/>
      <c r="SLV122" s="10"/>
      <c r="SLW122" s="10"/>
      <c r="SLX122" s="10"/>
      <c r="SLY122" s="10"/>
      <c r="SLZ122" s="10"/>
      <c r="SMA122" s="10"/>
      <c r="SMB122" s="10"/>
      <c r="SMC122" s="10"/>
      <c r="SMD122" s="10"/>
      <c r="SME122" s="10"/>
      <c r="SMF122" s="10"/>
      <c r="SMG122" s="10"/>
      <c r="SMH122" s="10"/>
      <c r="SMI122" s="10"/>
      <c r="SMJ122" s="10"/>
      <c r="SMK122" s="10"/>
      <c r="SML122" s="10"/>
      <c r="SMM122" s="10"/>
      <c r="SMN122" s="10"/>
      <c r="SMO122" s="10"/>
      <c r="SMP122" s="10"/>
      <c r="SMQ122" s="10"/>
      <c r="SMR122" s="10"/>
      <c r="SMS122" s="10"/>
      <c r="SMT122" s="10"/>
      <c r="SMU122" s="10"/>
      <c r="SMV122" s="10"/>
      <c r="SMW122" s="10"/>
      <c r="SMX122" s="10"/>
      <c r="SMY122" s="10"/>
      <c r="SMZ122" s="10"/>
      <c r="SNA122" s="10"/>
      <c r="SNB122" s="10"/>
      <c r="SNC122" s="10"/>
      <c r="SND122" s="10"/>
      <c r="SNE122" s="10"/>
      <c r="SNF122" s="10"/>
      <c r="SNG122" s="10"/>
      <c r="SNH122" s="10"/>
      <c r="SNI122" s="10"/>
      <c r="SNJ122" s="10"/>
      <c r="SNK122" s="10"/>
      <c r="SNL122" s="10"/>
      <c r="SNM122" s="10"/>
      <c r="SNN122" s="10"/>
      <c r="SNO122" s="10"/>
      <c r="SNP122" s="10"/>
      <c r="SNQ122" s="10"/>
      <c r="SNR122" s="10"/>
      <c r="SNS122" s="10"/>
      <c r="SNT122" s="10"/>
      <c r="SNU122" s="10"/>
      <c r="SNV122" s="10"/>
      <c r="SNW122" s="10"/>
      <c r="SNX122" s="10"/>
      <c r="SNY122" s="10"/>
      <c r="SNZ122" s="10"/>
      <c r="SOA122" s="10"/>
      <c r="SOB122" s="10"/>
      <c r="SOC122" s="10"/>
      <c r="SOD122" s="10"/>
      <c r="SOE122" s="10"/>
      <c r="SOF122" s="10"/>
      <c r="SOG122" s="10"/>
      <c r="SOH122" s="10"/>
      <c r="SOI122" s="10"/>
      <c r="SOJ122" s="10"/>
      <c r="SOK122" s="10"/>
      <c r="SOL122" s="10"/>
      <c r="SOM122" s="10"/>
      <c r="SON122" s="10"/>
      <c r="SOO122" s="10"/>
      <c r="SOP122" s="10"/>
      <c r="SOQ122" s="10"/>
      <c r="SOR122" s="10"/>
      <c r="SOS122" s="10"/>
      <c r="SOT122" s="10"/>
      <c r="SOU122" s="10"/>
      <c r="SOV122" s="10"/>
      <c r="SOW122" s="10"/>
      <c r="SOX122" s="10"/>
      <c r="SOY122" s="10"/>
      <c r="SOZ122" s="10"/>
      <c r="SPA122" s="10"/>
      <c r="SPB122" s="10"/>
      <c r="SPC122" s="10"/>
      <c r="SPD122" s="10"/>
      <c r="SPE122" s="10"/>
      <c r="SPF122" s="10"/>
      <c r="SPG122" s="10"/>
      <c r="SPH122" s="10"/>
      <c r="SPI122" s="10"/>
      <c r="SPJ122" s="10"/>
      <c r="SPK122" s="10"/>
      <c r="SPL122" s="10"/>
      <c r="SPM122" s="10"/>
      <c r="SPN122" s="10"/>
      <c r="SPO122" s="10"/>
      <c r="SPP122" s="10"/>
      <c r="SPQ122" s="10"/>
      <c r="SPR122" s="10"/>
      <c r="SPS122" s="10"/>
      <c r="SPT122" s="10"/>
      <c r="SPU122" s="10"/>
      <c r="SPV122" s="10"/>
      <c r="SPW122" s="10"/>
      <c r="SPX122" s="10"/>
      <c r="SPY122" s="10"/>
      <c r="SPZ122" s="10"/>
      <c r="SQA122" s="10"/>
      <c r="SQB122" s="10"/>
      <c r="SQC122" s="10"/>
      <c r="SQD122" s="10"/>
      <c r="SQE122" s="10"/>
      <c r="SQF122" s="10"/>
      <c r="SQG122" s="10"/>
      <c r="SQH122" s="10"/>
      <c r="SQI122" s="10"/>
      <c r="SQJ122" s="10"/>
      <c r="SQK122" s="10"/>
      <c r="SQL122" s="10"/>
      <c r="SQM122" s="10"/>
      <c r="SQN122" s="10"/>
      <c r="SQO122" s="10"/>
      <c r="SQP122" s="10"/>
      <c r="SQQ122" s="10"/>
      <c r="SQR122" s="10"/>
      <c r="SQS122" s="10"/>
      <c r="SQT122" s="10"/>
      <c r="SQU122" s="10"/>
      <c r="SQV122" s="10"/>
      <c r="SQW122" s="10"/>
      <c r="SQX122" s="10"/>
      <c r="SQY122" s="10"/>
      <c r="SQZ122" s="10"/>
      <c r="SRA122" s="10"/>
      <c r="SRB122" s="10"/>
      <c r="SRC122" s="10"/>
      <c r="SRD122" s="10"/>
      <c r="SRE122" s="10"/>
      <c r="SRF122" s="10"/>
      <c r="SRG122" s="10"/>
      <c r="SRH122" s="10"/>
      <c r="SRI122" s="10"/>
      <c r="SRJ122" s="10"/>
      <c r="SRK122" s="10"/>
      <c r="SRL122" s="10"/>
      <c r="SRM122" s="10"/>
      <c r="SRN122" s="10"/>
      <c r="SRO122" s="10"/>
      <c r="SRP122" s="10"/>
      <c r="SRQ122" s="10"/>
      <c r="SRR122" s="10"/>
      <c r="SRS122" s="10"/>
      <c r="SRT122" s="10"/>
      <c r="SRU122" s="10"/>
      <c r="SRV122" s="10"/>
      <c r="SRW122" s="10"/>
      <c r="SRX122" s="10"/>
      <c r="SRY122" s="10"/>
      <c r="SRZ122" s="10"/>
      <c r="SSA122" s="10"/>
      <c r="SSB122" s="10"/>
      <c r="SSC122" s="10"/>
      <c r="SSD122" s="10"/>
      <c r="SSE122" s="10"/>
      <c r="SSF122" s="10"/>
      <c r="SSG122" s="10"/>
      <c r="SSH122" s="10"/>
      <c r="SSI122" s="10"/>
      <c r="SSJ122" s="10"/>
      <c r="SSK122" s="10"/>
      <c r="SSL122" s="10"/>
      <c r="SSM122" s="10"/>
      <c r="SSN122" s="10"/>
      <c r="SSO122" s="10"/>
      <c r="SSP122" s="10"/>
      <c r="SSQ122" s="10"/>
      <c r="SSR122" s="10"/>
      <c r="SSS122" s="10"/>
      <c r="SST122" s="10"/>
      <c r="SSU122" s="10"/>
      <c r="SSV122" s="10"/>
      <c r="SSW122" s="10"/>
      <c r="SSX122" s="10"/>
      <c r="SSY122" s="10"/>
      <c r="SSZ122" s="10"/>
      <c r="STA122" s="10"/>
      <c r="STB122" s="10"/>
      <c r="STC122" s="10"/>
      <c r="STD122" s="10"/>
      <c r="STE122" s="10"/>
      <c r="STF122" s="10"/>
      <c r="STG122" s="10"/>
      <c r="STH122" s="10"/>
      <c r="STI122" s="10"/>
      <c r="STJ122" s="10"/>
      <c r="STK122" s="10"/>
      <c r="STL122" s="10"/>
      <c r="STM122" s="10"/>
      <c r="STN122" s="10"/>
      <c r="STO122" s="10"/>
      <c r="STP122" s="10"/>
      <c r="STQ122" s="10"/>
      <c r="STR122" s="10"/>
      <c r="STS122" s="10"/>
      <c r="STT122" s="10"/>
      <c r="STU122" s="10"/>
      <c r="STV122" s="10"/>
      <c r="STW122" s="10"/>
      <c r="STX122" s="10"/>
      <c r="STY122" s="10"/>
      <c r="STZ122" s="10"/>
      <c r="SUA122" s="10"/>
      <c r="SUB122" s="10"/>
      <c r="SUC122" s="10"/>
      <c r="SUD122" s="10"/>
      <c r="SUE122" s="10"/>
      <c r="SUF122" s="10"/>
      <c r="SUG122" s="10"/>
      <c r="SUH122" s="10"/>
      <c r="SUI122" s="10"/>
      <c r="SUJ122" s="10"/>
      <c r="SUK122" s="10"/>
      <c r="SUL122" s="10"/>
      <c r="SUM122" s="10"/>
      <c r="SUN122" s="10"/>
      <c r="SUO122" s="10"/>
      <c r="SUP122" s="10"/>
      <c r="SUQ122" s="10"/>
      <c r="SUR122" s="10"/>
      <c r="SUS122" s="10"/>
      <c r="SUT122" s="10"/>
      <c r="SUU122" s="10"/>
      <c r="SUV122" s="10"/>
      <c r="SUW122" s="10"/>
      <c r="SUX122" s="10"/>
      <c r="SUY122" s="10"/>
      <c r="SUZ122" s="10"/>
      <c r="SVA122" s="10"/>
      <c r="SVB122" s="10"/>
      <c r="SVC122" s="10"/>
      <c r="SVD122" s="10"/>
      <c r="SVE122" s="10"/>
      <c r="SVF122" s="10"/>
      <c r="SVG122" s="10"/>
      <c r="SVH122" s="10"/>
      <c r="SVI122" s="10"/>
      <c r="SVJ122" s="10"/>
      <c r="SVK122" s="10"/>
      <c r="SVL122" s="10"/>
      <c r="SVM122" s="10"/>
      <c r="SVN122" s="10"/>
      <c r="SVO122" s="10"/>
      <c r="SVP122" s="10"/>
      <c r="SVQ122" s="10"/>
      <c r="SVR122" s="10"/>
      <c r="SVS122" s="10"/>
      <c r="SVT122" s="10"/>
      <c r="SVU122" s="10"/>
      <c r="SVV122" s="10"/>
      <c r="SVW122" s="10"/>
      <c r="SVX122" s="10"/>
      <c r="SVY122" s="10"/>
      <c r="SVZ122" s="10"/>
      <c r="SWA122" s="10"/>
      <c r="SWB122" s="10"/>
      <c r="SWC122" s="10"/>
      <c r="SWD122" s="10"/>
      <c r="SWE122" s="10"/>
      <c r="SWF122" s="10"/>
      <c r="SWG122" s="10"/>
      <c r="SWH122" s="10"/>
      <c r="SWI122" s="10"/>
      <c r="SWJ122" s="10"/>
      <c r="SWK122" s="10"/>
      <c r="SWL122" s="10"/>
      <c r="SWM122" s="10"/>
      <c r="SWN122" s="10"/>
      <c r="SWO122" s="10"/>
      <c r="SWP122" s="10"/>
      <c r="SWQ122" s="10"/>
      <c r="SWR122" s="10"/>
      <c r="SWS122" s="10"/>
      <c r="SWT122" s="10"/>
      <c r="SWU122" s="10"/>
      <c r="SWV122" s="10"/>
      <c r="SWW122" s="10"/>
      <c r="SWX122" s="10"/>
      <c r="SWY122" s="10"/>
      <c r="SWZ122" s="10"/>
      <c r="SXA122" s="10"/>
      <c r="SXB122" s="10"/>
      <c r="SXC122" s="10"/>
      <c r="SXD122" s="10"/>
      <c r="SXE122" s="10"/>
      <c r="SXF122" s="10"/>
      <c r="SXG122" s="10"/>
      <c r="SXH122" s="10"/>
      <c r="SXI122" s="10"/>
      <c r="SXJ122" s="10"/>
      <c r="SXK122" s="10"/>
      <c r="SXL122" s="10"/>
      <c r="SXM122" s="10"/>
      <c r="SXN122" s="10"/>
      <c r="SXO122" s="10"/>
      <c r="SXP122" s="10"/>
      <c r="SXQ122" s="10"/>
      <c r="SXR122" s="10"/>
      <c r="SXS122" s="10"/>
      <c r="SXT122" s="10"/>
      <c r="SXU122" s="10"/>
      <c r="SXV122" s="10"/>
      <c r="SXW122" s="10"/>
      <c r="SXX122" s="10"/>
      <c r="SXY122" s="10"/>
      <c r="SXZ122" s="10"/>
      <c r="SYA122" s="10"/>
      <c r="SYB122" s="10"/>
      <c r="SYC122" s="10"/>
      <c r="SYD122" s="10"/>
      <c r="SYE122" s="10"/>
      <c r="SYF122" s="10"/>
      <c r="SYG122" s="10"/>
      <c r="SYH122" s="10"/>
      <c r="SYI122" s="10"/>
      <c r="SYJ122" s="10"/>
      <c r="SYK122" s="10"/>
      <c r="SYL122" s="10"/>
      <c r="SYM122" s="10"/>
      <c r="SYN122" s="10"/>
      <c r="SYO122" s="10"/>
      <c r="SYP122" s="10"/>
      <c r="SYQ122" s="10"/>
      <c r="SYR122" s="10"/>
      <c r="SYS122" s="10"/>
      <c r="SYT122" s="10"/>
      <c r="SYU122" s="10"/>
      <c r="SYV122" s="10"/>
      <c r="SYW122" s="10"/>
      <c r="SYX122" s="10"/>
      <c r="SYY122" s="10"/>
      <c r="SYZ122" s="10"/>
      <c r="SZA122" s="10"/>
      <c r="SZB122" s="10"/>
      <c r="SZC122" s="10"/>
      <c r="SZD122" s="10"/>
      <c r="SZE122" s="10"/>
      <c r="SZF122" s="10"/>
      <c r="SZG122" s="10"/>
      <c r="SZH122" s="10"/>
      <c r="SZI122" s="10"/>
      <c r="SZJ122" s="10"/>
      <c r="SZK122" s="10"/>
      <c r="SZL122" s="10"/>
      <c r="SZM122" s="10"/>
      <c r="SZN122" s="10"/>
      <c r="SZO122" s="10"/>
      <c r="SZP122" s="10"/>
      <c r="SZQ122" s="10"/>
      <c r="SZR122" s="10"/>
      <c r="SZS122" s="10"/>
      <c r="SZT122" s="10"/>
      <c r="SZU122" s="10"/>
      <c r="SZV122" s="10"/>
      <c r="SZW122" s="10"/>
      <c r="SZX122" s="10"/>
      <c r="SZY122" s="10"/>
      <c r="SZZ122" s="10"/>
      <c r="TAA122" s="10"/>
      <c r="TAB122" s="10"/>
      <c r="TAC122" s="10"/>
      <c r="TAD122" s="10"/>
      <c r="TAE122" s="10"/>
      <c r="TAF122" s="10"/>
      <c r="TAG122" s="10"/>
      <c r="TAH122" s="10"/>
      <c r="TAI122" s="10"/>
      <c r="TAJ122" s="10"/>
      <c r="TAK122" s="10"/>
      <c r="TAL122" s="10"/>
      <c r="TAM122" s="10"/>
      <c r="TAN122" s="10"/>
      <c r="TAO122" s="10"/>
      <c r="TAP122" s="10"/>
      <c r="TAQ122" s="10"/>
      <c r="TAR122" s="10"/>
      <c r="TAS122" s="10"/>
      <c r="TAT122" s="10"/>
      <c r="TAU122" s="10"/>
      <c r="TAV122" s="10"/>
      <c r="TAW122" s="10"/>
      <c r="TAX122" s="10"/>
      <c r="TAY122" s="10"/>
      <c r="TAZ122" s="10"/>
      <c r="TBA122" s="10"/>
      <c r="TBB122" s="10"/>
      <c r="TBC122" s="10"/>
      <c r="TBD122" s="10"/>
      <c r="TBE122" s="10"/>
      <c r="TBF122" s="10"/>
      <c r="TBG122" s="10"/>
      <c r="TBH122" s="10"/>
      <c r="TBI122" s="10"/>
      <c r="TBJ122" s="10"/>
      <c r="TBK122" s="10"/>
      <c r="TBL122" s="10"/>
      <c r="TBM122" s="10"/>
      <c r="TBN122" s="10"/>
      <c r="TBO122" s="10"/>
      <c r="TBP122" s="10"/>
      <c r="TBQ122" s="10"/>
      <c r="TBR122" s="10"/>
      <c r="TBS122" s="10"/>
      <c r="TBT122" s="10"/>
      <c r="TBU122" s="10"/>
      <c r="TBV122" s="10"/>
      <c r="TBW122" s="10"/>
      <c r="TBX122" s="10"/>
      <c r="TBY122" s="10"/>
      <c r="TBZ122" s="10"/>
      <c r="TCA122" s="10"/>
      <c r="TCB122" s="10"/>
      <c r="TCC122" s="10"/>
      <c r="TCD122" s="10"/>
      <c r="TCE122" s="10"/>
      <c r="TCF122" s="10"/>
      <c r="TCG122" s="10"/>
      <c r="TCH122" s="10"/>
      <c r="TCI122" s="10"/>
      <c r="TCJ122" s="10"/>
      <c r="TCK122" s="10"/>
      <c r="TCL122" s="10"/>
      <c r="TCM122" s="10"/>
      <c r="TCN122" s="10"/>
      <c r="TCO122" s="10"/>
      <c r="TCP122" s="10"/>
      <c r="TCQ122" s="10"/>
      <c r="TCR122" s="10"/>
      <c r="TCS122" s="10"/>
      <c r="TCT122" s="10"/>
      <c r="TCU122" s="10"/>
      <c r="TCV122" s="10"/>
      <c r="TCW122" s="10"/>
      <c r="TCX122" s="10"/>
      <c r="TCY122" s="10"/>
      <c r="TCZ122" s="10"/>
      <c r="TDA122" s="10"/>
      <c r="TDB122" s="10"/>
      <c r="TDC122" s="10"/>
      <c r="TDD122" s="10"/>
      <c r="TDE122" s="10"/>
      <c r="TDF122" s="10"/>
      <c r="TDG122" s="10"/>
      <c r="TDH122" s="10"/>
      <c r="TDI122" s="10"/>
      <c r="TDJ122" s="10"/>
      <c r="TDK122" s="10"/>
      <c r="TDL122" s="10"/>
      <c r="TDM122" s="10"/>
      <c r="TDN122" s="10"/>
      <c r="TDO122" s="10"/>
      <c r="TDP122" s="10"/>
      <c r="TDQ122" s="10"/>
      <c r="TDR122" s="10"/>
      <c r="TDS122" s="10"/>
      <c r="TDT122" s="10"/>
      <c r="TDU122" s="10"/>
      <c r="TDV122" s="10"/>
      <c r="TDW122" s="10"/>
      <c r="TDX122" s="10"/>
      <c r="TDY122" s="10"/>
      <c r="TDZ122" s="10"/>
      <c r="TEA122" s="10"/>
      <c r="TEB122" s="10"/>
      <c r="TEC122" s="10"/>
      <c r="TED122" s="10"/>
      <c r="TEE122" s="10"/>
      <c r="TEF122" s="10"/>
      <c r="TEG122" s="10"/>
      <c r="TEH122" s="10"/>
      <c r="TEI122" s="10"/>
      <c r="TEJ122" s="10"/>
      <c r="TEK122" s="10"/>
      <c r="TEL122" s="10"/>
      <c r="TEM122" s="10"/>
      <c r="TEN122" s="10"/>
      <c r="TEO122" s="10"/>
      <c r="TEP122" s="10"/>
      <c r="TEQ122" s="10"/>
      <c r="TER122" s="10"/>
      <c r="TES122" s="10"/>
      <c r="TET122" s="10"/>
      <c r="TEU122" s="10"/>
      <c r="TEV122" s="10"/>
      <c r="TEW122" s="10"/>
      <c r="TEX122" s="10"/>
      <c r="TEY122" s="10"/>
      <c r="TEZ122" s="10"/>
      <c r="TFA122" s="10"/>
      <c r="TFB122" s="10"/>
      <c r="TFC122" s="10"/>
      <c r="TFD122" s="10"/>
      <c r="TFE122" s="10"/>
      <c r="TFF122" s="10"/>
      <c r="TFG122" s="10"/>
      <c r="TFH122" s="10"/>
      <c r="TFI122" s="10"/>
      <c r="TFJ122" s="10"/>
      <c r="TFK122" s="10"/>
      <c r="TFL122" s="10"/>
      <c r="TFM122" s="10"/>
      <c r="TFN122" s="10"/>
      <c r="TFO122" s="10"/>
      <c r="TFP122" s="10"/>
      <c r="TFQ122" s="10"/>
      <c r="TFR122" s="10"/>
      <c r="TFS122" s="10"/>
      <c r="TFT122" s="10"/>
      <c r="TFU122" s="10"/>
      <c r="TFV122" s="10"/>
      <c r="TFW122" s="10"/>
      <c r="TFX122" s="10"/>
      <c r="TFY122" s="10"/>
      <c r="TFZ122" s="10"/>
      <c r="TGA122" s="10"/>
      <c r="TGB122" s="10"/>
      <c r="TGC122" s="10"/>
      <c r="TGD122" s="10"/>
      <c r="TGE122" s="10"/>
      <c r="TGF122" s="10"/>
      <c r="TGG122" s="10"/>
      <c r="TGH122" s="10"/>
      <c r="TGI122" s="10"/>
      <c r="TGJ122" s="10"/>
      <c r="TGK122" s="10"/>
      <c r="TGL122" s="10"/>
      <c r="TGM122" s="10"/>
      <c r="TGN122" s="10"/>
      <c r="TGO122" s="10"/>
      <c r="TGP122" s="10"/>
      <c r="TGQ122" s="10"/>
      <c r="TGR122" s="10"/>
      <c r="TGS122" s="10"/>
      <c r="TGT122" s="10"/>
      <c r="TGU122" s="10"/>
      <c r="TGV122" s="10"/>
      <c r="TGW122" s="10"/>
      <c r="TGX122" s="10"/>
      <c r="TGY122" s="10"/>
      <c r="TGZ122" s="10"/>
      <c r="THA122" s="10"/>
      <c r="THB122" s="10"/>
      <c r="THC122" s="10"/>
      <c r="THD122" s="10"/>
      <c r="THE122" s="10"/>
      <c r="THF122" s="10"/>
      <c r="THG122" s="10"/>
      <c r="THH122" s="10"/>
      <c r="THI122" s="10"/>
      <c r="THJ122" s="10"/>
      <c r="THK122" s="10"/>
      <c r="THL122" s="10"/>
      <c r="THM122" s="10"/>
      <c r="THN122" s="10"/>
      <c r="THO122" s="10"/>
      <c r="THP122" s="10"/>
      <c r="THQ122" s="10"/>
      <c r="THR122" s="10"/>
      <c r="THS122" s="10"/>
      <c r="THT122" s="10"/>
      <c r="THU122" s="10"/>
      <c r="THV122" s="10"/>
      <c r="THW122" s="10"/>
      <c r="THX122" s="10"/>
      <c r="THY122" s="10"/>
      <c r="THZ122" s="10"/>
      <c r="TIA122" s="10"/>
      <c r="TIB122" s="10"/>
      <c r="TIC122" s="10"/>
      <c r="TID122" s="10"/>
      <c r="TIE122" s="10"/>
      <c r="TIF122" s="10"/>
      <c r="TIG122" s="10"/>
      <c r="TIH122" s="10"/>
      <c r="TII122" s="10"/>
      <c r="TIJ122" s="10"/>
      <c r="TIK122" s="10"/>
      <c r="TIL122" s="10"/>
      <c r="TIM122" s="10"/>
      <c r="TIN122" s="10"/>
      <c r="TIO122" s="10"/>
      <c r="TIP122" s="10"/>
      <c r="TIQ122" s="10"/>
      <c r="TIR122" s="10"/>
      <c r="TIS122" s="10"/>
      <c r="TIT122" s="10"/>
      <c r="TIU122" s="10"/>
      <c r="TIV122" s="10"/>
      <c r="TIW122" s="10"/>
      <c r="TIX122" s="10"/>
      <c r="TIY122" s="10"/>
      <c r="TIZ122" s="10"/>
      <c r="TJA122" s="10"/>
      <c r="TJB122" s="10"/>
      <c r="TJC122" s="10"/>
      <c r="TJD122" s="10"/>
      <c r="TJE122" s="10"/>
      <c r="TJF122" s="10"/>
      <c r="TJG122" s="10"/>
      <c r="TJH122" s="10"/>
      <c r="TJI122" s="10"/>
      <c r="TJJ122" s="10"/>
      <c r="TJK122" s="10"/>
      <c r="TJL122" s="10"/>
      <c r="TJM122" s="10"/>
      <c r="TJN122" s="10"/>
      <c r="TJO122" s="10"/>
      <c r="TJP122" s="10"/>
      <c r="TJQ122" s="10"/>
      <c r="TJR122" s="10"/>
      <c r="TJS122" s="10"/>
      <c r="TJT122" s="10"/>
      <c r="TJU122" s="10"/>
      <c r="TJV122" s="10"/>
      <c r="TJW122" s="10"/>
      <c r="TJX122" s="10"/>
      <c r="TJY122" s="10"/>
      <c r="TJZ122" s="10"/>
      <c r="TKA122" s="10"/>
      <c r="TKB122" s="10"/>
      <c r="TKC122" s="10"/>
      <c r="TKD122" s="10"/>
      <c r="TKE122" s="10"/>
      <c r="TKF122" s="10"/>
      <c r="TKG122" s="10"/>
      <c r="TKH122" s="10"/>
      <c r="TKI122" s="10"/>
      <c r="TKJ122" s="10"/>
      <c r="TKK122" s="10"/>
      <c r="TKL122" s="10"/>
      <c r="TKM122" s="10"/>
      <c r="TKN122" s="10"/>
      <c r="TKO122" s="10"/>
      <c r="TKP122" s="10"/>
      <c r="TKQ122" s="10"/>
      <c r="TKR122" s="10"/>
      <c r="TKS122" s="10"/>
      <c r="TKT122" s="10"/>
      <c r="TKU122" s="10"/>
      <c r="TKV122" s="10"/>
      <c r="TKW122" s="10"/>
      <c r="TKX122" s="10"/>
      <c r="TKY122" s="10"/>
      <c r="TKZ122" s="10"/>
      <c r="TLA122" s="10"/>
      <c r="TLB122" s="10"/>
      <c r="TLC122" s="10"/>
      <c r="TLD122" s="10"/>
      <c r="TLE122" s="10"/>
      <c r="TLF122" s="10"/>
      <c r="TLG122" s="10"/>
      <c r="TLH122" s="10"/>
      <c r="TLI122" s="10"/>
      <c r="TLJ122" s="10"/>
      <c r="TLK122" s="10"/>
      <c r="TLL122" s="10"/>
      <c r="TLM122" s="10"/>
      <c r="TLN122" s="10"/>
      <c r="TLO122" s="10"/>
      <c r="TLP122" s="10"/>
      <c r="TLQ122" s="10"/>
      <c r="TLR122" s="10"/>
      <c r="TLS122" s="10"/>
      <c r="TLT122" s="10"/>
      <c r="TLU122" s="10"/>
      <c r="TLV122" s="10"/>
      <c r="TLW122" s="10"/>
      <c r="TLX122" s="10"/>
      <c r="TLY122" s="10"/>
      <c r="TLZ122" s="10"/>
      <c r="TMA122" s="10"/>
      <c r="TMB122" s="10"/>
      <c r="TMC122" s="10"/>
      <c r="TMD122" s="10"/>
      <c r="TME122" s="10"/>
      <c r="TMF122" s="10"/>
      <c r="TMG122" s="10"/>
      <c r="TMH122" s="10"/>
      <c r="TMI122" s="10"/>
      <c r="TMJ122" s="10"/>
      <c r="TMK122" s="10"/>
      <c r="TML122" s="10"/>
      <c r="TMM122" s="10"/>
      <c r="TMN122" s="10"/>
      <c r="TMO122" s="10"/>
      <c r="TMP122" s="10"/>
      <c r="TMQ122" s="10"/>
      <c r="TMR122" s="10"/>
      <c r="TMS122" s="10"/>
      <c r="TMT122" s="10"/>
      <c r="TMU122" s="10"/>
      <c r="TMV122" s="10"/>
      <c r="TMW122" s="10"/>
      <c r="TMX122" s="10"/>
      <c r="TMY122" s="10"/>
      <c r="TMZ122" s="10"/>
      <c r="TNA122" s="10"/>
      <c r="TNB122" s="10"/>
      <c r="TNC122" s="10"/>
      <c r="TND122" s="10"/>
      <c r="TNE122" s="10"/>
      <c r="TNF122" s="10"/>
      <c r="TNG122" s="10"/>
      <c r="TNH122" s="10"/>
      <c r="TNI122" s="10"/>
      <c r="TNJ122" s="10"/>
      <c r="TNK122" s="10"/>
      <c r="TNL122" s="10"/>
      <c r="TNM122" s="10"/>
      <c r="TNN122" s="10"/>
      <c r="TNO122" s="10"/>
      <c r="TNP122" s="10"/>
      <c r="TNQ122" s="10"/>
      <c r="TNR122" s="10"/>
      <c r="TNS122" s="10"/>
      <c r="TNT122" s="10"/>
      <c r="TNU122" s="10"/>
      <c r="TNV122" s="10"/>
      <c r="TNW122" s="10"/>
      <c r="TNX122" s="10"/>
      <c r="TNY122" s="10"/>
      <c r="TNZ122" s="10"/>
      <c r="TOA122" s="10"/>
      <c r="TOB122" s="10"/>
      <c r="TOC122" s="10"/>
      <c r="TOD122" s="10"/>
      <c r="TOE122" s="10"/>
      <c r="TOF122" s="10"/>
      <c r="TOG122" s="10"/>
      <c r="TOH122" s="10"/>
      <c r="TOI122" s="10"/>
      <c r="TOJ122" s="10"/>
      <c r="TOK122" s="10"/>
      <c r="TOL122" s="10"/>
      <c r="TOM122" s="10"/>
      <c r="TON122" s="10"/>
      <c r="TOO122" s="10"/>
      <c r="TOP122" s="10"/>
      <c r="TOQ122" s="10"/>
      <c r="TOR122" s="10"/>
      <c r="TOS122" s="10"/>
      <c r="TOT122" s="10"/>
      <c r="TOU122" s="10"/>
      <c r="TOV122" s="10"/>
      <c r="TOW122" s="10"/>
      <c r="TOX122" s="10"/>
      <c r="TOY122" s="10"/>
      <c r="TOZ122" s="10"/>
      <c r="TPA122" s="10"/>
      <c r="TPB122" s="10"/>
      <c r="TPC122" s="10"/>
      <c r="TPD122" s="10"/>
      <c r="TPE122" s="10"/>
      <c r="TPF122" s="10"/>
      <c r="TPG122" s="10"/>
      <c r="TPH122" s="10"/>
      <c r="TPI122" s="10"/>
      <c r="TPJ122" s="10"/>
      <c r="TPK122" s="10"/>
      <c r="TPL122" s="10"/>
      <c r="TPM122" s="10"/>
      <c r="TPN122" s="10"/>
      <c r="TPO122" s="10"/>
      <c r="TPP122" s="10"/>
      <c r="TPQ122" s="10"/>
      <c r="TPR122" s="10"/>
      <c r="TPS122" s="10"/>
      <c r="TPT122" s="10"/>
      <c r="TPU122" s="10"/>
      <c r="TPV122" s="10"/>
      <c r="TPW122" s="10"/>
      <c r="TPX122" s="10"/>
      <c r="TPY122" s="10"/>
      <c r="TPZ122" s="10"/>
      <c r="TQA122" s="10"/>
      <c r="TQB122" s="10"/>
      <c r="TQC122" s="10"/>
      <c r="TQD122" s="10"/>
      <c r="TQE122" s="10"/>
      <c r="TQF122" s="10"/>
      <c r="TQG122" s="10"/>
      <c r="TQH122" s="10"/>
      <c r="TQI122" s="10"/>
      <c r="TQJ122" s="10"/>
      <c r="TQK122" s="10"/>
      <c r="TQL122" s="10"/>
      <c r="TQM122" s="10"/>
      <c r="TQN122" s="10"/>
      <c r="TQO122" s="10"/>
      <c r="TQP122" s="10"/>
      <c r="TQQ122" s="10"/>
      <c r="TQR122" s="10"/>
      <c r="TQS122" s="10"/>
      <c r="TQT122" s="10"/>
      <c r="TQU122" s="10"/>
      <c r="TQV122" s="10"/>
      <c r="TQW122" s="10"/>
      <c r="TQX122" s="10"/>
      <c r="TQY122" s="10"/>
      <c r="TQZ122" s="10"/>
      <c r="TRA122" s="10"/>
      <c r="TRB122" s="10"/>
      <c r="TRC122" s="10"/>
      <c r="TRD122" s="10"/>
      <c r="TRE122" s="10"/>
      <c r="TRF122" s="10"/>
      <c r="TRG122" s="10"/>
      <c r="TRH122" s="10"/>
      <c r="TRI122" s="10"/>
      <c r="TRJ122" s="10"/>
      <c r="TRK122" s="10"/>
      <c r="TRL122" s="10"/>
      <c r="TRM122" s="10"/>
      <c r="TRN122" s="10"/>
      <c r="TRO122" s="10"/>
      <c r="TRP122" s="10"/>
      <c r="TRQ122" s="10"/>
      <c r="TRR122" s="10"/>
      <c r="TRS122" s="10"/>
      <c r="TRT122" s="10"/>
      <c r="TRU122" s="10"/>
      <c r="TRV122" s="10"/>
      <c r="TRW122" s="10"/>
      <c r="TRX122" s="10"/>
      <c r="TRY122" s="10"/>
      <c r="TRZ122" s="10"/>
      <c r="TSA122" s="10"/>
      <c r="TSB122" s="10"/>
      <c r="TSC122" s="10"/>
      <c r="TSD122" s="10"/>
      <c r="TSE122" s="10"/>
      <c r="TSF122" s="10"/>
      <c r="TSG122" s="10"/>
      <c r="TSH122" s="10"/>
      <c r="TSI122" s="10"/>
      <c r="TSJ122" s="10"/>
      <c r="TSK122" s="10"/>
      <c r="TSL122" s="10"/>
      <c r="TSM122" s="10"/>
      <c r="TSN122" s="10"/>
      <c r="TSO122" s="10"/>
      <c r="TSP122" s="10"/>
      <c r="TSQ122" s="10"/>
      <c r="TSR122" s="10"/>
      <c r="TSS122" s="10"/>
      <c r="TST122" s="10"/>
      <c r="TSU122" s="10"/>
      <c r="TSV122" s="10"/>
      <c r="TSW122" s="10"/>
      <c r="TSX122" s="10"/>
      <c r="TSY122" s="10"/>
      <c r="TSZ122" s="10"/>
      <c r="TTA122" s="10"/>
      <c r="TTB122" s="10"/>
      <c r="TTC122" s="10"/>
      <c r="TTD122" s="10"/>
      <c r="TTE122" s="10"/>
      <c r="TTF122" s="10"/>
      <c r="TTG122" s="10"/>
      <c r="TTH122" s="10"/>
      <c r="TTI122" s="10"/>
      <c r="TTJ122" s="10"/>
      <c r="TTK122" s="10"/>
      <c r="TTL122" s="10"/>
      <c r="TTM122" s="10"/>
      <c r="TTN122" s="10"/>
      <c r="TTO122" s="10"/>
      <c r="TTP122" s="10"/>
      <c r="TTQ122" s="10"/>
      <c r="TTR122" s="10"/>
      <c r="TTS122" s="10"/>
      <c r="TTT122" s="10"/>
      <c r="TTU122" s="10"/>
      <c r="TTV122" s="10"/>
      <c r="TTW122" s="10"/>
      <c r="TTX122" s="10"/>
      <c r="TTY122" s="10"/>
      <c r="TTZ122" s="10"/>
      <c r="TUA122" s="10"/>
      <c r="TUB122" s="10"/>
      <c r="TUC122" s="10"/>
      <c r="TUD122" s="10"/>
      <c r="TUE122" s="10"/>
      <c r="TUF122" s="10"/>
      <c r="TUG122" s="10"/>
      <c r="TUH122" s="10"/>
      <c r="TUI122" s="10"/>
      <c r="TUJ122" s="10"/>
      <c r="TUK122" s="10"/>
      <c r="TUL122" s="10"/>
      <c r="TUM122" s="10"/>
      <c r="TUN122" s="10"/>
      <c r="TUO122" s="10"/>
      <c r="TUP122" s="10"/>
      <c r="TUQ122" s="10"/>
      <c r="TUR122" s="10"/>
      <c r="TUS122" s="10"/>
      <c r="TUT122" s="10"/>
      <c r="TUU122" s="10"/>
      <c r="TUV122" s="10"/>
      <c r="TUW122" s="10"/>
      <c r="TUX122" s="10"/>
      <c r="TUY122" s="10"/>
      <c r="TUZ122" s="10"/>
      <c r="TVA122" s="10"/>
      <c r="TVB122" s="10"/>
      <c r="TVC122" s="10"/>
      <c r="TVD122" s="10"/>
      <c r="TVE122" s="10"/>
      <c r="TVF122" s="10"/>
      <c r="TVG122" s="10"/>
      <c r="TVH122" s="10"/>
      <c r="TVI122" s="10"/>
      <c r="TVJ122" s="10"/>
      <c r="TVK122" s="10"/>
      <c r="TVL122" s="10"/>
      <c r="TVM122" s="10"/>
      <c r="TVN122" s="10"/>
      <c r="TVO122" s="10"/>
      <c r="TVP122" s="10"/>
      <c r="TVQ122" s="10"/>
      <c r="TVR122" s="10"/>
      <c r="TVS122" s="10"/>
      <c r="TVT122" s="10"/>
      <c r="TVU122" s="10"/>
      <c r="TVV122" s="10"/>
      <c r="TVW122" s="10"/>
      <c r="TVX122" s="10"/>
      <c r="TVY122" s="10"/>
      <c r="TVZ122" s="10"/>
      <c r="TWA122" s="10"/>
      <c r="TWB122" s="10"/>
      <c r="TWC122" s="10"/>
      <c r="TWD122" s="10"/>
      <c r="TWE122" s="10"/>
      <c r="TWF122" s="10"/>
      <c r="TWG122" s="10"/>
      <c r="TWH122" s="10"/>
      <c r="TWI122" s="10"/>
      <c r="TWJ122" s="10"/>
      <c r="TWK122" s="10"/>
      <c r="TWL122" s="10"/>
      <c r="TWM122" s="10"/>
      <c r="TWN122" s="10"/>
      <c r="TWO122" s="10"/>
      <c r="TWP122" s="10"/>
      <c r="TWQ122" s="10"/>
      <c r="TWR122" s="10"/>
      <c r="TWS122" s="10"/>
      <c r="TWT122" s="10"/>
      <c r="TWU122" s="10"/>
      <c r="TWV122" s="10"/>
      <c r="TWW122" s="10"/>
      <c r="TWX122" s="10"/>
      <c r="TWY122" s="10"/>
      <c r="TWZ122" s="10"/>
      <c r="TXA122" s="10"/>
      <c r="TXB122" s="10"/>
      <c r="TXC122" s="10"/>
      <c r="TXD122" s="10"/>
      <c r="TXE122" s="10"/>
      <c r="TXF122" s="10"/>
      <c r="TXG122" s="10"/>
      <c r="TXH122" s="10"/>
      <c r="TXI122" s="10"/>
      <c r="TXJ122" s="10"/>
      <c r="TXK122" s="10"/>
      <c r="TXL122" s="10"/>
      <c r="TXM122" s="10"/>
      <c r="TXN122" s="10"/>
      <c r="TXO122" s="10"/>
      <c r="TXP122" s="10"/>
      <c r="TXQ122" s="10"/>
      <c r="TXR122" s="10"/>
      <c r="TXS122" s="10"/>
      <c r="TXT122" s="10"/>
      <c r="TXU122" s="10"/>
      <c r="TXV122" s="10"/>
      <c r="TXW122" s="10"/>
      <c r="TXX122" s="10"/>
      <c r="TXY122" s="10"/>
      <c r="TXZ122" s="10"/>
      <c r="TYA122" s="10"/>
      <c r="TYB122" s="10"/>
      <c r="TYC122" s="10"/>
      <c r="TYD122" s="10"/>
      <c r="TYE122" s="10"/>
      <c r="TYF122" s="10"/>
      <c r="TYG122" s="10"/>
      <c r="TYH122" s="10"/>
      <c r="TYI122" s="10"/>
      <c r="TYJ122" s="10"/>
      <c r="TYK122" s="10"/>
      <c r="TYL122" s="10"/>
      <c r="TYM122" s="10"/>
      <c r="TYN122" s="10"/>
      <c r="TYO122" s="10"/>
      <c r="TYP122" s="10"/>
      <c r="TYQ122" s="10"/>
      <c r="TYR122" s="10"/>
      <c r="TYS122" s="10"/>
      <c r="TYT122" s="10"/>
      <c r="TYU122" s="10"/>
      <c r="TYV122" s="10"/>
      <c r="TYW122" s="10"/>
      <c r="TYX122" s="10"/>
      <c r="TYY122" s="10"/>
      <c r="TYZ122" s="10"/>
      <c r="TZA122" s="10"/>
      <c r="TZB122" s="10"/>
      <c r="TZC122" s="10"/>
      <c r="TZD122" s="10"/>
      <c r="TZE122" s="10"/>
      <c r="TZF122" s="10"/>
      <c r="TZG122" s="10"/>
      <c r="TZH122" s="10"/>
      <c r="TZI122" s="10"/>
      <c r="TZJ122" s="10"/>
      <c r="TZK122" s="10"/>
      <c r="TZL122" s="10"/>
      <c r="TZM122" s="10"/>
      <c r="TZN122" s="10"/>
      <c r="TZO122" s="10"/>
      <c r="TZP122" s="10"/>
      <c r="TZQ122" s="10"/>
      <c r="TZR122" s="10"/>
      <c r="TZS122" s="10"/>
      <c r="TZT122" s="10"/>
      <c r="TZU122" s="10"/>
      <c r="TZV122" s="10"/>
      <c r="TZW122" s="10"/>
      <c r="TZX122" s="10"/>
      <c r="TZY122" s="10"/>
      <c r="TZZ122" s="10"/>
      <c r="UAA122" s="10"/>
      <c r="UAB122" s="10"/>
      <c r="UAC122" s="10"/>
      <c r="UAD122" s="10"/>
      <c r="UAE122" s="10"/>
      <c r="UAF122" s="10"/>
      <c r="UAG122" s="10"/>
      <c r="UAH122" s="10"/>
      <c r="UAI122" s="10"/>
      <c r="UAJ122" s="10"/>
      <c r="UAK122" s="10"/>
      <c r="UAL122" s="10"/>
      <c r="UAM122" s="10"/>
      <c r="UAN122" s="10"/>
      <c r="UAO122" s="10"/>
      <c r="UAP122" s="10"/>
      <c r="UAQ122" s="10"/>
      <c r="UAR122" s="10"/>
      <c r="UAS122" s="10"/>
      <c r="UAT122" s="10"/>
      <c r="UAU122" s="10"/>
      <c r="UAV122" s="10"/>
      <c r="UAW122" s="10"/>
      <c r="UAX122" s="10"/>
      <c r="UAY122" s="10"/>
      <c r="UAZ122" s="10"/>
      <c r="UBA122" s="10"/>
      <c r="UBB122" s="10"/>
      <c r="UBC122" s="10"/>
      <c r="UBD122" s="10"/>
      <c r="UBE122" s="10"/>
      <c r="UBF122" s="10"/>
      <c r="UBG122" s="10"/>
      <c r="UBH122" s="10"/>
      <c r="UBI122" s="10"/>
      <c r="UBJ122" s="10"/>
      <c r="UBK122" s="10"/>
      <c r="UBL122" s="10"/>
      <c r="UBM122" s="10"/>
      <c r="UBN122" s="10"/>
      <c r="UBO122" s="10"/>
      <c r="UBP122" s="10"/>
      <c r="UBQ122" s="10"/>
      <c r="UBR122" s="10"/>
      <c r="UBS122" s="10"/>
      <c r="UBT122" s="10"/>
      <c r="UBU122" s="10"/>
      <c r="UBV122" s="10"/>
      <c r="UBW122" s="10"/>
      <c r="UBX122" s="10"/>
      <c r="UBY122" s="10"/>
      <c r="UBZ122" s="10"/>
      <c r="UCA122" s="10"/>
      <c r="UCB122" s="10"/>
      <c r="UCC122" s="10"/>
      <c r="UCD122" s="10"/>
      <c r="UCE122" s="10"/>
      <c r="UCF122" s="10"/>
      <c r="UCG122" s="10"/>
      <c r="UCH122" s="10"/>
      <c r="UCI122" s="10"/>
      <c r="UCJ122" s="10"/>
      <c r="UCK122" s="10"/>
      <c r="UCL122" s="10"/>
      <c r="UCM122" s="10"/>
      <c r="UCN122" s="10"/>
      <c r="UCO122" s="10"/>
      <c r="UCP122" s="10"/>
      <c r="UCQ122" s="10"/>
      <c r="UCR122" s="10"/>
      <c r="UCS122" s="10"/>
      <c r="UCT122" s="10"/>
      <c r="UCU122" s="10"/>
      <c r="UCV122" s="10"/>
      <c r="UCW122" s="10"/>
      <c r="UCX122" s="10"/>
      <c r="UCY122" s="10"/>
      <c r="UCZ122" s="10"/>
      <c r="UDA122" s="10"/>
      <c r="UDB122" s="10"/>
      <c r="UDC122" s="10"/>
      <c r="UDD122" s="10"/>
      <c r="UDE122" s="10"/>
      <c r="UDF122" s="10"/>
      <c r="UDG122" s="10"/>
      <c r="UDH122" s="10"/>
      <c r="UDI122" s="10"/>
      <c r="UDJ122" s="10"/>
      <c r="UDK122" s="10"/>
      <c r="UDL122" s="10"/>
      <c r="UDM122" s="10"/>
      <c r="UDN122" s="10"/>
      <c r="UDO122" s="10"/>
      <c r="UDP122" s="10"/>
      <c r="UDQ122" s="10"/>
      <c r="UDR122" s="10"/>
      <c r="UDS122" s="10"/>
      <c r="UDT122" s="10"/>
      <c r="UDU122" s="10"/>
      <c r="UDV122" s="10"/>
      <c r="UDW122" s="10"/>
      <c r="UDX122" s="10"/>
      <c r="UDY122" s="10"/>
      <c r="UDZ122" s="10"/>
      <c r="UEA122" s="10"/>
      <c r="UEB122" s="10"/>
      <c r="UEC122" s="10"/>
      <c r="UED122" s="10"/>
      <c r="UEE122" s="10"/>
      <c r="UEF122" s="10"/>
      <c r="UEG122" s="10"/>
      <c r="UEH122" s="10"/>
      <c r="UEI122" s="10"/>
      <c r="UEJ122" s="10"/>
      <c r="UEK122" s="10"/>
      <c r="UEL122" s="10"/>
      <c r="UEM122" s="10"/>
      <c r="UEN122" s="10"/>
      <c r="UEO122" s="10"/>
      <c r="UEP122" s="10"/>
      <c r="UEQ122" s="10"/>
      <c r="UER122" s="10"/>
      <c r="UES122" s="10"/>
      <c r="UET122" s="10"/>
      <c r="UEU122" s="10"/>
      <c r="UEV122" s="10"/>
      <c r="UEW122" s="10"/>
      <c r="UEX122" s="10"/>
      <c r="UEY122" s="10"/>
      <c r="UEZ122" s="10"/>
      <c r="UFA122" s="10"/>
      <c r="UFB122" s="10"/>
      <c r="UFC122" s="10"/>
      <c r="UFD122" s="10"/>
      <c r="UFE122" s="10"/>
      <c r="UFF122" s="10"/>
      <c r="UFG122" s="10"/>
      <c r="UFH122" s="10"/>
      <c r="UFI122" s="10"/>
      <c r="UFJ122" s="10"/>
      <c r="UFK122" s="10"/>
      <c r="UFL122" s="10"/>
      <c r="UFM122" s="10"/>
      <c r="UFN122" s="10"/>
      <c r="UFO122" s="10"/>
      <c r="UFP122" s="10"/>
      <c r="UFQ122" s="10"/>
      <c r="UFR122" s="10"/>
      <c r="UFS122" s="10"/>
      <c r="UFT122" s="10"/>
      <c r="UFU122" s="10"/>
      <c r="UFV122" s="10"/>
      <c r="UFW122" s="10"/>
      <c r="UFX122" s="10"/>
      <c r="UFY122" s="10"/>
      <c r="UFZ122" s="10"/>
      <c r="UGA122" s="10"/>
      <c r="UGB122" s="10"/>
      <c r="UGC122" s="10"/>
      <c r="UGD122" s="10"/>
      <c r="UGE122" s="10"/>
      <c r="UGF122" s="10"/>
      <c r="UGG122" s="10"/>
      <c r="UGH122" s="10"/>
      <c r="UGI122" s="10"/>
      <c r="UGJ122" s="10"/>
      <c r="UGK122" s="10"/>
      <c r="UGL122" s="10"/>
      <c r="UGM122" s="10"/>
      <c r="UGN122" s="10"/>
      <c r="UGO122" s="10"/>
      <c r="UGP122" s="10"/>
      <c r="UGQ122" s="10"/>
      <c r="UGR122" s="10"/>
      <c r="UGS122" s="10"/>
      <c r="UGT122" s="10"/>
      <c r="UGU122" s="10"/>
      <c r="UGV122" s="10"/>
      <c r="UGW122" s="10"/>
      <c r="UGX122" s="10"/>
      <c r="UGY122" s="10"/>
      <c r="UGZ122" s="10"/>
      <c r="UHA122" s="10"/>
      <c r="UHB122" s="10"/>
      <c r="UHC122" s="10"/>
      <c r="UHD122" s="10"/>
      <c r="UHE122" s="10"/>
      <c r="UHF122" s="10"/>
      <c r="UHG122" s="10"/>
      <c r="UHH122" s="10"/>
      <c r="UHI122" s="10"/>
      <c r="UHJ122" s="10"/>
      <c r="UHK122" s="10"/>
      <c r="UHL122" s="10"/>
      <c r="UHM122" s="10"/>
      <c r="UHN122" s="10"/>
      <c r="UHO122" s="10"/>
      <c r="UHP122" s="10"/>
      <c r="UHQ122" s="10"/>
      <c r="UHR122" s="10"/>
      <c r="UHS122" s="10"/>
      <c r="UHT122" s="10"/>
      <c r="UHU122" s="10"/>
      <c r="UHV122" s="10"/>
      <c r="UHW122" s="10"/>
      <c r="UHX122" s="10"/>
      <c r="UHY122" s="10"/>
      <c r="UHZ122" s="10"/>
      <c r="UIA122" s="10"/>
      <c r="UIB122" s="10"/>
      <c r="UIC122" s="10"/>
      <c r="UID122" s="10"/>
      <c r="UIE122" s="10"/>
      <c r="UIF122" s="10"/>
      <c r="UIG122" s="10"/>
      <c r="UIH122" s="10"/>
      <c r="UII122" s="10"/>
      <c r="UIJ122" s="10"/>
      <c r="UIK122" s="10"/>
      <c r="UIL122" s="10"/>
      <c r="UIM122" s="10"/>
      <c r="UIN122" s="10"/>
      <c r="UIO122" s="10"/>
      <c r="UIP122" s="10"/>
      <c r="UIQ122" s="10"/>
      <c r="UIR122" s="10"/>
      <c r="UIS122" s="10"/>
      <c r="UIT122" s="10"/>
      <c r="UIU122" s="10"/>
      <c r="UIV122" s="10"/>
      <c r="UIW122" s="10"/>
      <c r="UIX122" s="10"/>
      <c r="UIY122" s="10"/>
      <c r="UIZ122" s="10"/>
      <c r="UJA122" s="10"/>
      <c r="UJB122" s="10"/>
      <c r="UJC122" s="10"/>
      <c r="UJD122" s="10"/>
      <c r="UJE122" s="10"/>
      <c r="UJF122" s="10"/>
      <c r="UJG122" s="10"/>
      <c r="UJH122" s="10"/>
      <c r="UJI122" s="10"/>
      <c r="UJJ122" s="10"/>
      <c r="UJK122" s="10"/>
      <c r="UJL122" s="10"/>
      <c r="UJM122" s="10"/>
      <c r="UJN122" s="10"/>
      <c r="UJO122" s="10"/>
      <c r="UJP122" s="10"/>
      <c r="UJQ122" s="10"/>
      <c r="UJR122" s="10"/>
      <c r="UJS122" s="10"/>
      <c r="UJT122" s="10"/>
      <c r="UJU122" s="10"/>
      <c r="UJV122" s="10"/>
      <c r="UJW122" s="10"/>
      <c r="UJX122" s="10"/>
      <c r="UJY122" s="10"/>
      <c r="UJZ122" s="10"/>
      <c r="UKA122" s="10"/>
      <c r="UKB122" s="10"/>
      <c r="UKC122" s="10"/>
      <c r="UKD122" s="10"/>
      <c r="UKE122" s="10"/>
      <c r="UKF122" s="10"/>
      <c r="UKG122" s="10"/>
      <c r="UKH122" s="10"/>
      <c r="UKI122" s="10"/>
      <c r="UKJ122" s="10"/>
      <c r="UKK122" s="10"/>
      <c r="UKL122" s="10"/>
      <c r="UKM122" s="10"/>
      <c r="UKN122" s="10"/>
      <c r="UKO122" s="10"/>
      <c r="UKP122" s="10"/>
      <c r="UKQ122" s="10"/>
      <c r="UKR122" s="10"/>
      <c r="UKS122" s="10"/>
      <c r="UKT122" s="10"/>
      <c r="UKU122" s="10"/>
      <c r="UKV122" s="10"/>
      <c r="UKW122" s="10"/>
      <c r="UKX122" s="10"/>
      <c r="UKY122" s="10"/>
      <c r="UKZ122" s="10"/>
      <c r="ULA122" s="10"/>
      <c r="ULB122" s="10"/>
      <c r="ULC122" s="10"/>
      <c r="ULD122" s="10"/>
      <c r="ULE122" s="10"/>
      <c r="ULF122" s="10"/>
      <c r="ULG122" s="10"/>
      <c r="ULH122" s="10"/>
      <c r="ULI122" s="10"/>
      <c r="ULJ122" s="10"/>
      <c r="ULK122" s="10"/>
      <c r="ULL122" s="10"/>
      <c r="ULM122" s="10"/>
      <c r="ULN122" s="10"/>
      <c r="ULO122" s="10"/>
      <c r="ULP122" s="10"/>
      <c r="ULQ122" s="10"/>
      <c r="ULR122" s="10"/>
      <c r="ULS122" s="10"/>
      <c r="ULT122" s="10"/>
      <c r="ULU122" s="10"/>
      <c r="ULV122" s="10"/>
      <c r="ULW122" s="10"/>
      <c r="ULX122" s="10"/>
      <c r="ULY122" s="10"/>
      <c r="ULZ122" s="10"/>
      <c r="UMA122" s="10"/>
      <c r="UMB122" s="10"/>
      <c r="UMC122" s="10"/>
      <c r="UMD122" s="10"/>
      <c r="UME122" s="10"/>
      <c r="UMF122" s="10"/>
      <c r="UMG122" s="10"/>
      <c r="UMH122" s="10"/>
      <c r="UMI122" s="10"/>
      <c r="UMJ122" s="10"/>
      <c r="UMK122" s="10"/>
      <c r="UML122" s="10"/>
      <c r="UMM122" s="10"/>
      <c r="UMN122" s="10"/>
      <c r="UMO122" s="10"/>
      <c r="UMP122" s="10"/>
      <c r="UMQ122" s="10"/>
      <c r="UMR122" s="10"/>
      <c r="UMS122" s="10"/>
      <c r="UMT122" s="10"/>
      <c r="UMU122" s="10"/>
      <c r="UMV122" s="10"/>
      <c r="UMW122" s="10"/>
      <c r="UMX122" s="10"/>
      <c r="UMY122" s="10"/>
      <c r="UMZ122" s="10"/>
      <c r="UNA122" s="10"/>
      <c r="UNB122" s="10"/>
      <c r="UNC122" s="10"/>
      <c r="UND122" s="10"/>
      <c r="UNE122" s="10"/>
      <c r="UNF122" s="10"/>
      <c r="UNG122" s="10"/>
      <c r="UNH122" s="10"/>
      <c r="UNI122" s="10"/>
      <c r="UNJ122" s="10"/>
      <c r="UNK122" s="10"/>
      <c r="UNL122" s="10"/>
      <c r="UNM122" s="10"/>
      <c r="UNN122" s="10"/>
      <c r="UNO122" s="10"/>
      <c r="UNP122" s="10"/>
      <c r="UNQ122" s="10"/>
      <c r="UNR122" s="10"/>
      <c r="UNS122" s="10"/>
      <c r="UNT122" s="10"/>
      <c r="UNU122" s="10"/>
      <c r="UNV122" s="10"/>
      <c r="UNW122" s="10"/>
      <c r="UNX122" s="10"/>
      <c r="UNY122" s="10"/>
      <c r="UNZ122" s="10"/>
      <c r="UOA122" s="10"/>
      <c r="UOB122" s="10"/>
      <c r="UOC122" s="10"/>
      <c r="UOD122" s="10"/>
      <c r="UOE122" s="10"/>
      <c r="UOF122" s="10"/>
      <c r="UOG122" s="10"/>
      <c r="UOH122" s="10"/>
      <c r="UOI122" s="10"/>
      <c r="UOJ122" s="10"/>
      <c r="UOK122" s="10"/>
      <c r="UOL122" s="10"/>
      <c r="UOM122" s="10"/>
      <c r="UON122" s="10"/>
      <c r="UOO122" s="10"/>
      <c r="UOP122" s="10"/>
      <c r="UOQ122" s="10"/>
      <c r="UOR122" s="10"/>
      <c r="UOS122" s="10"/>
      <c r="UOT122" s="10"/>
      <c r="UOU122" s="10"/>
      <c r="UOV122" s="10"/>
      <c r="UOW122" s="10"/>
      <c r="UOX122" s="10"/>
      <c r="UOY122" s="10"/>
      <c r="UOZ122" s="10"/>
      <c r="UPA122" s="10"/>
      <c r="UPB122" s="10"/>
      <c r="UPC122" s="10"/>
      <c r="UPD122" s="10"/>
      <c r="UPE122" s="10"/>
      <c r="UPF122" s="10"/>
      <c r="UPG122" s="10"/>
      <c r="UPH122" s="10"/>
      <c r="UPI122" s="10"/>
      <c r="UPJ122" s="10"/>
      <c r="UPK122" s="10"/>
      <c r="UPL122" s="10"/>
      <c r="UPM122" s="10"/>
      <c r="UPN122" s="10"/>
      <c r="UPO122" s="10"/>
      <c r="UPP122" s="10"/>
      <c r="UPQ122" s="10"/>
      <c r="UPR122" s="10"/>
      <c r="UPS122" s="10"/>
      <c r="UPT122" s="10"/>
      <c r="UPU122" s="10"/>
      <c r="UPV122" s="10"/>
      <c r="UPW122" s="10"/>
      <c r="UPX122" s="10"/>
      <c r="UPY122" s="10"/>
      <c r="UPZ122" s="10"/>
      <c r="UQA122" s="10"/>
      <c r="UQB122" s="10"/>
      <c r="UQC122" s="10"/>
      <c r="UQD122" s="10"/>
      <c r="UQE122" s="10"/>
      <c r="UQF122" s="10"/>
      <c r="UQG122" s="10"/>
      <c r="UQH122" s="10"/>
      <c r="UQI122" s="10"/>
      <c r="UQJ122" s="10"/>
      <c r="UQK122" s="10"/>
      <c r="UQL122" s="10"/>
      <c r="UQM122" s="10"/>
      <c r="UQN122" s="10"/>
      <c r="UQO122" s="10"/>
      <c r="UQP122" s="10"/>
      <c r="UQQ122" s="10"/>
      <c r="UQR122" s="10"/>
      <c r="UQS122" s="10"/>
      <c r="UQT122" s="10"/>
      <c r="UQU122" s="10"/>
      <c r="UQV122" s="10"/>
      <c r="UQW122" s="10"/>
      <c r="UQX122" s="10"/>
      <c r="UQY122" s="10"/>
      <c r="UQZ122" s="10"/>
      <c r="URA122" s="10"/>
      <c r="URB122" s="10"/>
      <c r="URC122" s="10"/>
      <c r="URD122" s="10"/>
      <c r="URE122" s="10"/>
      <c r="URF122" s="10"/>
      <c r="URG122" s="10"/>
      <c r="URH122" s="10"/>
      <c r="URI122" s="10"/>
      <c r="URJ122" s="10"/>
      <c r="URK122" s="10"/>
      <c r="URL122" s="10"/>
      <c r="URM122" s="10"/>
      <c r="URN122" s="10"/>
      <c r="URO122" s="10"/>
      <c r="URP122" s="10"/>
      <c r="URQ122" s="10"/>
      <c r="URR122" s="10"/>
      <c r="URS122" s="10"/>
      <c r="URT122" s="10"/>
      <c r="URU122" s="10"/>
      <c r="URV122" s="10"/>
      <c r="URW122" s="10"/>
      <c r="URX122" s="10"/>
      <c r="URY122" s="10"/>
      <c r="URZ122" s="10"/>
      <c r="USA122" s="10"/>
      <c r="USB122" s="10"/>
      <c r="USC122" s="10"/>
      <c r="USD122" s="10"/>
      <c r="USE122" s="10"/>
      <c r="USF122" s="10"/>
      <c r="USG122" s="10"/>
      <c r="USH122" s="10"/>
      <c r="USI122" s="10"/>
      <c r="USJ122" s="10"/>
      <c r="USK122" s="10"/>
      <c r="USL122" s="10"/>
      <c r="USM122" s="10"/>
      <c r="USN122" s="10"/>
      <c r="USO122" s="10"/>
      <c r="USP122" s="10"/>
      <c r="USQ122" s="10"/>
      <c r="USR122" s="10"/>
      <c r="USS122" s="10"/>
      <c r="UST122" s="10"/>
      <c r="USU122" s="10"/>
      <c r="USV122" s="10"/>
      <c r="USW122" s="10"/>
      <c r="USX122" s="10"/>
      <c r="USY122" s="10"/>
      <c r="USZ122" s="10"/>
      <c r="UTA122" s="10"/>
      <c r="UTB122" s="10"/>
      <c r="UTC122" s="10"/>
      <c r="UTD122" s="10"/>
      <c r="UTE122" s="10"/>
      <c r="UTF122" s="10"/>
      <c r="UTG122" s="10"/>
      <c r="UTH122" s="10"/>
      <c r="UTI122" s="10"/>
      <c r="UTJ122" s="10"/>
      <c r="UTK122" s="10"/>
      <c r="UTL122" s="10"/>
      <c r="UTM122" s="10"/>
      <c r="UTN122" s="10"/>
      <c r="UTO122" s="10"/>
      <c r="UTP122" s="10"/>
      <c r="UTQ122" s="10"/>
      <c r="UTR122" s="10"/>
      <c r="UTS122" s="10"/>
      <c r="UTT122" s="10"/>
      <c r="UTU122" s="10"/>
      <c r="UTV122" s="10"/>
      <c r="UTW122" s="10"/>
      <c r="UTX122" s="10"/>
      <c r="UTY122" s="10"/>
      <c r="UTZ122" s="10"/>
      <c r="UUA122" s="10"/>
      <c r="UUB122" s="10"/>
      <c r="UUC122" s="10"/>
      <c r="UUD122" s="10"/>
      <c r="UUE122" s="10"/>
      <c r="UUF122" s="10"/>
      <c r="UUG122" s="10"/>
      <c r="UUH122" s="10"/>
      <c r="UUI122" s="10"/>
      <c r="UUJ122" s="10"/>
      <c r="UUK122" s="10"/>
      <c r="UUL122" s="10"/>
      <c r="UUM122" s="10"/>
      <c r="UUN122" s="10"/>
      <c r="UUO122" s="10"/>
      <c r="UUP122" s="10"/>
      <c r="UUQ122" s="10"/>
      <c r="UUR122" s="10"/>
      <c r="UUS122" s="10"/>
      <c r="UUT122" s="10"/>
      <c r="UUU122" s="10"/>
      <c r="UUV122" s="10"/>
      <c r="UUW122" s="10"/>
      <c r="UUX122" s="10"/>
      <c r="UUY122" s="10"/>
      <c r="UUZ122" s="10"/>
      <c r="UVA122" s="10"/>
      <c r="UVB122" s="10"/>
      <c r="UVC122" s="10"/>
      <c r="UVD122" s="10"/>
      <c r="UVE122" s="10"/>
      <c r="UVF122" s="10"/>
      <c r="UVG122" s="10"/>
      <c r="UVH122" s="10"/>
      <c r="UVI122" s="10"/>
      <c r="UVJ122" s="10"/>
      <c r="UVK122" s="10"/>
      <c r="UVL122" s="10"/>
      <c r="UVM122" s="10"/>
      <c r="UVN122" s="10"/>
      <c r="UVO122" s="10"/>
      <c r="UVP122" s="10"/>
      <c r="UVQ122" s="10"/>
      <c r="UVR122" s="10"/>
      <c r="UVS122" s="10"/>
      <c r="UVT122" s="10"/>
      <c r="UVU122" s="10"/>
      <c r="UVV122" s="10"/>
      <c r="UVW122" s="10"/>
      <c r="UVX122" s="10"/>
      <c r="UVY122" s="10"/>
      <c r="UVZ122" s="10"/>
      <c r="UWA122" s="10"/>
      <c r="UWB122" s="10"/>
      <c r="UWC122" s="10"/>
      <c r="UWD122" s="10"/>
      <c r="UWE122" s="10"/>
      <c r="UWF122" s="10"/>
      <c r="UWG122" s="10"/>
      <c r="UWH122" s="10"/>
      <c r="UWI122" s="10"/>
      <c r="UWJ122" s="10"/>
      <c r="UWK122" s="10"/>
      <c r="UWL122" s="10"/>
      <c r="UWM122" s="10"/>
      <c r="UWN122" s="10"/>
      <c r="UWO122" s="10"/>
      <c r="UWP122" s="10"/>
      <c r="UWQ122" s="10"/>
      <c r="UWR122" s="10"/>
      <c r="UWS122" s="10"/>
      <c r="UWT122" s="10"/>
      <c r="UWU122" s="10"/>
      <c r="UWV122" s="10"/>
      <c r="UWW122" s="10"/>
      <c r="UWX122" s="10"/>
      <c r="UWY122" s="10"/>
      <c r="UWZ122" s="10"/>
      <c r="UXA122" s="10"/>
      <c r="UXB122" s="10"/>
      <c r="UXC122" s="10"/>
      <c r="UXD122" s="10"/>
      <c r="UXE122" s="10"/>
      <c r="UXF122" s="10"/>
      <c r="UXG122" s="10"/>
      <c r="UXH122" s="10"/>
      <c r="UXI122" s="10"/>
      <c r="UXJ122" s="10"/>
      <c r="UXK122" s="10"/>
      <c r="UXL122" s="10"/>
      <c r="UXM122" s="10"/>
      <c r="UXN122" s="10"/>
      <c r="UXO122" s="10"/>
      <c r="UXP122" s="10"/>
      <c r="UXQ122" s="10"/>
      <c r="UXR122" s="10"/>
      <c r="UXS122" s="10"/>
      <c r="UXT122" s="10"/>
      <c r="UXU122" s="10"/>
      <c r="UXV122" s="10"/>
      <c r="UXW122" s="10"/>
      <c r="UXX122" s="10"/>
      <c r="UXY122" s="10"/>
      <c r="UXZ122" s="10"/>
      <c r="UYA122" s="10"/>
      <c r="UYB122" s="10"/>
      <c r="UYC122" s="10"/>
      <c r="UYD122" s="10"/>
      <c r="UYE122" s="10"/>
      <c r="UYF122" s="10"/>
      <c r="UYG122" s="10"/>
      <c r="UYH122" s="10"/>
      <c r="UYI122" s="10"/>
      <c r="UYJ122" s="10"/>
      <c r="UYK122" s="10"/>
      <c r="UYL122" s="10"/>
      <c r="UYM122" s="10"/>
      <c r="UYN122" s="10"/>
      <c r="UYO122" s="10"/>
      <c r="UYP122" s="10"/>
      <c r="UYQ122" s="10"/>
      <c r="UYR122" s="10"/>
      <c r="UYS122" s="10"/>
      <c r="UYT122" s="10"/>
      <c r="UYU122" s="10"/>
      <c r="UYV122" s="10"/>
      <c r="UYW122" s="10"/>
      <c r="UYX122" s="10"/>
      <c r="UYY122" s="10"/>
      <c r="UYZ122" s="10"/>
      <c r="UZA122" s="10"/>
      <c r="UZB122" s="10"/>
      <c r="UZC122" s="10"/>
      <c r="UZD122" s="10"/>
      <c r="UZE122" s="10"/>
      <c r="UZF122" s="10"/>
      <c r="UZG122" s="10"/>
      <c r="UZH122" s="10"/>
      <c r="UZI122" s="10"/>
      <c r="UZJ122" s="10"/>
      <c r="UZK122" s="10"/>
      <c r="UZL122" s="10"/>
      <c r="UZM122" s="10"/>
      <c r="UZN122" s="10"/>
      <c r="UZO122" s="10"/>
      <c r="UZP122" s="10"/>
      <c r="UZQ122" s="10"/>
      <c r="UZR122" s="10"/>
      <c r="UZS122" s="10"/>
      <c r="UZT122" s="10"/>
      <c r="UZU122" s="10"/>
      <c r="UZV122" s="10"/>
      <c r="UZW122" s="10"/>
      <c r="UZX122" s="10"/>
      <c r="UZY122" s="10"/>
      <c r="UZZ122" s="10"/>
      <c r="VAA122" s="10"/>
      <c r="VAB122" s="10"/>
      <c r="VAC122" s="10"/>
      <c r="VAD122" s="10"/>
      <c r="VAE122" s="10"/>
      <c r="VAF122" s="10"/>
      <c r="VAG122" s="10"/>
      <c r="VAH122" s="10"/>
      <c r="VAI122" s="10"/>
      <c r="VAJ122" s="10"/>
      <c r="VAK122" s="10"/>
      <c r="VAL122" s="10"/>
      <c r="VAM122" s="10"/>
      <c r="VAN122" s="10"/>
      <c r="VAO122" s="10"/>
      <c r="VAP122" s="10"/>
      <c r="VAQ122" s="10"/>
      <c r="VAR122" s="10"/>
      <c r="VAS122" s="10"/>
      <c r="VAT122" s="10"/>
      <c r="VAU122" s="10"/>
      <c r="VAV122" s="10"/>
      <c r="VAW122" s="10"/>
      <c r="VAX122" s="10"/>
      <c r="VAY122" s="10"/>
      <c r="VAZ122" s="10"/>
      <c r="VBA122" s="10"/>
      <c r="VBB122" s="10"/>
      <c r="VBC122" s="10"/>
      <c r="VBD122" s="10"/>
      <c r="VBE122" s="10"/>
      <c r="VBF122" s="10"/>
      <c r="VBG122" s="10"/>
      <c r="VBH122" s="10"/>
      <c r="VBI122" s="10"/>
      <c r="VBJ122" s="10"/>
      <c r="VBK122" s="10"/>
      <c r="VBL122" s="10"/>
      <c r="VBM122" s="10"/>
      <c r="VBN122" s="10"/>
      <c r="VBO122" s="10"/>
      <c r="VBP122" s="10"/>
      <c r="VBQ122" s="10"/>
      <c r="VBR122" s="10"/>
      <c r="VBS122" s="10"/>
      <c r="VBT122" s="10"/>
      <c r="VBU122" s="10"/>
      <c r="VBV122" s="10"/>
      <c r="VBW122" s="10"/>
      <c r="VBX122" s="10"/>
      <c r="VBY122" s="10"/>
      <c r="VBZ122" s="10"/>
      <c r="VCA122" s="10"/>
      <c r="VCB122" s="10"/>
      <c r="VCC122" s="10"/>
      <c r="VCD122" s="10"/>
      <c r="VCE122" s="10"/>
      <c r="VCF122" s="10"/>
      <c r="VCG122" s="10"/>
      <c r="VCH122" s="10"/>
      <c r="VCI122" s="10"/>
      <c r="VCJ122" s="10"/>
      <c r="VCK122" s="10"/>
      <c r="VCL122" s="10"/>
      <c r="VCM122" s="10"/>
      <c r="VCN122" s="10"/>
      <c r="VCO122" s="10"/>
      <c r="VCP122" s="10"/>
      <c r="VCQ122" s="10"/>
      <c r="VCR122" s="10"/>
      <c r="VCS122" s="10"/>
      <c r="VCT122" s="10"/>
      <c r="VCU122" s="10"/>
      <c r="VCV122" s="10"/>
      <c r="VCW122" s="10"/>
      <c r="VCX122" s="10"/>
      <c r="VCY122" s="10"/>
      <c r="VCZ122" s="10"/>
      <c r="VDA122" s="10"/>
      <c r="VDB122" s="10"/>
      <c r="VDC122" s="10"/>
      <c r="VDD122" s="10"/>
      <c r="VDE122" s="10"/>
      <c r="VDF122" s="10"/>
      <c r="VDG122" s="10"/>
      <c r="VDH122" s="10"/>
      <c r="VDI122" s="10"/>
      <c r="VDJ122" s="10"/>
      <c r="VDK122" s="10"/>
      <c r="VDL122" s="10"/>
      <c r="VDM122" s="10"/>
      <c r="VDN122" s="10"/>
      <c r="VDO122" s="10"/>
      <c r="VDP122" s="10"/>
      <c r="VDQ122" s="10"/>
      <c r="VDR122" s="10"/>
      <c r="VDS122" s="10"/>
      <c r="VDT122" s="10"/>
      <c r="VDU122" s="10"/>
      <c r="VDV122" s="10"/>
      <c r="VDW122" s="10"/>
      <c r="VDX122" s="10"/>
      <c r="VDY122" s="10"/>
      <c r="VDZ122" s="10"/>
      <c r="VEA122" s="10"/>
      <c r="VEB122" s="10"/>
      <c r="VEC122" s="10"/>
      <c r="VED122" s="10"/>
      <c r="VEE122" s="10"/>
      <c r="VEF122" s="10"/>
      <c r="VEG122" s="10"/>
      <c r="VEH122" s="10"/>
      <c r="VEI122" s="10"/>
      <c r="VEJ122" s="10"/>
      <c r="VEK122" s="10"/>
      <c r="VEL122" s="10"/>
      <c r="VEM122" s="10"/>
      <c r="VEN122" s="10"/>
      <c r="VEO122" s="10"/>
      <c r="VEP122" s="10"/>
      <c r="VEQ122" s="10"/>
      <c r="VER122" s="10"/>
      <c r="VES122" s="10"/>
      <c r="VET122" s="10"/>
      <c r="VEU122" s="10"/>
      <c r="VEV122" s="10"/>
      <c r="VEW122" s="10"/>
      <c r="VEX122" s="10"/>
      <c r="VEY122" s="10"/>
      <c r="VEZ122" s="10"/>
      <c r="VFA122" s="10"/>
      <c r="VFB122" s="10"/>
      <c r="VFC122" s="10"/>
      <c r="VFD122" s="10"/>
      <c r="VFE122" s="10"/>
      <c r="VFF122" s="10"/>
      <c r="VFG122" s="10"/>
      <c r="VFH122" s="10"/>
      <c r="VFI122" s="10"/>
      <c r="VFJ122" s="10"/>
      <c r="VFK122" s="10"/>
      <c r="VFL122" s="10"/>
      <c r="VFM122" s="10"/>
      <c r="VFN122" s="10"/>
      <c r="VFO122" s="10"/>
      <c r="VFP122" s="10"/>
      <c r="VFQ122" s="10"/>
      <c r="VFR122" s="10"/>
      <c r="VFS122" s="10"/>
      <c r="VFT122" s="10"/>
      <c r="VFU122" s="10"/>
      <c r="VFV122" s="10"/>
      <c r="VFW122" s="10"/>
      <c r="VFX122" s="10"/>
      <c r="VFY122" s="10"/>
      <c r="VFZ122" s="10"/>
      <c r="VGA122" s="10"/>
      <c r="VGB122" s="10"/>
      <c r="VGC122" s="10"/>
      <c r="VGD122" s="10"/>
      <c r="VGE122" s="10"/>
      <c r="VGF122" s="10"/>
      <c r="VGG122" s="10"/>
      <c r="VGH122" s="10"/>
      <c r="VGI122" s="10"/>
      <c r="VGJ122" s="10"/>
      <c r="VGK122" s="10"/>
      <c r="VGL122" s="10"/>
      <c r="VGM122" s="10"/>
      <c r="VGN122" s="10"/>
      <c r="VGO122" s="10"/>
      <c r="VGP122" s="10"/>
      <c r="VGQ122" s="10"/>
      <c r="VGR122" s="10"/>
      <c r="VGS122" s="10"/>
      <c r="VGT122" s="10"/>
      <c r="VGU122" s="10"/>
      <c r="VGV122" s="10"/>
      <c r="VGW122" s="10"/>
      <c r="VGX122" s="10"/>
      <c r="VGY122" s="10"/>
      <c r="VGZ122" s="10"/>
      <c r="VHA122" s="10"/>
      <c r="VHB122" s="10"/>
      <c r="VHC122" s="10"/>
      <c r="VHD122" s="10"/>
      <c r="VHE122" s="10"/>
      <c r="VHF122" s="10"/>
      <c r="VHG122" s="10"/>
      <c r="VHH122" s="10"/>
      <c r="VHI122" s="10"/>
      <c r="VHJ122" s="10"/>
      <c r="VHK122" s="10"/>
      <c r="VHL122" s="10"/>
      <c r="VHM122" s="10"/>
      <c r="VHN122" s="10"/>
      <c r="VHO122" s="10"/>
      <c r="VHP122" s="10"/>
      <c r="VHQ122" s="10"/>
      <c r="VHR122" s="10"/>
      <c r="VHS122" s="10"/>
      <c r="VHT122" s="10"/>
      <c r="VHU122" s="10"/>
      <c r="VHV122" s="10"/>
      <c r="VHW122" s="10"/>
      <c r="VHX122" s="10"/>
      <c r="VHY122" s="10"/>
      <c r="VHZ122" s="10"/>
      <c r="VIA122" s="10"/>
      <c r="VIB122" s="10"/>
      <c r="VIC122" s="10"/>
      <c r="VID122" s="10"/>
      <c r="VIE122" s="10"/>
      <c r="VIF122" s="10"/>
      <c r="VIG122" s="10"/>
      <c r="VIH122" s="10"/>
      <c r="VII122" s="10"/>
      <c r="VIJ122" s="10"/>
      <c r="VIK122" s="10"/>
      <c r="VIL122" s="10"/>
      <c r="VIM122" s="10"/>
      <c r="VIN122" s="10"/>
      <c r="VIO122" s="10"/>
      <c r="VIP122" s="10"/>
      <c r="VIQ122" s="10"/>
      <c r="VIR122" s="10"/>
      <c r="VIS122" s="10"/>
      <c r="VIT122" s="10"/>
      <c r="VIU122" s="10"/>
      <c r="VIV122" s="10"/>
      <c r="VIW122" s="10"/>
      <c r="VIX122" s="10"/>
      <c r="VIY122" s="10"/>
      <c r="VIZ122" s="10"/>
      <c r="VJA122" s="10"/>
      <c r="VJB122" s="10"/>
      <c r="VJC122" s="10"/>
      <c r="VJD122" s="10"/>
      <c r="VJE122" s="10"/>
      <c r="VJF122" s="10"/>
      <c r="VJG122" s="10"/>
      <c r="VJH122" s="10"/>
      <c r="VJI122" s="10"/>
      <c r="VJJ122" s="10"/>
      <c r="VJK122" s="10"/>
      <c r="VJL122" s="10"/>
      <c r="VJM122" s="10"/>
      <c r="VJN122" s="10"/>
      <c r="VJO122" s="10"/>
      <c r="VJP122" s="10"/>
      <c r="VJQ122" s="10"/>
      <c r="VJR122" s="10"/>
      <c r="VJS122" s="10"/>
      <c r="VJT122" s="10"/>
      <c r="VJU122" s="10"/>
      <c r="VJV122" s="10"/>
      <c r="VJW122" s="10"/>
      <c r="VJX122" s="10"/>
      <c r="VJY122" s="10"/>
      <c r="VJZ122" s="10"/>
      <c r="VKA122" s="10"/>
      <c r="VKB122" s="10"/>
      <c r="VKC122" s="10"/>
      <c r="VKD122" s="10"/>
      <c r="VKE122" s="10"/>
      <c r="VKF122" s="10"/>
      <c r="VKG122" s="10"/>
      <c r="VKH122" s="10"/>
      <c r="VKI122" s="10"/>
      <c r="VKJ122" s="10"/>
      <c r="VKK122" s="10"/>
      <c r="VKL122" s="10"/>
      <c r="VKM122" s="10"/>
      <c r="VKN122" s="10"/>
      <c r="VKO122" s="10"/>
      <c r="VKP122" s="10"/>
      <c r="VKQ122" s="10"/>
      <c r="VKR122" s="10"/>
      <c r="VKS122" s="10"/>
      <c r="VKT122" s="10"/>
      <c r="VKU122" s="10"/>
      <c r="VKV122" s="10"/>
      <c r="VKW122" s="10"/>
      <c r="VKX122" s="10"/>
      <c r="VKY122" s="10"/>
      <c r="VKZ122" s="10"/>
      <c r="VLA122" s="10"/>
      <c r="VLB122" s="10"/>
      <c r="VLC122" s="10"/>
      <c r="VLD122" s="10"/>
      <c r="VLE122" s="10"/>
      <c r="VLF122" s="10"/>
      <c r="VLG122" s="10"/>
      <c r="VLH122" s="10"/>
      <c r="VLI122" s="10"/>
      <c r="VLJ122" s="10"/>
      <c r="VLK122" s="10"/>
      <c r="VLL122" s="10"/>
      <c r="VLM122" s="10"/>
      <c r="VLN122" s="10"/>
      <c r="VLO122" s="10"/>
      <c r="VLP122" s="10"/>
      <c r="VLQ122" s="10"/>
      <c r="VLR122" s="10"/>
      <c r="VLS122" s="10"/>
      <c r="VLT122" s="10"/>
      <c r="VLU122" s="10"/>
      <c r="VLV122" s="10"/>
      <c r="VLW122" s="10"/>
      <c r="VLX122" s="10"/>
      <c r="VLY122" s="10"/>
      <c r="VLZ122" s="10"/>
      <c r="VMA122" s="10"/>
      <c r="VMB122" s="10"/>
      <c r="VMC122" s="10"/>
      <c r="VMD122" s="10"/>
      <c r="VME122" s="10"/>
      <c r="VMF122" s="10"/>
      <c r="VMG122" s="10"/>
      <c r="VMH122" s="10"/>
      <c r="VMI122" s="10"/>
      <c r="VMJ122" s="10"/>
      <c r="VMK122" s="10"/>
      <c r="VML122" s="10"/>
      <c r="VMM122" s="10"/>
      <c r="VMN122" s="10"/>
      <c r="VMO122" s="10"/>
      <c r="VMP122" s="10"/>
      <c r="VMQ122" s="10"/>
      <c r="VMR122" s="10"/>
      <c r="VMS122" s="10"/>
      <c r="VMT122" s="10"/>
      <c r="VMU122" s="10"/>
      <c r="VMV122" s="10"/>
      <c r="VMW122" s="10"/>
      <c r="VMX122" s="10"/>
      <c r="VMY122" s="10"/>
      <c r="VMZ122" s="10"/>
      <c r="VNA122" s="10"/>
      <c r="VNB122" s="10"/>
      <c r="VNC122" s="10"/>
      <c r="VND122" s="10"/>
      <c r="VNE122" s="10"/>
      <c r="VNF122" s="10"/>
      <c r="VNG122" s="10"/>
      <c r="VNH122" s="10"/>
      <c r="VNI122" s="10"/>
      <c r="VNJ122" s="10"/>
      <c r="VNK122" s="10"/>
      <c r="VNL122" s="10"/>
      <c r="VNM122" s="10"/>
      <c r="VNN122" s="10"/>
      <c r="VNO122" s="10"/>
      <c r="VNP122" s="10"/>
      <c r="VNQ122" s="10"/>
      <c r="VNR122" s="10"/>
      <c r="VNS122" s="10"/>
      <c r="VNT122" s="10"/>
      <c r="VNU122" s="10"/>
      <c r="VNV122" s="10"/>
      <c r="VNW122" s="10"/>
      <c r="VNX122" s="10"/>
      <c r="VNY122" s="10"/>
      <c r="VNZ122" s="10"/>
      <c r="VOA122" s="10"/>
      <c r="VOB122" s="10"/>
      <c r="VOC122" s="10"/>
      <c r="VOD122" s="10"/>
      <c r="VOE122" s="10"/>
      <c r="VOF122" s="10"/>
      <c r="VOG122" s="10"/>
      <c r="VOH122" s="10"/>
      <c r="VOI122" s="10"/>
      <c r="VOJ122" s="10"/>
      <c r="VOK122" s="10"/>
      <c r="VOL122" s="10"/>
      <c r="VOM122" s="10"/>
      <c r="VON122" s="10"/>
      <c r="VOO122" s="10"/>
      <c r="VOP122" s="10"/>
      <c r="VOQ122" s="10"/>
      <c r="VOR122" s="10"/>
      <c r="VOS122" s="10"/>
      <c r="VOT122" s="10"/>
      <c r="VOU122" s="10"/>
      <c r="VOV122" s="10"/>
      <c r="VOW122" s="10"/>
      <c r="VOX122" s="10"/>
      <c r="VOY122" s="10"/>
      <c r="VOZ122" s="10"/>
      <c r="VPA122" s="10"/>
      <c r="VPB122" s="10"/>
      <c r="VPC122" s="10"/>
      <c r="VPD122" s="10"/>
      <c r="VPE122" s="10"/>
      <c r="VPF122" s="10"/>
      <c r="VPG122" s="10"/>
      <c r="VPH122" s="10"/>
      <c r="VPI122" s="10"/>
      <c r="VPJ122" s="10"/>
      <c r="VPK122" s="10"/>
      <c r="VPL122" s="10"/>
      <c r="VPM122" s="10"/>
      <c r="VPN122" s="10"/>
      <c r="VPO122" s="10"/>
      <c r="VPP122" s="10"/>
      <c r="VPQ122" s="10"/>
      <c r="VPR122" s="10"/>
      <c r="VPS122" s="10"/>
      <c r="VPT122" s="10"/>
      <c r="VPU122" s="10"/>
      <c r="VPV122" s="10"/>
      <c r="VPW122" s="10"/>
      <c r="VPX122" s="10"/>
      <c r="VPY122" s="10"/>
      <c r="VPZ122" s="10"/>
      <c r="VQA122" s="10"/>
      <c r="VQB122" s="10"/>
      <c r="VQC122" s="10"/>
      <c r="VQD122" s="10"/>
      <c r="VQE122" s="10"/>
      <c r="VQF122" s="10"/>
      <c r="VQG122" s="10"/>
      <c r="VQH122" s="10"/>
      <c r="VQI122" s="10"/>
      <c r="VQJ122" s="10"/>
      <c r="VQK122" s="10"/>
      <c r="VQL122" s="10"/>
      <c r="VQM122" s="10"/>
      <c r="VQN122" s="10"/>
      <c r="VQO122" s="10"/>
      <c r="VQP122" s="10"/>
      <c r="VQQ122" s="10"/>
      <c r="VQR122" s="10"/>
      <c r="VQS122" s="10"/>
      <c r="VQT122" s="10"/>
      <c r="VQU122" s="10"/>
      <c r="VQV122" s="10"/>
      <c r="VQW122" s="10"/>
      <c r="VQX122" s="10"/>
      <c r="VQY122" s="10"/>
      <c r="VQZ122" s="10"/>
      <c r="VRA122" s="10"/>
      <c r="VRB122" s="10"/>
      <c r="VRC122" s="10"/>
      <c r="VRD122" s="10"/>
      <c r="VRE122" s="10"/>
      <c r="VRF122" s="10"/>
      <c r="VRG122" s="10"/>
      <c r="VRH122" s="10"/>
      <c r="VRI122" s="10"/>
      <c r="VRJ122" s="10"/>
      <c r="VRK122" s="10"/>
      <c r="VRL122" s="10"/>
      <c r="VRM122" s="10"/>
      <c r="VRN122" s="10"/>
      <c r="VRO122" s="10"/>
      <c r="VRP122" s="10"/>
      <c r="VRQ122" s="10"/>
      <c r="VRR122" s="10"/>
      <c r="VRS122" s="10"/>
      <c r="VRT122" s="10"/>
      <c r="VRU122" s="10"/>
      <c r="VRV122" s="10"/>
      <c r="VRW122" s="10"/>
      <c r="VRX122" s="10"/>
      <c r="VRY122" s="10"/>
      <c r="VRZ122" s="10"/>
      <c r="VSA122" s="10"/>
      <c r="VSB122" s="10"/>
      <c r="VSC122" s="10"/>
      <c r="VSD122" s="10"/>
      <c r="VSE122" s="10"/>
      <c r="VSF122" s="10"/>
      <c r="VSG122" s="10"/>
      <c r="VSH122" s="10"/>
      <c r="VSI122" s="10"/>
      <c r="VSJ122" s="10"/>
      <c r="VSK122" s="10"/>
      <c r="VSL122" s="10"/>
      <c r="VSM122" s="10"/>
      <c r="VSN122" s="10"/>
      <c r="VSO122" s="10"/>
      <c r="VSP122" s="10"/>
      <c r="VSQ122" s="10"/>
      <c r="VSR122" s="10"/>
      <c r="VSS122" s="10"/>
      <c r="VST122" s="10"/>
      <c r="VSU122" s="10"/>
      <c r="VSV122" s="10"/>
      <c r="VSW122" s="10"/>
      <c r="VSX122" s="10"/>
      <c r="VSY122" s="10"/>
      <c r="VSZ122" s="10"/>
      <c r="VTA122" s="10"/>
      <c r="VTB122" s="10"/>
      <c r="VTC122" s="10"/>
      <c r="VTD122" s="10"/>
      <c r="VTE122" s="10"/>
      <c r="VTF122" s="10"/>
      <c r="VTG122" s="10"/>
      <c r="VTH122" s="10"/>
      <c r="VTI122" s="10"/>
      <c r="VTJ122" s="10"/>
      <c r="VTK122" s="10"/>
      <c r="VTL122" s="10"/>
      <c r="VTM122" s="10"/>
      <c r="VTN122" s="10"/>
      <c r="VTO122" s="10"/>
      <c r="VTP122" s="10"/>
      <c r="VTQ122" s="10"/>
      <c r="VTR122" s="10"/>
      <c r="VTS122" s="10"/>
      <c r="VTT122" s="10"/>
      <c r="VTU122" s="10"/>
      <c r="VTV122" s="10"/>
      <c r="VTW122" s="10"/>
      <c r="VTX122" s="10"/>
      <c r="VTY122" s="10"/>
      <c r="VTZ122" s="10"/>
      <c r="VUA122" s="10"/>
      <c r="VUB122" s="10"/>
      <c r="VUC122" s="10"/>
      <c r="VUD122" s="10"/>
      <c r="VUE122" s="10"/>
      <c r="VUF122" s="10"/>
      <c r="VUG122" s="10"/>
      <c r="VUH122" s="10"/>
      <c r="VUI122" s="10"/>
      <c r="VUJ122" s="10"/>
      <c r="VUK122" s="10"/>
      <c r="VUL122" s="10"/>
      <c r="VUM122" s="10"/>
      <c r="VUN122" s="10"/>
      <c r="VUO122" s="10"/>
      <c r="VUP122" s="10"/>
      <c r="VUQ122" s="10"/>
      <c r="VUR122" s="10"/>
      <c r="VUS122" s="10"/>
      <c r="VUT122" s="10"/>
      <c r="VUU122" s="10"/>
      <c r="VUV122" s="10"/>
      <c r="VUW122" s="10"/>
      <c r="VUX122" s="10"/>
      <c r="VUY122" s="10"/>
      <c r="VUZ122" s="10"/>
      <c r="VVA122" s="10"/>
      <c r="VVB122" s="10"/>
      <c r="VVC122" s="10"/>
      <c r="VVD122" s="10"/>
      <c r="VVE122" s="10"/>
      <c r="VVF122" s="10"/>
      <c r="VVG122" s="10"/>
      <c r="VVH122" s="10"/>
      <c r="VVI122" s="10"/>
      <c r="VVJ122" s="10"/>
      <c r="VVK122" s="10"/>
      <c r="VVL122" s="10"/>
      <c r="VVM122" s="10"/>
      <c r="VVN122" s="10"/>
      <c r="VVO122" s="10"/>
      <c r="VVP122" s="10"/>
      <c r="VVQ122" s="10"/>
      <c r="VVR122" s="10"/>
      <c r="VVS122" s="10"/>
      <c r="VVT122" s="10"/>
      <c r="VVU122" s="10"/>
      <c r="VVV122" s="10"/>
      <c r="VVW122" s="10"/>
      <c r="VVX122" s="10"/>
      <c r="VVY122" s="10"/>
      <c r="VVZ122" s="10"/>
      <c r="VWA122" s="10"/>
      <c r="VWB122" s="10"/>
      <c r="VWC122" s="10"/>
      <c r="VWD122" s="10"/>
      <c r="VWE122" s="10"/>
      <c r="VWF122" s="10"/>
      <c r="VWG122" s="10"/>
      <c r="VWH122" s="10"/>
      <c r="VWI122" s="10"/>
      <c r="VWJ122" s="10"/>
      <c r="VWK122" s="10"/>
      <c r="VWL122" s="10"/>
      <c r="VWM122" s="10"/>
      <c r="VWN122" s="10"/>
      <c r="VWO122" s="10"/>
      <c r="VWP122" s="10"/>
      <c r="VWQ122" s="10"/>
      <c r="VWR122" s="10"/>
      <c r="VWS122" s="10"/>
      <c r="VWT122" s="10"/>
      <c r="VWU122" s="10"/>
      <c r="VWV122" s="10"/>
      <c r="VWW122" s="10"/>
      <c r="VWX122" s="10"/>
      <c r="VWY122" s="10"/>
      <c r="VWZ122" s="10"/>
      <c r="VXA122" s="10"/>
      <c r="VXB122" s="10"/>
      <c r="VXC122" s="10"/>
      <c r="VXD122" s="10"/>
      <c r="VXE122" s="10"/>
      <c r="VXF122" s="10"/>
      <c r="VXG122" s="10"/>
      <c r="VXH122" s="10"/>
      <c r="VXI122" s="10"/>
      <c r="VXJ122" s="10"/>
      <c r="VXK122" s="10"/>
      <c r="VXL122" s="10"/>
      <c r="VXM122" s="10"/>
      <c r="VXN122" s="10"/>
      <c r="VXO122" s="10"/>
      <c r="VXP122" s="10"/>
      <c r="VXQ122" s="10"/>
      <c r="VXR122" s="10"/>
      <c r="VXS122" s="10"/>
      <c r="VXT122" s="10"/>
      <c r="VXU122" s="10"/>
      <c r="VXV122" s="10"/>
      <c r="VXW122" s="10"/>
      <c r="VXX122" s="10"/>
      <c r="VXY122" s="10"/>
      <c r="VXZ122" s="10"/>
      <c r="VYA122" s="10"/>
      <c r="VYB122" s="10"/>
      <c r="VYC122" s="10"/>
      <c r="VYD122" s="10"/>
      <c r="VYE122" s="10"/>
      <c r="VYF122" s="10"/>
      <c r="VYG122" s="10"/>
      <c r="VYH122" s="10"/>
      <c r="VYI122" s="10"/>
      <c r="VYJ122" s="10"/>
      <c r="VYK122" s="10"/>
      <c r="VYL122" s="10"/>
      <c r="VYM122" s="10"/>
      <c r="VYN122" s="10"/>
      <c r="VYO122" s="10"/>
      <c r="VYP122" s="10"/>
      <c r="VYQ122" s="10"/>
      <c r="VYR122" s="10"/>
      <c r="VYS122" s="10"/>
      <c r="VYT122" s="10"/>
      <c r="VYU122" s="10"/>
      <c r="VYV122" s="10"/>
      <c r="VYW122" s="10"/>
      <c r="VYX122" s="10"/>
      <c r="VYY122" s="10"/>
      <c r="VYZ122" s="10"/>
      <c r="VZA122" s="10"/>
      <c r="VZB122" s="10"/>
      <c r="VZC122" s="10"/>
      <c r="VZD122" s="10"/>
      <c r="VZE122" s="10"/>
      <c r="VZF122" s="10"/>
      <c r="VZG122" s="10"/>
      <c r="VZH122" s="10"/>
      <c r="VZI122" s="10"/>
      <c r="VZJ122" s="10"/>
      <c r="VZK122" s="10"/>
      <c r="VZL122" s="10"/>
      <c r="VZM122" s="10"/>
      <c r="VZN122" s="10"/>
      <c r="VZO122" s="10"/>
      <c r="VZP122" s="10"/>
      <c r="VZQ122" s="10"/>
      <c r="VZR122" s="10"/>
      <c r="VZS122" s="10"/>
      <c r="VZT122" s="10"/>
      <c r="VZU122" s="10"/>
      <c r="VZV122" s="10"/>
      <c r="VZW122" s="10"/>
      <c r="VZX122" s="10"/>
      <c r="VZY122" s="10"/>
      <c r="VZZ122" s="10"/>
      <c r="WAA122" s="10"/>
      <c r="WAB122" s="10"/>
      <c r="WAC122" s="10"/>
      <c r="WAD122" s="10"/>
      <c r="WAE122" s="10"/>
      <c r="WAF122" s="10"/>
      <c r="WAG122" s="10"/>
      <c r="WAH122" s="10"/>
      <c r="WAI122" s="10"/>
      <c r="WAJ122" s="10"/>
      <c r="WAK122" s="10"/>
      <c r="WAL122" s="10"/>
      <c r="WAM122" s="10"/>
      <c r="WAN122" s="10"/>
      <c r="WAO122" s="10"/>
      <c r="WAP122" s="10"/>
      <c r="WAQ122" s="10"/>
      <c r="WAR122" s="10"/>
      <c r="WAS122" s="10"/>
      <c r="WAT122" s="10"/>
      <c r="WAU122" s="10"/>
      <c r="WAV122" s="10"/>
      <c r="WAW122" s="10"/>
      <c r="WAX122" s="10"/>
      <c r="WAY122" s="10"/>
      <c r="WAZ122" s="10"/>
      <c r="WBA122" s="10"/>
      <c r="WBB122" s="10"/>
      <c r="WBC122" s="10"/>
      <c r="WBD122" s="10"/>
      <c r="WBE122" s="10"/>
      <c r="WBF122" s="10"/>
      <c r="WBG122" s="10"/>
      <c r="WBH122" s="10"/>
      <c r="WBI122" s="10"/>
      <c r="WBJ122" s="10"/>
      <c r="WBK122" s="10"/>
      <c r="WBL122" s="10"/>
      <c r="WBM122" s="10"/>
      <c r="WBN122" s="10"/>
      <c r="WBO122" s="10"/>
      <c r="WBP122" s="10"/>
      <c r="WBQ122" s="10"/>
      <c r="WBR122" s="10"/>
      <c r="WBS122" s="10"/>
      <c r="WBT122" s="10"/>
      <c r="WBU122" s="10"/>
      <c r="WBV122" s="10"/>
      <c r="WBW122" s="10"/>
      <c r="WBX122" s="10"/>
      <c r="WBY122" s="10"/>
      <c r="WBZ122" s="10"/>
      <c r="WCA122" s="10"/>
      <c r="WCB122" s="10"/>
      <c r="WCC122" s="10"/>
      <c r="WCD122" s="10"/>
      <c r="WCE122" s="10"/>
      <c r="WCF122" s="10"/>
      <c r="WCG122" s="10"/>
      <c r="WCH122" s="10"/>
      <c r="WCI122" s="10"/>
      <c r="WCJ122" s="10"/>
      <c r="WCK122" s="10"/>
      <c r="WCL122" s="10"/>
      <c r="WCM122" s="10"/>
      <c r="WCN122" s="10"/>
      <c r="WCO122" s="10"/>
      <c r="WCP122" s="10"/>
      <c r="WCQ122" s="10"/>
      <c r="WCR122" s="10"/>
      <c r="WCS122" s="10"/>
      <c r="WCT122" s="10"/>
      <c r="WCU122" s="10"/>
      <c r="WCV122" s="10"/>
      <c r="WCW122" s="10"/>
      <c r="WCX122" s="10"/>
      <c r="WCY122" s="10"/>
      <c r="WCZ122" s="10"/>
      <c r="WDA122" s="10"/>
      <c r="WDB122" s="10"/>
      <c r="WDC122" s="10"/>
      <c r="WDD122" s="10"/>
      <c r="WDE122" s="10"/>
      <c r="WDF122" s="10"/>
      <c r="WDG122" s="10"/>
      <c r="WDH122" s="10"/>
      <c r="WDI122" s="10"/>
      <c r="WDJ122" s="10"/>
      <c r="WDK122" s="10"/>
      <c r="WDL122" s="10"/>
      <c r="WDM122" s="10"/>
      <c r="WDN122" s="10"/>
      <c r="WDO122" s="10"/>
      <c r="WDP122" s="10"/>
      <c r="WDQ122" s="10"/>
      <c r="WDR122" s="10"/>
      <c r="WDS122" s="10"/>
      <c r="WDT122" s="10"/>
      <c r="WDU122" s="10"/>
      <c r="WDV122" s="10"/>
      <c r="WDW122" s="10"/>
      <c r="WDX122" s="10"/>
      <c r="WDY122" s="10"/>
      <c r="WDZ122" s="10"/>
      <c r="WEA122" s="10"/>
      <c r="WEB122" s="10"/>
      <c r="WEC122" s="10"/>
      <c r="WED122" s="10"/>
      <c r="WEE122" s="10"/>
      <c r="WEF122" s="10"/>
      <c r="WEG122" s="10"/>
      <c r="WEH122" s="10"/>
      <c r="WEI122" s="10"/>
      <c r="WEJ122" s="10"/>
      <c r="WEK122" s="10"/>
      <c r="WEL122" s="10"/>
      <c r="WEM122" s="10"/>
      <c r="WEN122" s="10"/>
      <c r="WEO122" s="10"/>
      <c r="WEP122" s="10"/>
      <c r="WEQ122" s="10"/>
      <c r="WER122" s="10"/>
      <c r="WES122" s="10"/>
      <c r="WET122" s="10"/>
      <c r="WEU122" s="10"/>
      <c r="WEV122" s="10"/>
      <c r="WEW122" s="10"/>
      <c r="WEX122" s="10"/>
      <c r="WEY122" s="10"/>
      <c r="WEZ122" s="10"/>
      <c r="WFA122" s="10"/>
      <c r="WFB122" s="10"/>
      <c r="WFC122" s="10"/>
      <c r="WFD122" s="10"/>
      <c r="WFE122" s="10"/>
      <c r="WFF122" s="10"/>
      <c r="WFG122" s="10"/>
      <c r="WFH122" s="10"/>
      <c r="WFI122" s="10"/>
      <c r="WFJ122" s="10"/>
      <c r="WFK122" s="10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  <c r="WGJ122" s="10"/>
      <c r="WGK122" s="10"/>
      <c r="WGL122" s="10"/>
      <c r="WGM122" s="10"/>
      <c r="WGN122" s="10"/>
      <c r="WGO122" s="10"/>
      <c r="WGP122" s="10"/>
      <c r="WGQ122" s="10"/>
      <c r="WGR122" s="10"/>
      <c r="WGS122" s="10"/>
      <c r="WGT122" s="10"/>
      <c r="WGU122" s="10"/>
      <c r="WGV122" s="10"/>
      <c r="WGW122" s="10"/>
      <c r="WGX122" s="10"/>
      <c r="WGY122" s="10"/>
      <c r="WGZ122" s="10"/>
      <c r="WHA122" s="10"/>
      <c r="WHB122" s="10"/>
      <c r="WHC122" s="10"/>
      <c r="WHD122" s="10"/>
      <c r="WHE122" s="10"/>
      <c r="WHF122" s="10"/>
      <c r="WHG122" s="10"/>
      <c r="WHH122" s="10"/>
      <c r="WHI122" s="10"/>
      <c r="WHJ122" s="10"/>
      <c r="WHK122" s="10"/>
      <c r="WHL122" s="10"/>
      <c r="WHM122" s="10"/>
      <c r="WHN122" s="10"/>
      <c r="WHO122" s="10"/>
      <c r="WHP122" s="10"/>
      <c r="WHQ122" s="10"/>
      <c r="WHR122" s="10"/>
      <c r="WHS122" s="10"/>
      <c r="WHT122" s="10"/>
      <c r="WHU122" s="10"/>
      <c r="WHV122" s="10"/>
      <c r="WHW122" s="10"/>
      <c r="WHX122" s="10"/>
      <c r="WHY122" s="10"/>
      <c r="WHZ122" s="10"/>
      <c r="WIA122" s="10"/>
      <c r="WIB122" s="10"/>
      <c r="WIC122" s="10"/>
      <c r="WID122" s="10"/>
      <c r="WIE122" s="10"/>
      <c r="WIF122" s="10"/>
      <c r="WIG122" s="10"/>
      <c r="WIH122" s="10"/>
      <c r="WII122" s="10"/>
      <c r="WIJ122" s="10"/>
      <c r="WIK122" s="10"/>
      <c r="WIL122" s="10"/>
      <c r="WIM122" s="10"/>
      <c r="WIN122" s="10"/>
      <c r="WIO122" s="10"/>
      <c r="WIP122" s="10"/>
      <c r="WIQ122" s="10"/>
      <c r="WIR122" s="10"/>
      <c r="WIS122" s="10"/>
      <c r="WIT122" s="10"/>
      <c r="WIU122" s="10"/>
      <c r="WIV122" s="10"/>
      <c r="WIW122" s="10"/>
      <c r="WIX122" s="10"/>
      <c r="WIY122" s="10"/>
      <c r="WIZ122" s="10"/>
      <c r="WJA122" s="10"/>
      <c r="WJB122" s="10"/>
      <c r="WJC122" s="10"/>
      <c r="WJD122" s="10"/>
      <c r="WJE122" s="10"/>
      <c r="WJF122" s="10"/>
      <c r="WJG122" s="10"/>
      <c r="WJH122" s="10"/>
      <c r="WJI122" s="10"/>
      <c r="WJJ122" s="10"/>
      <c r="WJK122" s="10"/>
      <c r="WJL122" s="10"/>
      <c r="WJM122" s="10"/>
      <c r="WJN122" s="10"/>
      <c r="WJO122" s="10"/>
      <c r="WJP122" s="10"/>
      <c r="WJQ122" s="10"/>
      <c r="WJR122" s="10"/>
      <c r="WJS122" s="10"/>
      <c r="WJT122" s="10"/>
      <c r="WJU122" s="10"/>
      <c r="WJV122" s="10"/>
      <c r="WJW122" s="10"/>
      <c r="WJX122" s="10"/>
      <c r="WJY122" s="10"/>
      <c r="WJZ122" s="10"/>
      <c r="WKA122" s="10"/>
      <c r="WKB122" s="10"/>
      <c r="WKC122" s="10"/>
      <c r="WKD122" s="10"/>
      <c r="WKE122" s="10"/>
      <c r="WKF122" s="10"/>
      <c r="WKG122" s="10"/>
      <c r="WKH122" s="10"/>
      <c r="WKI122" s="10"/>
      <c r="WKJ122" s="10"/>
      <c r="WKK122" s="10"/>
      <c r="WKL122" s="10"/>
      <c r="WKM122" s="10"/>
      <c r="WKN122" s="10"/>
      <c r="WKO122" s="10"/>
      <c r="WKP122" s="10"/>
      <c r="WKQ122" s="10"/>
      <c r="WKR122" s="10"/>
      <c r="WKS122" s="10"/>
      <c r="WKT122" s="10"/>
      <c r="WKU122" s="10"/>
      <c r="WKV122" s="10"/>
      <c r="WKW122" s="10"/>
      <c r="WKX122" s="10"/>
      <c r="WKY122" s="10"/>
      <c r="WKZ122" s="10"/>
      <c r="WLA122" s="10"/>
      <c r="WLB122" s="10"/>
      <c r="WLC122" s="10"/>
      <c r="WLD122" s="10"/>
      <c r="WLE122" s="10"/>
      <c r="WLF122" s="10"/>
      <c r="WLG122" s="10"/>
      <c r="WLH122" s="10"/>
      <c r="WLI122" s="10"/>
      <c r="WLJ122" s="10"/>
      <c r="WLK122" s="10"/>
      <c r="WLL122" s="10"/>
      <c r="WLM122" s="10"/>
      <c r="WLN122" s="10"/>
      <c r="WLO122" s="10"/>
      <c r="WLP122" s="10"/>
      <c r="WLQ122" s="10"/>
      <c r="WLR122" s="10"/>
      <c r="WLS122" s="10"/>
      <c r="WLT122" s="10"/>
      <c r="WLU122" s="10"/>
      <c r="WLV122" s="10"/>
      <c r="WLW122" s="10"/>
      <c r="WLX122" s="10"/>
      <c r="WLY122" s="10"/>
      <c r="WLZ122" s="10"/>
      <c r="WMA122" s="10"/>
      <c r="WMB122" s="10"/>
      <c r="WMC122" s="10"/>
      <c r="WMD122" s="10"/>
      <c r="WME122" s="10"/>
      <c r="WMF122" s="10"/>
      <c r="WMG122" s="10"/>
      <c r="WMH122" s="10"/>
      <c r="WMI122" s="10"/>
      <c r="WMJ122" s="10"/>
      <c r="WMK122" s="10"/>
      <c r="WML122" s="10"/>
      <c r="WMM122" s="10"/>
      <c r="WMN122" s="10"/>
      <c r="WMO122" s="10"/>
      <c r="WMP122" s="10"/>
      <c r="WMQ122" s="10"/>
      <c r="WMR122" s="10"/>
      <c r="WMS122" s="10"/>
      <c r="WMT122" s="10"/>
      <c r="WMU122" s="10"/>
      <c r="WMV122" s="10"/>
      <c r="WMW122" s="10"/>
      <c r="WMX122" s="10"/>
      <c r="WMY122" s="10"/>
      <c r="WMZ122" s="10"/>
      <c r="WNA122" s="10"/>
      <c r="WNB122" s="10"/>
      <c r="WNC122" s="10"/>
      <c r="WND122" s="10"/>
      <c r="WNE122" s="10"/>
      <c r="WNF122" s="10"/>
      <c r="WNG122" s="10"/>
      <c r="WNH122" s="10"/>
      <c r="WNI122" s="10"/>
      <c r="WNJ122" s="10"/>
      <c r="WNK122" s="10"/>
      <c r="WNL122" s="10"/>
      <c r="WNM122" s="10"/>
      <c r="WNN122" s="10"/>
      <c r="WNO122" s="10"/>
      <c r="WNP122" s="10"/>
      <c r="WNQ122" s="10"/>
      <c r="WNR122" s="10"/>
      <c r="WNS122" s="10"/>
      <c r="WNT122" s="10"/>
      <c r="WNU122" s="10"/>
      <c r="WNV122" s="10"/>
      <c r="WNW122" s="10"/>
      <c r="WNX122" s="10"/>
      <c r="WNY122" s="10"/>
      <c r="WNZ122" s="10"/>
      <c r="WOA122" s="10"/>
      <c r="WOB122" s="10"/>
      <c r="WOC122" s="10"/>
      <c r="WOD122" s="10"/>
      <c r="WOE122" s="10"/>
      <c r="WOF122" s="10"/>
      <c r="WOG122" s="10"/>
      <c r="WOH122" s="10"/>
      <c r="WOI122" s="10"/>
      <c r="WOJ122" s="10"/>
      <c r="WOK122" s="10"/>
      <c r="WOL122" s="10"/>
      <c r="WOM122" s="10"/>
      <c r="WON122" s="10"/>
      <c r="WOO122" s="10"/>
      <c r="WOP122" s="10"/>
      <c r="WOQ122" s="10"/>
      <c r="WOR122" s="10"/>
      <c r="WOS122" s="10"/>
      <c r="WOT122" s="10"/>
      <c r="WOU122" s="10"/>
      <c r="WOV122" s="10"/>
      <c r="WOW122" s="10"/>
      <c r="WOX122" s="10"/>
      <c r="WOY122" s="10"/>
      <c r="WOZ122" s="10"/>
      <c r="WPA122" s="10"/>
      <c r="WPB122" s="10"/>
      <c r="WPC122" s="10"/>
      <c r="WPD122" s="10"/>
      <c r="WPE122" s="10"/>
      <c r="WPF122" s="10"/>
      <c r="WPG122" s="10"/>
      <c r="WPH122" s="10"/>
      <c r="WPI122" s="10"/>
      <c r="WPJ122" s="10"/>
      <c r="WPK122" s="10"/>
      <c r="WPL122" s="10"/>
      <c r="WPM122" s="10"/>
      <c r="WPN122" s="10"/>
      <c r="WPO122" s="10"/>
      <c r="WPP122" s="10"/>
      <c r="WPQ122" s="10"/>
      <c r="WPR122" s="10"/>
      <c r="WPS122" s="10"/>
      <c r="WPT122" s="10"/>
      <c r="WPU122" s="10"/>
      <c r="WPV122" s="10"/>
      <c r="WPW122" s="10"/>
      <c r="WPX122" s="10"/>
      <c r="WPY122" s="10"/>
      <c r="WPZ122" s="10"/>
      <c r="WQA122" s="10"/>
      <c r="WQB122" s="10"/>
      <c r="WQC122" s="10"/>
      <c r="WQD122" s="10"/>
      <c r="WQE122" s="10"/>
      <c r="WQF122" s="10"/>
      <c r="WQG122" s="10"/>
      <c r="WQH122" s="10"/>
      <c r="WQI122" s="10"/>
      <c r="WQJ122" s="10"/>
      <c r="WQK122" s="10"/>
      <c r="WQL122" s="10"/>
      <c r="WQM122" s="10"/>
      <c r="WQN122" s="10"/>
      <c r="WQO122" s="10"/>
      <c r="WQP122" s="10"/>
      <c r="WQQ122" s="10"/>
      <c r="WQR122" s="10"/>
      <c r="WQS122" s="10"/>
      <c r="WQT122" s="10"/>
      <c r="WQU122" s="10"/>
      <c r="WQV122" s="10"/>
      <c r="WQW122" s="10"/>
      <c r="WQX122" s="10"/>
      <c r="WQY122" s="10"/>
      <c r="WQZ122" s="10"/>
      <c r="WRA122" s="10"/>
      <c r="WRB122" s="10"/>
      <c r="WRC122" s="10"/>
      <c r="WRD122" s="10"/>
      <c r="WRE122" s="10"/>
      <c r="WRF122" s="10"/>
      <c r="WRG122" s="10"/>
      <c r="WRH122" s="10"/>
      <c r="WRI122" s="10"/>
      <c r="WRJ122" s="10"/>
      <c r="WRK122" s="10"/>
      <c r="WRL122" s="10"/>
      <c r="WRM122" s="10"/>
      <c r="WRN122" s="10"/>
      <c r="WRO122" s="10"/>
      <c r="WRP122" s="10"/>
      <c r="WRQ122" s="10"/>
      <c r="WRR122" s="10"/>
      <c r="WRS122" s="10"/>
      <c r="WRT122" s="10"/>
      <c r="WRU122" s="10"/>
      <c r="WRV122" s="10"/>
      <c r="WRW122" s="10"/>
      <c r="WRX122" s="10"/>
      <c r="WRY122" s="10"/>
      <c r="WRZ122" s="10"/>
      <c r="WSA122" s="10"/>
      <c r="WSB122" s="10"/>
      <c r="WSC122" s="10"/>
      <c r="WSD122" s="10"/>
      <c r="WSE122" s="10"/>
      <c r="WSF122" s="10"/>
      <c r="WSG122" s="10"/>
      <c r="WSH122" s="10"/>
      <c r="WSI122" s="10"/>
      <c r="WSJ122" s="10"/>
      <c r="WSK122" s="10"/>
      <c r="WSL122" s="10"/>
      <c r="WSM122" s="10"/>
      <c r="WSN122" s="10"/>
      <c r="WSO122" s="10"/>
      <c r="WSP122" s="10"/>
      <c r="WSQ122" s="10"/>
      <c r="WSR122" s="10"/>
      <c r="WSS122" s="10"/>
      <c r="WST122" s="10"/>
      <c r="WSU122" s="10"/>
      <c r="WSV122" s="10"/>
      <c r="WSW122" s="10"/>
      <c r="WSX122" s="10"/>
      <c r="WSY122" s="10"/>
      <c r="WSZ122" s="10"/>
      <c r="WTA122" s="10"/>
      <c r="WTB122" s="10"/>
      <c r="WTC122" s="10"/>
      <c r="WTD122" s="10"/>
      <c r="WTE122" s="10"/>
      <c r="WTF122" s="10"/>
      <c r="WTG122" s="10"/>
      <c r="WTH122" s="10"/>
      <c r="WTI122" s="10"/>
      <c r="WTJ122" s="10"/>
      <c r="WTK122" s="10"/>
      <c r="WTL122" s="10"/>
      <c r="WTM122" s="10"/>
      <c r="WTN122" s="10"/>
      <c r="WTO122" s="10"/>
      <c r="WTP122" s="10"/>
      <c r="WTQ122" s="10"/>
      <c r="WTR122" s="10"/>
      <c r="WTS122" s="10"/>
      <c r="WTT122" s="10"/>
      <c r="WTU122" s="10"/>
      <c r="WTV122" s="10"/>
      <c r="WTW122" s="10"/>
      <c r="WTX122" s="10"/>
      <c r="WTY122" s="10"/>
      <c r="WTZ122" s="10"/>
      <c r="WUA122" s="10"/>
      <c r="WUB122" s="10"/>
      <c r="WUC122" s="10"/>
      <c r="WUD122" s="10"/>
      <c r="WUE122" s="10"/>
      <c r="WUF122" s="10"/>
      <c r="WUG122" s="10"/>
      <c r="WUH122" s="10"/>
      <c r="WUI122" s="10"/>
      <c r="WUJ122" s="10"/>
      <c r="WUK122" s="10"/>
      <c r="WUL122" s="10"/>
      <c r="WUM122" s="10"/>
      <c r="WUN122" s="10"/>
      <c r="WUO122" s="10"/>
      <c r="WUP122" s="10"/>
      <c r="WUQ122" s="10"/>
      <c r="WUR122" s="10"/>
      <c r="WUS122" s="10"/>
      <c r="WUT122" s="10"/>
      <c r="WUU122" s="10"/>
      <c r="WUV122" s="10"/>
      <c r="WUW122" s="10"/>
      <c r="WUX122" s="10"/>
      <c r="WUY122" s="10"/>
      <c r="WUZ122" s="10"/>
      <c r="WVA122" s="10"/>
      <c r="WVB122" s="10"/>
      <c r="WVC122" s="10"/>
      <c r="WVD122" s="10"/>
      <c r="WVE122" s="10"/>
      <c r="WVF122" s="10"/>
      <c r="WVG122" s="10"/>
      <c r="WVH122" s="10"/>
      <c r="WVI122" s="10"/>
      <c r="WVJ122" s="10"/>
      <c r="WVK122" s="10"/>
      <c r="WVL122" s="10"/>
      <c r="WVM122" s="10"/>
      <c r="WVN122" s="10"/>
      <c r="WVO122" s="10"/>
      <c r="WVP122" s="10"/>
      <c r="WVQ122" s="10"/>
      <c r="WVR122" s="10"/>
      <c r="WVS122" s="10"/>
      <c r="WVT122" s="10"/>
      <c r="WVU122" s="10"/>
      <c r="WVV122" s="10"/>
      <c r="WVW122" s="10"/>
      <c r="WVX122" s="10"/>
      <c r="WVY122" s="10"/>
      <c r="WVZ122" s="10"/>
      <c r="WWA122" s="10"/>
      <c r="WWB122" s="10"/>
      <c r="WWC122" s="10"/>
      <c r="WWD122" s="10"/>
      <c r="WWE122" s="10"/>
      <c r="WWF122" s="10"/>
      <c r="WWG122" s="10"/>
      <c r="WWH122" s="10"/>
      <c r="WWI122" s="10"/>
      <c r="WWJ122" s="10"/>
      <c r="WWK122" s="10"/>
      <c r="WWL122" s="10"/>
      <c r="WWM122" s="10"/>
      <c r="WWN122" s="10"/>
      <c r="WWO122" s="10"/>
      <c r="WWP122" s="10"/>
      <c r="WWQ122" s="10"/>
      <c r="WWR122" s="10"/>
      <c r="WWS122" s="10"/>
      <c r="WWT122" s="10"/>
      <c r="WWU122" s="10"/>
      <c r="WWV122" s="10"/>
      <c r="WWW122" s="10"/>
      <c r="WWX122" s="10"/>
      <c r="WWY122" s="10"/>
      <c r="WWZ122" s="10"/>
      <c r="WXA122" s="10"/>
      <c r="WXB122" s="10"/>
      <c r="WXC122" s="10"/>
      <c r="WXD122" s="10"/>
      <c r="WXE122" s="10"/>
      <c r="WXF122" s="10"/>
      <c r="WXG122" s="10"/>
      <c r="WXH122" s="10"/>
      <c r="WXI122" s="10"/>
      <c r="WXJ122" s="10"/>
      <c r="WXK122" s="10"/>
      <c r="WXL122" s="10"/>
      <c r="WXM122" s="10"/>
      <c r="WXN122" s="10"/>
      <c r="WXO122" s="10"/>
      <c r="WXP122" s="10"/>
      <c r="WXQ122" s="10"/>
      <c r="WXR122" s="10"/>
      <c r="WXS122" s="10"/>
      <c r="WXT122" s="10"/>
      <c r="WXU122" s="10"/>
      <c r="WXV122" s="10"/>
      <c r="WXW122" s="10"/>
      <c r="WXX122" s="10"/>
      <c r="WXY122" s="10"/>
      <c r="WXZ122" s="10"/>
      <c r="WYA122" s="10"/>
      <c r="WYB122" s="10"/>
      <c r="WYC122" s="10"/>
      <c r="WYD122" s="10"/>
      <c r="WYE122" s="10"/>
      <c r="WYF122" s="10"/>
      <c r="WYG122" s="10"/>
      <c r="WYH122" s="10"/>
      <c r="WYI122" s="10"/>
      <c r="WYJ122" s="10"/>
      <c r="WYK122" s="10"/>
      <c r="WYL122" s="10"/>
      <c r="WYM122" s="10"/>
      <c r="WYN122" s="10"/>
      <c r="WYO122" s="10"/>
      <c r="WYP122" s="10"/>
      <c r="WYQ122" s="10"/>
      <c r="WYR122" s="10"/>
      <c r="WYS122" s="10"/>
      <c r="WYT122" s="10"/>
      <c r="WYU122" s="10"/>
      <c r="WYV122" s="10"/>
      <c r="WYW122" s="10"/>
      <c r="WYX122" s="10"/>
      <c r="WYY122" s="10"/>
      <c r="WYZ122" s="10"/>
      <c r="WZA122" s="10"/>
      <c r="WZB122" s="10"/>
      <c r="WZC122" s="10"/>
      <c r="WZD122" s="10"/>
      <c r="WZE122" s="10"/>
      <c r="WZF122" s="10"/>
      <c r="WZG122" s="10"/>
      <c r="WZH122" s="10"/>
      <c r="WZI122" s="10"/>
      <c r="WZJ122" s="10"/>
      <c r="WZK122" s="10"/>
      <c r="WZL122" s="10"/>
      <c r="WZM122" s="10"/>
      <c r="WZN122" s="10"/>
      <c r="WZO122" s="10"/>
      <c r="WZP122" s="10"/>
      <c r="WZQ122" s="10"/>
      <c r="WZR122" s="10"/>
      <c r="WZS122" s="10"/>
      <c r="WZT122" s="10"/>
      <c r="WZU122" s="10"/>
      <c r="WZV122" s="10"/>
      <c r="WZW122" s="10"/>
      <c r="WZX122" s="10"/>
      <c r="WZY122" s="10"/>
      <c r="WZZ122" s="10"/>
      <c r="XAA122" s="10"/>
      <c r="XAB122" s="10"/>
      <c r="XAC122" s="10"/>
      <c r="XAD122" s="10"/>
      <c r="XAE122" s="10"/>
      <c r="XAF122" s="10"/>
      <c r="XAG122" s="10"/>
      <c r="XAH122" s="10"/>
      <c r="XAI122" s="10"/>
      <c r="XAJ122" s="10"/>
      <c r="XAK122" s="10"/>
      <c r="XAL122" s="10"/>
      <c r="XAM122" s="10"/>
      <c r="XAN122" s="10"/>
      <c r="XAO122" s="10"/>
      <c r="XAP122" s="10"/>
      <c r="XAQ122" s="10"/>
      <c r="XAR122" s="10"/>
      <c r="XAS122" s="10"/>
      <c r="XAT122" s="10"/>
      <c r="XAU122" s="10"/>
      <c r="XAV122" s="10"/>
      <c r="XAW122" s="10"/>
      <c r="XAX122" s="10"/>
      <c r="XAY122" s="10"/>
      <c r="XAZ122" s="10"/>
      <c r="XBA122" s="10"/>
      <c r="XBB122" s="10"/>
      <c r="XBC122" s="10"/>
      <c r="XBD122" s="10"/>
      <c r="XBE122" s="10"/>
      <c r="XBF122" s="10"/>
      <c r="XBG122" s="10"/>
      <c r="XBH122" s="10"/>
      <c r="XBI122" s="10"/>
      <c r="XBJ122" s="10"/>
      <c r="XBK122" s="10"/>
      <c r="XBL122" s="10"/>
      <c r="XBM122" s="10"/>
      <c r="XBN122" s="10"/>
      <c r="XBO122" s="10"/>
      <c r="XBP122" s="10"/>
      <c r="XBQ122" s="10"/>
      <c r="XBR122" s="10"/>
      <c r="XBS122" s="10"/>
      <c r="XBT122" s="10"/>
      <c r="XBU122" s="10"/>
      <c r="XBV122" s="10"/>
      <c r="XBW122" s="10"/>
      <c r="XBX122" s="10"/>
      <c r="XBY122" s="10"/>
      <c r="XBZ122" s="10"/>
      <c r="XCA122" s="10"/>
      <c r="XCB122" s="10"/>
      <c r="XCC122" s="10"/>
      <c r="XCD122" s="10"/>
      <c r="XCE122" s="10"/>
      <c r="XCF122" s="10"/>
      <c r="XCG122" s="10"/>
      <c r="XCH122" s="10"/>
      <c r="XCI122" s="10"/>
      <c r="XCJ122" s="10"/>
      <c r="XCK122" s="10"/>
      <c r="XCL122" s="10"/>
      <c r="XCM122" s="10"/>
      <c r="XCN122" s="10"/>
      <c r="XCO122" s="10"/>
      <c r="XCP122" s="10"/>
      <c r="XCQ122" s="10"/>
      <c r="XCR122" s="10"/>
      <c r="XCS122" s="10"/>
      <c r="XCT122" s="10"/>
      <c r="XCU122" s="10"/>
      <c r="XCV122" s="10"/>
      <c r="XCW122" s="10"/>
      <c r="XCX122" s="10"/>
      <c r="XCY122" s="10"/>
      <c r="XCZ122" s="10"/>
      <c r="XDA122" s="10"/>
      <c r="XDB122" s="10"/>
      <c r="XDC122" s="10"/>
      <c r="XDD122" s="10"/>
      <c r="XDE122" s="10"/>
      <c r="XDF122" s="10"/>
      <c r="XDG122" s="10"/>
      <c r="XDH122" s="10"/>
      <c r="XDI122" s="10"/>
      <c r="XDJ122" s="10"/>
      <c r="XDK122" s="10"/>
      <c r="XDL122" s="10"/>
      <c r="XDM122" s="10"/>
      <c r="XDN122" s="10"/>
      <c r="XDO122" s="10"/>
      <c r="XDP122" s="10"/>
      <c r="XDQ122" s="10"/>
      <c r="XDR122" s="10"/>
      <c r="XDS122" s="10"/>
      <c r="XDT122" s="10"/>
      <c r="XDU122" s="10"/>
      <c r="XDV122" s="10"/>
      <c r="XDW122" s="10"/>
      <c r="XDX122" s="10"/>
      <c r="XDY122" s="10"/>
      <c r="XDZ122" s="10"/>
      <c r="XEA122" s="10"/>
      <c r="XEB122" s="10"/>
      <c r="XEC122" s="10"/>
      <c r="XED122" s="10"/>
      <c r="XEE122" s="10"/>
      <c r="XEF122" s="10"/>
      <c r="XEG122" s="10"/>
      <c r="XEH122" s="10"/>
      <c r="XEI122" s="10"/>
      <c r="XEJ122" s="10"/>
      <c r="XEK122" s="10"/>
      <c r="XEL122" s="10"/>
      <c r="XEM122" s="10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  <c r="XEY122" s="10"/>
      <c r="XEZ122" s="10"/>
      <c r="XFA122" s="10"/>
      <c r="XFB122" s="10"/>
      <c r="XFC122" s="10"/>
      <c r="XFD122" s="10"/>
    </row>
    <row r="123" spans="1:16384" s="1" customFormat="1" ht="60" customHeight="1" x14ac:dyDescent="0.25">
      <c r="A123" s="612"/>
      <c r="B123" s="612"/>
      <c r="C123" s="612"/>
      <c r="D123" s="53" t="s">
        <v>9</v>
      </c>
      <c r="E123" s="47" t="s">
        <v>107</v>
      </c>
      <c r="F123" s="37" t="s">
        <v>20</v>
      </c>
      <c r="G123" s="7">
        <v>134</v>
      </c>
      <c r="H123" s="7">
        <v>146</v>
      </c>
      <c r="I123" s="32">
        <v>100</v>
      </c>
      <c r="J123" s="613"/>
      <c r="K123" s="9" t="s">
        <v>24</v>
      </c>
      <c r="L123" s="7" t="s">
        <v>23</v>
      </c>
      <c r="M123" s="614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  <c r="YA123" s="10"/>
      <c r="YB123" s="10"/>
      <c r="YC123" s="10"/>
      <c r="YD123" s="10"/>
      <c r="YE123" s="10"/>
      <c r="YF123" s="10"/>
      <c r="YG123" s="10"/>
      <c r="YH123" s="10"/>
      <c r="YI123" s="10"/>
      <c r="YJ123" s="10"/>
      <c r="YK123" s="10"/>
      <c r="YL123" s="10"/>
      <c r="YM123" s="10"/>
      <c r="YN123" s="10"/>
      <c r="YO123" s="10"/>
      <c r="YP123" s="10"/>
      <c r="YQ123" s="10"/>
      <c r="YR123" s="10"/>
      <c r="YS123" s="10"/>
      <c r="YT123" s="10"/>
      <c r="YU123" s="10"/>
      <c r="YV123" s="10"/>
      <c r="YW123" s="10"/>
      <c r="YX123" s="10"/>
      <c r="YY123" s="10"/>
      <c r="YZ123" s="10"/>
      <c r="ZA123" s="10"/>
      <c r="ZB123" s="10"/>
      <c r="ZC123" s="10"/>
      <c r="ZD123" s="10"/>
      <c r="ZE123" s="10"/>
      <c r="ZF123" s="10"/>
      <c r="ZG123" s="10"/>
      <c r="ZH123" s="10"/>
      <c r="ZI123" s="10"/>
      <c r="ZJ123" s="10"/>
      <c r="ZK123" s="10"/>
      <c r="ZL123" s="10"/>
      <c r="ZM123" s="10"/>
      <c r="ZN123" s="10"/>
      <c r="ZO123" s="10"/>
      <c r="ZP123" s="10"/>
      <c r="ZQ123" s="10"/>
      <c r="ZR123" s="10"/>
      <c r="ZS123" s="10"/>
      <c r="ZT123" s="10"/>
      <c r="ZU123" s="10"/>
      <c r="ZV123" s="10"/>
      <c r="ZW123" s="10"/>
      <c r="ZX123" s="10"/>
      <c r="ZY123" s="10"/>
      <c r="ZZ123" s="10"/>
      <c r="AAA123" s="10"/>
      <c r="AAB123" s="10"/>
      <c r="AAC123" s="10"/>
      <c r="AAD123" s="10"/>
      <c r="AAE123" s="10"/>
      <c r="AAF123" s="10"/>
      <c r="AAG123" s="10"/>
      <c r="AAH123" s="10"/>
      <c r="AAI123" s="10"/>
      <c r="AAJ123" s="10"/>
      <c r="AAK123" s="10"/>
      <c r="AAL123" s="10"/>
      <c r="AAM123" s="10"/>
      <c r="AAN123" s="10"/>
      <c r="AAO123" s="10"/>
      <c r="AAP123" s="10"/>
      <c r="AAQ123" s="10"/>
      <c r="AAR123" s="10"/>
      <c r="AAS123" s="10"/>
      <c r="AAT123" s="10"/>
      <c r="AAU123" s="10"/>
      <c r="AAV123" s="10"/>
      <c r="AAW123" s="10"/>
      <c r="AAX123" s="10"/>
      <c r="AAY123" s="10"/>
      <c r="AAZ123" s="10"/>
      <c r="ABA123" s="10"/>
      <c r="ABB123" s="10"/>
      <c r="ABC123" s="10"/>
      <c r="ABD123" s="10"/>
      <c r="ABE123" s="10"/>
      <c r="ABF123" s="10"/>
      <c r="ABG123" s="10"/>
      <c r="ABH123" s="10"/>
      <c r="ABI123" s="10"/>
      <c r="ABJ123" s="10"/>
      <c r="ABK123" s="10"/>
      <c r="ABL123" s="10"/>
      <c r="ABM123" s="10"/>
      <c r="ABN123" s="10"/>
      <c r="ABO123" s="10"/>
      <c r="ABP123" s="10"/>
      <c r="ABQ123" s="10"/>
      <c r="ABR123" s="10"/>
      <c r="ABS123" s="10"/>
      <c r="ABT123" s="10"/>
      <c r="ABU123" s="10"/>
      <c r="ABV123" s="10"/>
      <c r="ABW123" s="10"/>
      <c r="ABX123" s="10"/>
      <c r="ABY123" s="10"/>
      <c r="ABZ123" s="10"/>
      <c r="ACA123" s="10"/>
      <c r="ACB123" s="10"/>
      <c r="ACC123" s="10"/>
      <c r="ACD123" s="10"/>
      <c r="ACE123" s="10"/>
      <c r="ACF123" s="10"/>
      <c r="ACG123" s="10"/>
      <c r="ACH123" s="10"/>
      <c r="ACI123" s="10"/>
      <c r="ACJ123" s="10"/>
      <c r="ACK123" s="10"/>
      <c r="ACL123" s="10"/>
      <c r="ACM123" s="10"/>
      <c r="ACN123" s="10"/>
      <c r="ACO123" s="10"/>
      <c r="ACP123" s="10"/>
      <c r="ACQ123" s="10"/>
      <c r="ACR123" s="10"/>
      <c r="ACS123" s="10"/>
      <c r="ACT123" s="10"/>
      <c r="ACU123" s="10"/>
      <c r="ACV123" s="10"/>
      <c r="ACW123" s="10"/>
      <c r="ACX123" s="10"/>
      <c r="ACY123" s="10"/>
      <c r="ACZ123" s="10"/>
      <c r="ADA123" s="10"/>
      <c r="ADB123" s="10"/>
      <c r="ADC123" s="10"/>
      <c r="ADD123" s="10"/>
      <c r="ADE123" s="10"/>
      <c r="ADF123" s="10"/>
      <c r="ADG123" s="10"/>
      <c r="ADH123" s="10"/>
      <c r="ADI123" s="10"/>
      <c r="ADJ123" s="10"/>
      <c r="ADK123" s="10"/>
      <c r="ADL123" s="10"/>
      <c r="ADM123" s="10"/>
      <c r="ADN123" s="10"/>
      <c r="ADO123" s="10"/>
      <c r="ADP123" s="10"/>
      <c r="ADQ123" s="10"/>
      <c r="ADR123" s="10"/>
      <c r="ADS123" s="10"/>
      <c r="ADT123" s="10"/>
      <c r="ADU123" s="10"/>
      <c r="ADV123" s="10"/>
      <c r="ADW123" s="10"/>
      <c r="ADX123" s="10"/>
      <c r="ADY123" s="10"/>
      <c r="ADZ123" s="10"/>
      <c r="AEA123" s="10"/>
      <c r="AEB123" s="10"/>
      <c r="AEC123" s="10"/>
      <c r="AED123" s="10"/>
      <c r="AEE123" s="10"/>
      <c r="AEF123" s="10"/>
      <c r="AEG123" s="10"/>
      <c r="AEH123" s="10"/>
      <c r="AEI123" s="10"/>
      <c r="AEJ123" s="10"/>
      <c r="AEK123" s="10"/>
      <c r="AEL123" s="10"/>
      <c r="AEM123" s="10"/>
      <c r="AEN123" s="10"/>
      <c r="AEO123" s="10"/>
      <c r="AEP123" s="10"/>
      <c r="AEQ123" s="10"/>
      <c r="AER123" s="10"/>
      <c r="AES123" s="10"/>
      <c r="AET123" s="10"/>
      <c r="AEU123" s="10"/>
      <c r="AEV123" s="10"/>
      <c r="AEW123" s="10"/>
      <c r="AEX123" s="10"/>
      <c r="AEY123" s="10"/>
      <c r="AEZ123" s="10"/>
      <c r="AFA123" s="10"/>
      <c r="AFB123" s="10"/>
      <c r="AFC123" s="10"/>
      <c r="AFD123" s="10"/>
      <c r="AFE123" s="10"/>
      <c r="AFF123" s="10"/>
      <c r="AFG123" s="10"/>
      <c r="AFH123" s="10"/>
      <c r="AFI123" s="10"/>
      <c r="AFJ123" s="10"/>
      <c r="AFK123" s="10"/>
      <c r="AFL123" s="10"/>
      <c r="AFM123" s="10"/>
      <c r="AFN123" s="10"/>
      <c r="AFO123" s="10"/>
      <c r="AFP123" s="10"/>
      <c r="AFQ123" s="10"/>
      <c r="AFR123" s="10"/>
      <c r="AFS123" s="10"/>
      <c r="AFT123" s="10"/>
      <c r="AFU123" s="10"/>
      <c r="AFV123" s="10"/>
      <c r="AFW123" s="10"/>
      <c r="AFX123" s="10"/>
      <c r="AFY123" s="10"/>
      <c r="AFZ123" s="10"/>
      <c r="AGA123" s="10"/>
      <c r="AGB123" s="10"/>
      <c r="AGC123" s="10"/>
      <c r="AGD123" s="10"/>
      <c r="AGE123" s="10"/>
      <c r="AGF123" s="10"/>
      <c r="AGG123" s="10"/>
      <c r="AGH123" s="10"/>
      <c r="AGI123" s="10"/>
      <c r="AGJ123" s="10"/>
      <c r="AGK123" s="10"/>
      <c r="AGL123" s="10"/>
      <c r="AGM123" s="10"/>
      <c r="AGN123" s="10"/>
      <c r="AGO123" s="10"/>
      <c r="AGP123" s="10"/>
      <c r="AGQ123" s="10"/>
      <c r="AGR123" s="10"/>
      <c r="AGS123" s="10"/>
      <c r="AGT123" s="10"/>
      <c r="AGU123" s="10"/>
      <c r="AGV123" s="10"/>
      <c r="AGW123" s="10"/>
      <c r="AGX123" s="10"/>
      <c r="AGY123" s="10"/>
      <c r="AGZ123" s="10"/>
      <c r="AHA123" s="10"/>
      <c r="AHB123" s="10"/>
      <c r="AHC123" s="10"/>
      <c r="AHD123" s="10"/>
      <c r="AHE123" s="10"/>
      <c r="AHF123" s="10"/>
      <c r="AHG123" s="10"/>
      <c r="AHH123" s="10"/>
      <c r="AHI123" s="10"/>
      <c r="AHJ123" s="10"/>
      <c r="AHK123" s="10"/>
      <c r="AHL123" s="10"/>
      <c r="AHM123" s="10"/>
      <c r="AHN123" s="10"/>
      <c r="AHO123" s="10"/>
      <c r="AHP123" s="10"/>
      <c r="AHQ123" s="10"/>
      <c r="AHR123" s="10"/>
      <c r="AHS123" s="10"/>
      <c r="AHT123" s="10"/>
      <c r="AHU123" s="10"/>
      <c r="AHV123" s="10"/>
      <c r="AHW123" s="10"/>
      <c r="AHX123" s="10"/>
      <c r="AHY123" s="10"/>
      <c r="AHZ123" s="10"/>
      <c r="AIA123" s="10"/>
      <c r="AIB123" s="10"/>
      <c r="AIC123" s="10"/>
      <c r="AID123" s="10"/>
      <c r="AIE123" s="10"/>
      <c r="AIF123" s="10"/>
      <c r="AIG123" s="10"/>
      <c r="AIH123" s="10"/>
      <c r="AII123" s="10"/>
      <c r="AIJ123" s="10"/>
      <c r="AIK123" s="10"/>
      <c r="AIL123" s="10"/>
      <c r="AIM123" s="10"/>
      <c r="AIN123" s="10"/>
      <c r="AIO123" s="10"/>
      <c r="AIP123" s="10"/>
      <c r="AIQ123" s="10"/>
      <c r="AIR123" s="10"/>
      <c r="AIS123" s="10"/>
      <c r="AIT123" s="10"/>
      <c r="AIU123" s="10"/>
      <c r="AIV123" s="10"/>
      <c r="AIW123" s="10"/>
      <c r="AIX123" s="10"/>
      <c r="AIY123" s="10"/>
      <c r="AIZ123" s="10"/>
      <c r="AJA123" s="10"/>
      <c r="AJB123" s="10"/>
      <c r="AJC123" s="10"/>
      <c r="AJD123" s="10"/>
      <c r="AJE123" s="10"/>
      <c r="AJF123" s="10"/>
      <c r="AJG123" s="10"/>
      <c r="AJH123" s="10"/>
      <c r="AJI123" s="10"/>
      <c r="AJJ123" s="10"/>
      <c r="AJK123" s="10"/>
      <c r="AJL123" s="10"/>
      <c r="AJM123" s="10"/>
      <c r="AJN123" s="10"/>
      <c r="AJO123" s="10"/>
      <c r="AJP123" s="10"/>
      <c r="AJQ123" s="10"/>
      <c r="AJR123" s="10"/>
      <c r="AJS123" s="10"/>
      <c r="AJT123" s="10"/>
      <c r="AJU123" s="10"/>
      <c r="AJV123" s="10"/>
      <c r="AJW123" s="10"/>
      <c r="AJX123" s="10"/>
      <c r="AJY123" s="10"/>
      <c r="AJZ123" s="10"/>
      <c r="AKA123" s="10"/>
      <c r="AKB123" s="10"/>
      <c r="AKC123" s="10"/>
      <c r="AKD123" s="10"/>
      <c r="AKE123" s="10"/>
      <c r="AKF123" s="10"/>
      <c r="AKG123" s="10"/>
      <c r="AKH123" s="10"/>
      <c r="AKI123" s="10"/>
      <c r="AKJ123" s="10"/>
      <c r="AKK123" s="10"/>
      <c r="AKL123" s="10"/>
      <c r="AKM123" s="10"/>
      <c r="AKN123" s="10"/>
      <c r="AKO123" s="10"/>
      <c r="AKP123" s="10"/>
      <c r="AKQ123" s="10"/>
      <c r="AKR123" s="10"/>
      <c r="AKS123" s="10"/>
      <c r="AKT123" s="10"/>
      <c r="AKU123" s="10"/>
      <c r="AKV123" s="10"/>
      <c r="AKW123" s="10"/>
      <c r="AKX123" s="10"/>
      <c r="AKY123" s="10"/>
      <c r="AKZ123" s="10"/>
      <c r="ALA123" s="10"/>
      <c r="ALB123" s="10"/>
      <c r="ALC123" s="10"/>
      <c r="ALD123" s="10"/>
      <c r="ALE123" s="10"/>
      <c r="ALF123" s="10"/>
      <c r="ALG123" s="10"/>
      <c r="ALH123" s="10"/>
      <c r="ALI123" s="10"/>
      <c r="ALJ123" s="10"/>
      <c r="ALK123" s="10"/>
      <c r="ALL123" s="10"/>
      <c r="ALM123" s="10"/>
      <c r="ALN123" s="10"/>
      <c r="ALO123" s="10"/>
      <c r="ALP123" s="10"/>
      <c r="ALQ123" s="10"/>
      <c r="ALR123" s="10"/>
      <c r="ALS123" s="10"/>
      <c r="ALT123" s="10"/>
      <c r="ALU123" s="10"/>
      <c r="ALV123" s="10"/>
      <c r="ALW123" s="10"/>
      <c r="ALX123" s="10"/>
      <c r="ALY123" s="10"/>
      <c r="ALZ123" s="10"/>
      <c r="AMA123" s="10"/>
      <c r="AMB123" s="10"/>
      <c r="AMC123" s="10"/>
      <c r="AMD123" s="10"/>
      <c r="AME123" s="10"/>
      <c r="AMF123" s="10"/>
      <c r="AMG123" s="10"/>
      <c r="AMH123" s="10"/>
      <c r="AMI123" s="10"/>
      <c r="AMJ123" s="10"/>
      <c r="AMK123" s="10"/>
      <c r="AML123" s="10"/>
      <c r="AMM123" s="10"/>
      <c r="AMN123" s="10"/>
      <c r="AMO123" s="10"/>
      <c r="AMP123" s="10"/>
      <c r="AMQ123" s="10"/>
      <c r="AMR123" s="10"/>
      <c r="AMS123" s="10"/>
      <c r="AMT123" s="10"/>
      <c r="AMU123" s="10"/>
      <c r="AMV123" s="10"/>
      <c r="AMW123" s="10"/>
      <c r="AMX123" s="10"/>
      <c r="AMY123" s="10"/>
      <c r="AMZ123" s="10"/>
      <c r="ANA123" s="10"/>
      <c r="ANB123" s="10"/>
      <c r="ANC123" s="10"/>
      <c r="AND123" s="10"/>
      <c r="ANE123" s="10"/>
      <c r="ANF123" s="10"/>
      <c r="ANG123" s="10"/>
      <c r="ANH123" s="10"/>
      <c r="ANI123" s="10"/>
      <c r="ANJ123" s="10"/>
      <c r="ANK123" s="10"/>
      <c r="ANL123" s="10"/>
      <c r="ANM123" s="10"/>
      <c r="ANN123" s="10"/>
      <c r="ANO123" s="10"/>
      <c r="ANP123" s="10"/>
      <c r="ANQ123" s="10"/>
      <c r="ANR123" s="10"/>
      <c r="ANS123" s="10"/>
      <c r="ANT123" s="10"/>
      <c r="ANU123" s="10"/>
      <c r="ANV123" s="10"/>
      <c r="ANW123" s="10"/>
      <c r="ANX123" s="10"/>
      <c r="ANY123" s="10"/>
      <c r="ANZ123" s="10"/>
      <c r="AOA123" s="10"/>
      <c r="AOB123" s="10"/>
      <c r="AOC123" s="10"/>
      <c r="AOD123" s="10"/>
      <c r="AOE123" s="10"/>
      <c r="AOF123" s="10"/>
      <c r="AOG123" s="10"/>
      <c r="AOH123" s="10"/>
      <c r="AOI123" s="10"/>
      <c r="AOJ123" s="10"/>
      <c r="AOK123" s="10"/>
      <c r="AOL123" s="10"/>
      <c r="AOM123" s="10"/>
      <c r="AON123" s="10"/>
      <c r="AOO123" s="10"/>
      <c r="AOP123" s="10"/>
      <c r="AOQ123" s="10"/>
      <c r="AOR123" s="10"/>
      <c r="AOS123" s="10"/>
      <c r="AOT123" s="10"/>
      <c r="AOU123" s="10"/>
      <c r="AOV123" s="10"/>
      <c r="AOW123" s="10"/>
      <c r="AOX123" s="10"/>
      <c r="AOY123" s="10"/>
      <c r="AOZ123" s="10"/>
      <c r="APA123" s="10"/>
      <c r="APB123" s="10"/>
      <c r="APC123" s="10"/>
      <c r="APD123" s="10"/>
      <c r="APE123" s="10"/>
      <c r="APF123" s="10"/>
      <c r="APG123" s="10"/>
      <c r="APH123" s="10"/>
      <c r="API123" s="10"/>
      <c r="APJ123" s="10"/>
      <c r="APK123" s="10"/>
      <c r="APL123" s="10"/>
      <c r="APM123" s="10"/>
      <c r="APN123" s="10"/>
      <c r="APO123" s="10"/>
      <c r="APP123" s="10"/>
      <c r="APQ123" s="10"/>
      <c r="APR123" s="10"/>
      <c r="APS123" s="10"/>
      <c r="APT123" s="10"/>
      <c r="APU123" s="10"/>
      <c r="APV123" s="10"/>
      <c r="APW123" s="10"/>
      <c r="APX123" s="10"/>
      <c r="APY123" s="10"/>
      <c r="APZ123" s="10"/>
      <c r="AQA123" s="10"/>
      <c r="AQB123" s="10"/>
      <c r="AQC123" s="10"/>
      <c r="AQD123" s="10"/>
      <c r="AQE123" s="10"/>
      <c r="AQF123" s="10"/>
      <c r="AQG123" s="10"/>
      <c r="AQH123" s="10"/>
      <c r="AQI123" s="10"/>
      <c r="AQJ123" s="10"/>
      <c r="AQK123" s="10"/>
      <c r="AQL123" s="10"/>
      <c r="AQM123" s="10"/>
      <c r="AQN123" s="10"/>
      <c r="AQO123" s="10"/>
      <c r="AQP123" s="10"/>
      <c r="AQQ123" s="10"/>
      <c r="AQR123" s="10"/>
      <c r="AQS123" s="10"/>
      <c r="AQT123" s="10"/>
      <c r="AQU123" s="10"/>
      <c r="AQV123" s="10"/>
      <c r="AQW123" s="10"/>
      <c r="AQX123" s="10"/>
      <c r="AQY123" s="10"/>
      <c r="AQZ123" s="10"/>
      <c r="ARA123" s="10"/>
      <c r="ARB123" s="10"/>
      <c r="ARC123" s="10"/>
      <c r="ARD123" s="10"/>
      <c r="ARE123" s="10"/>
      <c r="ARF123" s="10"/>
      <c r="ARG123" s="10"/>
      <c r="ARH123" s="10"/>
      <c r="ARI123" s="10"/>
      <c r="ARJ123" s="10"/>
      <c r="ARK123" s="10"/>
      <c r="ARL123" s="10"/>
      <c r="ARM123" s="10"/>
      <c r="ARN123" s="10"/>
      <c r="ARO123" s="10"/>
      <c r="ARP123" s="10"/>
      <c r="ARQ123" s="10"/>
      <c r="ARR123" s="10"/>
      <c r="ARS123" s="10"/>
      <c r="ART123" s="10"/>
      <c r="ARU123" s="10"/>
      <c r="ARV123" s="10"/>
      <c r="ARW123" s="10"/>
      <c r="ARX123" s="10"/>
      <c r="ARY123" s="10"/>
      <c r="ARZ123" s="10"/>
      <c r="ASA123" s="10"/>
      <c r="ASB123" s="10"/>
      <c r="ASC123" s="10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Q123" s="10"/>
      <c r="ASR123" s="10"/>
      <c r="ASS123" s="10"/>
      <c r="AST123" s="10"/>
      <c r="ASU123" s="10"/>
      <c r="ASV123" s="10"/>
      <c r="ASW123" s="10"/>
      <c r="ASX123" s="10"/>
      <c r="ASY123" s="10"/>
      <c r="ASZ123" s="10"/>
      <c r="ATA123" s="10"/>
      <c r="ATB123" s="10"/>
      <c r="ATC123" s="10"/>
      <c r="ATD123" s="10"/>
      <c r="ATE123" s="10"/>
      <c r="ATF123" s="10"/>
      <c r="ATG123" s="10"/>
      <c r="ATH123" s="10"/>
      <c r="ATI123" s="10"/>
      <c r="ATJ123" s="10"/>
      <c r="ATK123" s="10"/>
      <c r="ATL123" s="10"/>
      <c r="ATM123" s="10"/>
      <c r="ATN123" s="10"/>
      <c r="ATO123" s="10"/>
      <c r="ATP123" s="10"/>
      <c r="ATQ123" s="10"/>
      <c r="ATR123" s="10"/>
      <c r="ATS123" s="10"/>
      <c r="ATT123" s="10"/>
      <c r="ATU123" s="10"/>
      <c r="ATV123" s="10"/>
      <c r="ATW123" s="10"/>
      <c r="ATX123" s="10"/>
      <c r="ATY123" s="10"/>
      <c r="ATZ123" s="10"/>
      <c r="AUA123" s="10"/>
      <c r="AUB123" s="10"/>
      <c r="AUC123" s="10"/>
      <c r="AUD123" s="10"/>
      <c r="AUE123" s="10"/>
      <c r="AUF123" s="10"/>
      <c r="AUG123" s="10"/>
      <c r="AUH123" s="10"/>
      <c r="AUI123" s="10"/>
      <c r="AUJ123" s="10"/>
      <c r="AUK123" s="10"/>
      <c r="AUL123" s="10"/>
      <c r="AUM123" s="10"/>
      <c r="AUN123" s="10"/>
      <c r="AUO123" s="10"/>
      <c r="AUP123" s="10"/>
      <c r="AUQ123" s="10"/>
      <c r="AUR123" s="10"/>
      <c r="AUS123" s="10"/>
      <c r="AUT123" s="10"/>
      <c r="AUU123" s="10"/>
      <c r="AUV123" s="10"/>
      <c r="AUW123" s="10"/>
      <c r="AUX123" s="10"/>
      <c r="AUY123" s="10"/>
      <c r="AUZ123" s="10"/>
      <c r="AVA123" s="10"/>
      <c r="AVB123" s="10"/>
      <c r="AVC123" s="10"/>
      <c r="AVD123" s="10"/>
      <c r="AVE123" s="10"/>
      <c r="AVF123" s="10"/>
      <c r="AVG123" s="10"/>
      <c r="AVH123" s="10"/>
      <c r="AVI123" s="10"/>
      <c r="AVJ123" s="10"/>
      <c r="AVK123" s="10"/>
      <c r="AVL123" s="10"/>
      <c r="AVM123" s="10"/>
      <c r="AVN123" s="10"/>
      <c r="AVO123" s="10"/>
      <c r="AVP123" s="10"/>
      <c r="AVQ123" s="10"/>
      <c r="AVR123" s="10"/>
      <c r="AVS123" s="10"/>
      <c r="AVT123" s="10"/>
      <c r="AVU123" s="10"/>
      <c r="AVV123" s="10"/>
      <c r="AVW123" s="10"/>
      <c r="AVX123" s="10"/>
      <c r="AVY123" s="10"/>
      <c r="AVZ123" s="10"/>
      <c r="AWA123" s="10"/>
      <c r="AWB123" s="10"/>
      <c r="AWC123" s="10"/>
      <c r="AWD123" s="10"/>
      <c r="AWE123" s="10"/>
      <c r="AWF123" s="10"/>
      <c r="AWG123" s="10"/>
      <c r="AWH123" s="10"/>
      <c r="AWI123" s="10"/>
      <c r="AWJ123" s="10"/>
      <c r="AWK123" s="10"/>
      <c r="AWL123" s="10"/>
      <c r="AWM123" s="10"/>
      <c r="AWN123" s="10"/>
      <c r="AWO123" s="10"/>
      <c r="AWP123" s="10"/>
      <c r="AWQ123" s="10"/>
      <c r="AWR123" s="10"/>
      <c r="AWS123" s="10"/>
      <c r="AWT123" s="10"/>
      <c r="AWU123" s="10"/>
      <c r="AWV123" s="10"/>
      <c r="AWW123" s="10"/>
      <c r="AWX123" s="10"/>
      <c r="AWY123" s="10"/>
      <c r="AWZ123" s="10"/>
      <c r="AXA123" s="10"/>
      <c r="AXB123" s="10"/>
      <c r="AXC123" s="10"/>
      <c r="AXD123" s="10"/>
      <c r="AXE123" s="10"/>
      <c r="AXF123" s="10"/>
      <c r="AXG123" s="10"/>
      <c r="AXH123" s="10"/>
      <c r="AXI123" s="10"/>
      <c r="AXJ123" s="10"/>
      <c r="AXK123" s="10"/>
      <c r="AXL123" s="10"/>
      <c r="AXM123" s="10"/>
      <c r="AXN123" s="10"/>
      <c r="AXO123" s="10"/>
      <c r="AXP123" s="10"/>
      <c r="AXQ123" s="10"/>
      <c r="AXR123" s="10"/>
      <c r="AXS123" s="10"/>
      <c r="AXT123" s="10"/>
      <c r="AXU123" s="10"/>
      <c r="AXV123" s="10"/>
      <c r="AXW123" s="10"/>
      <c r="AXX123" s="10"/>
      <c r="AXY123" s="10"/>
      <c r="AXZ123" s="10"/>
      <c r="AYA123" s="10"/>
      <c r="AYB123" s="10"/>
      <c r="AYC123" s="10"/>
      <c r="AYD123" s="10"/>
      <c r="AYE123" s="10"/>
      <c r="AYF123" s="10"/>
      <c r="AYG123" s="10"/>
      <c r="AYH123" s="10"/>
      <c r="AYI123" s="10"/>
      <c r="AYJ123" s="10"/>
      <c r="AYK123" s="10"/>
      <c r="AYL123" s="10"/>
      <c r="AYM123" s="10"/>
      <c r="AYN123" s="10"/>
      <c r="AYO123" s="10"/>
      <c r="AYP123" s="10"/>
      <c r="AYQ123" s="10"/>
      <c r="AYR123" s="10"/>
      <c r="AYS123" s="10"/>
      <c r="AYT123" s="10"/>
      <c r="AYU123" s="10"/>
      <c r="AYV123" s="10"/>
      <c r="AYW123" s="10"/>
      <c r="AYX123" s="10"/>
      <c r="AYY123" s="10"/>
      <c r="AYZ123" s="10"/>
      <c r="AZA123" s="10"/>
      <c r="AZB123" s="10"/>
      <c r="AZC123" s="10"/>
      <c r="AZD123" s="10"/>
      <c r="AZE123" s="10"/>
      <c r="AZF123" s="10"/>
      <c r="AZG123" s="10"/>
      <c r="AZH123" s="10"/>
      <c r="AZI123" s="10"/>
      <c r="AZJ123" s="10"/>
      <c r="AZK123" s="10"/>
      <c r="AZL123" s="10"/>
      <c r="AZM123" s="10"/>
      <c r="AZN123" s="10"/>
      <c r="AZO123" s="10"/>
      <c r="AZP123" s="10"/>
      <c r="AZQ123" s="10"/>
      <c r="AZR123" s="10"/>
      <c r="AZS123" s="10"/>
      <c r="AZT123" s="10"/>
      <c r="AZU123" s="10"/>
      <c r="AZV123" s="10"/>
      <c r="AZW123" s="10"/>
      <c r="AZX123" s="10"/>
      <c r="AZY123" s="10"/>
      <c r="AZZ123" s="10"/>
      <c r="BAA123" s="10"/>
      <c r="BAB123" s="10"/>
      <c r="BAC123" s="10"/>
      <c r="BAD123" s="10"/>
      <c r="BAE123" s="10"/>
      <c r="BAF123" s="10"/>
      <c r="BAG123" s="10"/>
      <c r="BAH123" s="10"/>
      <c r="BAI123" s="10"/>
      <c r="BAJ123" s="10"/>
      <c r="BAK123" s="10"/>
      <c r="BAL123" s="10"/>
      <c r="BAM123" s="10"/>
      <c r="BAN123" s="10"/>
      <c r="BAO123" s="10"/>
      <c r="BAP123" s="10"/>
      <c r="BAQ123" s="10"/>
      <c r="BAR123" s="10"/>
      <c r="BAS123" s="10"/>
      <c r="BAT123" s="10"/>
      <c r="BAU123" s="10"/>
      <c r="BAV123" s="10"/>
      <c r="BAW123" s="10"/>
      <c r="BAX123" s="10"/>
      <c r="BAY123" s="10"/>
      <c r="BAZ123" s="10"/>
      <c r="BBA123" s="10"/>
      <c r="BBB123" s="10"/>
      <c r="BBC123" s="10"/>
      <c r="BBD123" s="10"/>
      <c r="BBE123" s="10"/>
      <c r="BBF123" s="10"/>
      <c r="BBG123" s="10"/>
      <c r="BBH123" s="10"/>
      <c r="BBI123" s="10"/>
      <c r="BBJ123" s="10"/>
      <c r="BBK123" s="10"/>
      <c r="BBL123" s="10"/>
      <c r="BBM123" s="10"/>
      <c r="BBN123" s="10"/>
      <c r="BBO123" s="10"/>
      <c r="BBP123" s="10"/>
      <c r="BBQ123" s="10"/>
      <c r="BBR123" s="10"/>
      <c r="BBS123" s="10"/>
      <c r="BBT123" s="10"/>
      <c r="BBU123" s="10"/>
      <c r="BBV123" s="10"/>
      <c r="BBW123" s="10"/>
      <c r="BBX123" s="10"/>
      <c r="BBY123" s="10"/>
      <c r="BBZ123" s="10"/>
      <c r="BCA123" s="10"/>
      <c r="BCB123" s="10"/>
      <c r="BCC123" s="10"/>
      <c r="BCD123" s="10"/>
      <c r="BCE123" s="10"/>
      <c r="BCF123" s="10"/>
      <c r="BCG123" s="10"/>
      <c r="BCH123" s="10"/>
      <c r="BCI123" s="10"/>
      <c r="BCJ123" s="10"/>
      <c r="BCK123" s="10"/>
      <c r="BCL123" s="10"/>
      <c r="BCM123" s="10"/>
      <c r="BCN123" s="10"/>
      <c r="BCO123" s="10"/>
      <c r="BCP123" s="10"/>
      <c r="BCQ123" s="10"/>
      <c r="BCR123" s="10"/>
      <c r="BCS123" s="10"/>
      <c r="BCT123" s="10"/>
      <c r="BCU123" s="10"/>
      <c r="BCV123" s="10"/>
      <c r="BCW123" s="10"/>
      <c r="BCX123" s="10"/>
      <c r="BCY123" s="10"/>
      <c r="BCZ123" s="10"/>
      <c r="BDA123" s="10"/>
      <c r="BDB123" s="10"/>
      <c r="BDC123" s="10"/>
      <c r="BDD123" s="10"/>
      <c r="BDE123" s="10"/>
      <c r="BDF123" s="10"/>
      <c r="BDG123" s="10"/>
      <c r="BDH123" s="10"/>
      <c r="BDI123" s="10"/>
      <c r="BDJ123" s="10"/>
      <c r="BDK123" s="10"/>
      <c r="BDL123" s="10"/>
      <c r="BDM123" s="10"/>
      <c r="BDN123" s="10"/>
      <c r="BDO123" s="10"/>
      <c r="BDP123" s="10"/>
      <c r="BDQ123" s="10"/>
      <c r="BDR123" s="10"/>
      <c r="BDS123" s="10"/>
      <c r="BDT123" s="10"/>
      <c r="BDU123" s="10"/>
      <c r="BDV123" s="10"/>
      <c r="BDW123" s="10"/>
      <c r="BDX123" s="10"/>
      <c r="BDY123" s="10"/>
      <c r="BDZ123" s="10"/>
      <c r="BEA123" s="10"/>
      <c r="BEB123" s="10"/>
      <c r="BEC123" s="10"/>
      <c r="BED123" s="10"/>
      <c r="BEE123" s="10"/>
      <c r="BEF123" s="10"/>
      <c r="BEG123" s="10"/>
      <c r="BEH123" s="10"/>
      <c r="BEI123" s="10"/>
      <c r="BEJ123" s="10"/>
      <c r="BEK123" s="10"/>
      <c r="BEL123" s="10"/>
      <c r="BEM123" s="10"/>
      <c r="BEN123" s="10"/>
      <c r="BEO123" s="10"/>
      <c r="BEP123" s="10"/>
      <c r="BEQ123" s="10"/>
      <c r="BER123" s="10"/>
      <c r="BES123" s="10"/>
      <c r="BET123" s="10"/>
      <c r="BEU123" s="10"/>
      <c r="BEV123" s="10"/>
      <c r="BEW123" s="10"/>
      <c r="BEX123" s="10"/>
      <c r="BEY123" s="10"/>
      <c r="BEZ123" s="10"/>
      <c r="BFA123" s="10"/>
      <c r="BFB123" s="10"/>
      <c r="BFC123" s="10"/>
      <c r="BFD123" s="10"/>
      <c r="BFE123" s="10"/>
      <c r="BFF123" s="10"/>
      <c r="BFG123" s="10"/>
      <c r="BFH123" s="10"/>
      <c r="BFI123" s="10"/>
      <c r="BFJ123" s="10"/>
      <c r="BFK123" s="10"/>
      <c r="BFL123" s="10"/>
      <c r="BFM123" s="10"/>
      <c r="BFN123" s="10"/>
      <c r="BFO123" s="10"/>
      <c r="BFP123" s="10"/>
      <c r="BFQ123" s="10"/>
      <c r="BFR123" s="10"/>
      <c r="BFS123" s="10"/>
      <c r="BFT123" s="10"/>
      <c r="BFU123" s="10"/>
      <c r="BFV123" s="10"/>
      <c r="BFW123" s="10"/>
      <c r="BFX123" s="10"/>
      <c r="BFY123" s="10"/>
      <c r="BFZ123" s="10"/>
      <c r="BGA123" s="10"/>
      <c r="BGB123" s="10"/>
      <c r="BGC123" s="10"/>
      <c r="BGD123" s="10"/>
      <c r="BGE123" s="10"/>
      <c r="BGF123" s="10"/>
      <c r="BGG123" s="10"/>
      <c r="BGH123" s="10"/>
      <c r="BGI123" s="10"/>
      <c r="BGJ123" s="10"/>
      <c r="BGK123" s="10"/>
      <c r="BGL123" s="10"/>
      <c r="BGM123" s="10"/>
      <c r="BGN123" s="10"/>
      <c r="BGO123" s="10"/>
      <c r="BGP123" s="10"/>
      <c r="BGQ123" s="10"/>
      <c r="BGR123" s="10"/>
      <c r="BGS123" s="10"/>
      <c r="BGT123" s="10"/>
      <c r="BGU123" s="10"/>
      <c r="BGV123" s="10"/>
      <c r="BGW123" s="10"/>
      <c r="BGX123" s="10"/>
      <c r="BGY123" s="10"/>
      <c r="BGZ123" s="10"/>
      <c r="BHA123" s="10"/>
      <c r="BHB123" s="10"/>
      <c r="BHC123" s="10"/>
      <c r="BHD123" s="10"/>
      <c r="BHE123" s="10"/>
      <c r="BHF123" s="10"/>
      <c r="BHG123" s="10"/>
      <c r="BHH123" s="10"/>
      <c r="BHI123" s="10"/>
      <c r="BHJ123" s="10"/>
      <c r="BHK123" s="10"/>
      <c r="BHL123" s="10"/>
      <c r="BHM123" s="10"/>
      <c r="BHN123" s="10"/>
      <c r="BHO123" s="10"/>
      <c r="BHP123" s="10"/>
      <c r="BHQ123" s="10"/>
      <c r="BHR123" s="10"/>
      <c r="BHS123" s="10"/>
      <c r="BHT123" s="10"/>
      <c r="BHU123" s="10"/>
      <c r="BHV123" s="10"/>
      <c r="BHW123" s="10"/>
      <c r="BHX123" s="10"/>
      <c r="BHY123" s="10"/>
      <c r="BHZ123" s="10"/>
      <c r="BIA123" s="10"/>
      <c r="BIB123" s="10"/>
      <c r="BIC123" s="10"/>
      <c r="BID123" s="10"/>
      <c r="BIE123" s="10"/>
      <c r="BIF123" s="10"/>
      <c r="BIG123" s="10"/>
      <c r="BIH123" s="10"/>
      <c r="BII123" s="10"/>
      <c r="BIJ123" s="10"/>
      <c r="BIK123" s="10"/>
      <c r="BIL123" s="10"/>
      <c r="BIM123" s="10"/>
      <c r="BIN123" s="10"/>
      <c r="BIO123" s="10"/>
      <c r="BIP123" s="10"/>
      <c r="BIQ123" s="10"/>
      <c r="BIR123" s="10"/>
      <c r="BIS123" s="10"/>
      <c r="BIT123" s="10"/>
      <c r="BIU123" s="10"/>
      <c r="BIV123" s="10"/>
      <c r="BIW123" s="10"/>
      <c r="BIX123" s="10"/>
      <c r="BIY123" s="10"/>
      <c r="BIZ123" s="10"/>
      <c r="BJA123" s="10"/>
      <c r="BJB123" s="10"/>
      <c r="BJC123" s="10"/>
      <c r="BJD123" s="10"/>
      <c r="BJE123" s="10"/>
      <c r="BJF123" s="10"/>
      <c r="BJG123" s="10"/>
      <c r="BJH123" s="10"/>
      <c r="BJI123" s="10"/>
      <c r="BJJ123" s="10"/>
      <c r="BJK123" s="10"/>
      <c r="BJL123" s="10"/>
      <c r="BJM123" s="10"/>
      <c r="BJN123" s="10"/>
      <c r="BJO123" s="10"/>
      <c r="BJP123" s="10"/>
      <c r="BJQ123" s="10"/>
      <c r="BJR123" s="10"/>
      <c r="BJS123" s="10"/>
      <c r="BJT123" s="10"/>
      <c r="BJU123" s="10"/>
      <c r="BJV123" s="10"/>
      <c r="BJW123" s="10"/>
      <c r="BJX123" s="10"/>
      <c r="BJY123" s="10"/>
      <c r="BJZ123" s="10"/>
      <c r="BKA123" s="10"/>
      <c r="BKB123" s="10"/>
      <c r="BKC123" s="10"/>
      <c r="BKD123" s="10"/>
      <c r="BKE123" s="10"/>
      <c r="BKF123" s="10"/>
      <c r="BKG123" s="10"/>
      <c r="BKH123" s="10"/>
      <c r="BKI123" s="10"/>
      <c r="BKJ123" s="10"/>
      <c r="BKK123" s="10"/>
      <c r="BKL123" s="10"/>
      <c r="BKM123" s="10"/>
      <c r="BKN123" s="10"/>
      <c r="BKO123" s="10"/>
      <c r="BKP123" s="10"/>
      <c r="BKQ123" s="10"/>
      <c r="BKR123" s="10"/>
      <c r="BKS123" s="10"/>
      <c r="BKT123" s="10"/>
      <c r="BKU123" s="10"/>
      <c r="BKV123" s="10"/>
      <c r="BKW123" s="10"/>
      <c r="BKX123" s="10"/>
      <c r="BKY123" s="10"/>
      <c r="BKZ123" s="10"/>
      <c r="BLA123" s="10"/>
      <c r="BLB123" s="10"/>
      <c r="BLC123" s="10"/>
      <c r="BLD123" s="10"/>
      <c r="BLE123" s="10"/>
      <c r="BLF123" s="10"/>
      <c r="BLG123" s="10"/>
      <c r="BLH123" s="10"/>
      <c r="BLI123" s="10"/>
      <c r="BLJ123" s="10"/>
      <c r="BLK123" s="10"/>
      <c r="BLL123" s="10"/>
      <c r="BLM123" s="10"/>
      <c r="BLN123" s="10"/>
      <c r="BLO123" s="10"/>
      <c r="BLP123" s="10"/>
      <c r="BLQ123" s="10"/>
      <c r="BLR123" s="10"/>
      <c r="BLS123" s="10"/>
      <c r="BLT123" s="10"/>
      <c r="BLU123" s="10"/>
      <c r="BLV123" s="10"/>
      <c r="BLW123" s="10"/>
      <c r="BLX123" s="10"/>
      <c r="BLY123" s="10"/>
      <c r="BLZ123" s="10"/>
      <c r="BMA123" s="10"/>
      <c r="BMB123" s="10"/>
      <c r="BMC123" s="10"/>
      <c r="BMD123" s="10"/>
      <c r="BME123" s="10"/>
      <c r="BMF123" s="10"/>
      <c r="BMG123" s="10"/>
      <c r="BMH123" s="10"/>
      <c r="BMI123" s="10"/>
      <c r="BMJ123" s="10"/>
      <c r="BMK123" s="10"/>
      <c r="BML123" s="10"/>
      <c r="BMM123" s="10"/>
      <c r="BMN123" s="10"/>
      <c r="BMO123" s="10"/>
      <c r="BMP123" s="10"/>
      <c r="BMQ123" s="10"/>
      <c r="BMR123" s="10"/>
      <c r="BMS123" s="10"/>
      <c r="BMT123" s="10"/>
      <c r="BMU123" s="10"/>
      <c r="BMV123" s="10"/>
      <c r="BMW123" s="10"/>
      <c r="BMX123" s="10"/>
      <c r="BMY123" s="10"/>
      <c r="BMZ123" s="10"/>
      <c r="BNA123" s="10"/>
      <c r="BNB123" s="10"/>
      <c r="BNC123" s="10"/>
      <c r="BND123" s="10"/>
      <c r="BNE123" s="10"/>
      <c r="BNF123" s="10"/>
      <c r="BNG123" s="10"/>
      <c r="BNH123" s="10"/>
      <c r="BNI123" s="10"/>
      <c r="BNJ123" s="10"/>
      <c r="BNK123" s="10"/>
      <c r="BNL123" s="10"/>
      <c r="BNM123" s="10"/>
      <c r="BNN123" s="10"/>
      <c r="BNO123" s="10"/>
      <c r="BNP123" s="10"/>
      <c r="BNQ123" s="10"/>
      <c r="BNR123" s="10"/>
      <c r="BNS123" s="10"/>
      <c r="BNT123" s="10"/>
      <c r="BNU123" s="10"/>
      <c r="BNV123" s="10"/>
      <c r="BNW123" s="10"/>
      <c r="BNX123" s="10"/>
      <c r="BNY123" s="10"/>
      <c r="BNZ123" s="10"/>
      <c r="BOA123" s="10"/>
      <c r="BOB123" s="10"/>
      <c r="BOC123" s="10"/>
      <c r="BOD123" s="10"/>
      <c r="BOE123" s="10"/>
      <c r="BOF123" s="10"/>
      <c r="BOG123" s="10"/>
      <c r="BOH123" s="10"/>
      <c r="BOI123" s="10"/>
      <c r="BOJ123" s="10"/>
      <c r="BOK123" s="10"/>
      <c r="BOL123" s="10"/>
      <c r="BOM123" s="10"/>
      <c r="BON123" s="10"/>
      <c r="BOO123" s="10"/>
      <c r="BOP123" s="10"/>
      <c r="BOQ123" s="10"/>
      <c r="BOR123" s="10"/>
      <c r="BOS123" s="10"/>
      <c r="BOT123" s="10"/>
      <c r="BOU123" s="10"/>
      <c r="BOV123" s="10"/>
      <c r="BOW123" s="10"/>
      <c r="BOX123" s="10"/>
      <c r="BOY123" s="10"/>
      <c r="BOZ123" s="10"/>
      <c r="BPA123" s="10"/>
      <c r="BPB123" s="10"/>
      <c r="BPC123" s="10"/>
      <c r="BPD123" s="10"/>
      <c r="BPE123" s="10"/>
      <c r="BPF123" s="10"/>
      <c r="BPG123" s="10"/>
      <c r="BPH123" s="10"/>
      <c r="BPI123" s="10"/>
      <c r="BPJ123" s="10"/>
      <c r="BPK123" s="10"/>
      <c r="BPL123" s="10"/>
      <c r="BPM123" s="10"/>
      <c r="BPN123" s="10"/>
      <c r="BPO123" s="10"/>
      <c r="BPP123" s="10"/>
      <c r="BPQ123" s="10"/>
      <c r="BPR123" s="10"/>
      <c r="BPS123" s="10"/>
      <c r="BPT123" s="10"/>
      <c r="BPU123" s="10"/>
      <c r="BPV123" s="10"/>
      <c r="BPW123" s="10"/>
      <c r="BPX123" s="10"/>
      <c r="BPY123" s="10"/>
      <c r="BPZ123" s="10"/>
      <c r="BQA123" s="10"/>
      <c r="BQB123" s="10"/>
      <c r="BQC123" s="10"/>
      <c r="BQD123" s="10"/>
      <c r="BQE123" s="10"/>
      <c r="BQF123" s="10"/>
      <c r="BQG123" s="10"/>
      <c r="BQH123" s="10"/>
      <c r="BQI123" s="10"/>
      <c r="BQJ123" s="10"/>
      <c r="BQK123" s="10"/>
      <c r="BQL123" s="10"/>
      <c r="BQM123" s="10"/>
      <c r="BQN123" s="10"/>
      <c r="BQO123" s="10"/>
      <c r="BQP123" s="10"/>
      <c r="BQQ123" s="10"/>
      <c r="BQR123" s="10"/>
      <c r="BQS123" s="10"/>
      <c r="BQT123" s="10"/>
      <c r="BQU123" s="10"/>
      <c r="BQV123" s="10"/>
      <c r="BQW123" s="10"/>
      <c r="BQX123" s="10"/>
      <c r="BQY123" s="10"/>
      <c r="BQZ123" s="10"/>
      <c r="BRA123" s="10"/>
      <c r="BRB123" s="10"/>
      <c r="BRC123" s="10"/>
      <c r="BRD123" s="10"/>
      <c r="BRE123" s="10"/>
      <c r="BRF123" s="10"/>
      <c r="BRG123" s="10"/>
      <c r="BRH123" s="10"/>
      <c r="BRI123" s="10"/>
      <c r="BRJ123" s="10"/>
      <c r="BRK123" s="10"/>
      <c r="BRL123" s="10"/>
      <c r="BRM123" s="10"/>
      <c r="BRN123" s="10"/>
      <c r="BRO123" s="10"/>
      <c r="BRP123" s="10"/>
      <c r="BRQ123" s="10"/>
      <c r="BRR123" s="10"/>
      <c r="BRS123" s="10"/>
      <c r="BRT123" s="10"/>
      <c r="BRU123" s="10"/>
      <c r="BRV123" s="10"/>
      <c r="BRW123" s="10"/>
      <c r="BRX123" s="10"/>
      <c r="BRY123" s="10"/>
      <c r="BRZ123" s="10"/>
      <c r="BSA123" s="10"/>
      <c r="BSB123" s="10"/>
      <c r="BSC123" s="10"/>
      <c r="BSD123" s="10"/>
      <c r="BSE123" s="10"/>
      <c r="BSF123" s="10"/>
      <c r="BSG123" s="10"/>
      <c r="BSH123" s="10"/>
      <c r="BSI123" s="10"/>
      <c r="BSJ123" s="10"/>
      <c r="BSK123" s="10"/>
      <c r="BSL123" s="10"/>
      <c r="BSM123" s="10"/>
      <c r="BSN123" s="10"/>
      <c r="BSO123" s="10"/>
      <c r="BSP123" s="10"/>
      <c r="BSQ123" s="10"/>
      <c r="BSR123" s="10"/>
      <c r="BSS123" s="10"/>
      <c r="BST123" s="10"/>
      <c r="BSU123" s="10"/>
      <c r="BSV123" s="10"/>
      <c r="BSW123" s="10"/>
      <c r="BSX123" s="10"/>
      <c r="BSY123" s="10"/>
      <c r="BSZ123" s="10"/>
      <c r="BTA123" s="10"/>
      <c r="BTB123" s="10"/>
      <c r="BTC123" s="10"/>
      <c r="BTD123" s="10"/>
      <c r="BTE123" s="10"/>
      <c r="BTF123" s="10"/>
      <c r="BTG123" s="10"/>
      <c r="BTH123" s="10"/>
      <c r="BTI123" s="10"/>
      <c r="BTJ123" s="10"/>
      <c r="BTK123" s="10"/>
      <c r="BTL123" s="10"/>
      <c r="BTM123" s="10"/>
      <c r="BTN123" s="10"/>
      <c r="BTO123" s="10"/>
      <c r="BTP123" s="10"/>
      <c r="BTQ123" s="10"/>
      <c r="BTR123" s="10"/>
      <c r="BTS123" s="10"/>
      <c r="BTT123" s="10"/>
      <c r="BTU123" s="10"/>
      <c r="BTV123" s="10"/>
      <c r="BTW123" s="10"/>
      <c r="BTX123" s="10"/>
      <c r="BTY123" s="10"/>
      <c r="BTZ123" s="10"/>
      <c r="BUA123" s="10"/>
      <c r="BUB123" s="10"/>
      <c r="BUC123" s="10"/>
      <c r="BUD123" s="10"/>
      <c r="BUE123" s="10"/>
      <c r="BUF123" s="10"/>
      <c r="BUG123" s="10"/>
      <c r="BUH123" s="10"/>
      <c r="BUI123" s="10"/>
      <c r="BUJ123" s="10"/>
      <c r="BUK123" s="10"/>
      <c r="BUL123" s="10"/>
      <c r="BUM123" s="10"/>
      <c r="BUN123" s="10"/>
      <c r="BUO123" s="10"/>
      <c r="BUP123" s="10"/>
      <c r="BUQ123" s="10"/>
      <c r="BUR123" s="10"/>
      <c r="BUS123" s="10"/>
      <c r="BUT123" s="10"/>
      <c r="BUU123" s="10"/>
      <c r="BUV123" s="10"/>
      <c r="BUW123" s="10"/>
      <c r="BUX123" s="10"/>
      <c r="BUY123" s="10"/>
      <c r="BUZ123" s="10"/>
      <c r="BVA123" s="10"/>
      <c r="BVB123" s="10"/>
      <c r="BVC123" s="10"/>
      <c r="BVD123" s="10"/>
      <c r="BVE123" s="10"/>
      <c r="BVF123" s="10"/>
      <c r="BVG123" s="10"/>
      <c r="BVH123" s="10"/>
      <c r="BVI123" s="10"/>
      <c r="BVJ123" s="10"/>
      <c r="BVK123" s="10"/>
      <c r="BVL123" s="10"/>
      <c r="BVM123" s="10"/>
      <c r="BVN123" s="10"/>
      <c r="BVO123" s="10"/>
      <c r="BVP123" s="10"/>
      <c r="BVQ123" s="10"/>
      <c r="BVR123" s="10"/>
      <c r="BVS123" s="10"/>
      <c r="BVT123" s="10"/>
      <c r="BVU123" s="10"/>
      <c r="BVV123" s="10"/>
      <c r="BVW123" s="10"/>
      <c r="BVX123" s="10"/>
      <c r="BVY123" s="10"/>
      <c r="BVZ123" s="10"/>
      <c r="BWA123" s="10"/>
      <c r="BWB123" s="10"/>
      <c r="BWC123" s="10"/>
      <c r="BWD123" s="10"/>
      <c r="BWE123" s="10"/>
      <c r="BWF123" s="10"/>
      <c r="BWG123" s="10"/>
      <c r="BWH123" s="10"/>
      <c r="BWI123" s="10"/>
      <c r="BWJ123" s="10"/>
      <c r="BWK123" s="10"/>
      <c r="BWL123" s="10"/>
      <c r="BWM123" s="10"/>
      <c r="BWN123" s="10"/>
      <c r="BWO123" s="10"/>
      <c r="BWP123" s="10"/>
      <c r="BWQ123" s="10"/>
      <c r="BWR123" s="10"/>
      <c r="BWS123" s="10"/>
      <c r="BWT123" s="10"/>
      <c r="BWU123" s="10"/>
      <c r="BWV123" s="10"/>
      <c r="BWW123" s="10"/>
      <c r="BWX123" s="10"/>
      <c r="BWY123" s="10"/>
      <c r="BWZ123" s="10"/>
      <c r="BXA123" s="10"/>
      <c r="BXB123" s="10"/>
      <c r="BXC123" s="10"/>
      <c r="BXD123" s="10"/>
      <c r="BXE123" s="10"/>
      <c r="BXF123" s="10"/>
      <c r="BXG123" s="10"/>
      <c r="BXH123" s="10"/>
      <c r="BXI123" s="10"/>
      <c r="BXJ123" s="10"/>
      <c r="BXK123" s="10"/>
      <c r="BXL123" s="10"/>
      <c r="BXM123" s="10"/>
      <c r="BXN123" s="10"/>
      <c r="BXO123" s="10"/>
      <c r="BXP123" s="10"/>
      <c r="BXQ123" s="10"/>
      <c r="BXR123" s="10"/>
      <c r="BXS123" s="10"/>
      <c r="BXT123" s="10"/>
      <c r="BXU123" s="10"/>
      <c r="BXV123" s="10"/>
      <c r="BXW123" s="10"/>
      <c r="BXX123" s="10"/>
      <c r="BXY123" s="10"/>
      <c r="BXZ123" s="10"/>
      <c r="BYA123" s="10"/>
      <c r="BYB123" s="10"/>
      <c r="BYC123" s="10"/>
      <c r="BYD123" s="10"/>
      <c r="BYE123" s="10"/>
      <c r="BYF123" s="10"/>
      <c r="BYG123" s="10"/>
      <c r="BYH123" s="10"/>
      <c r="BYI123" s="10"/>
      <c r="BYJ123" s="10"/>
      <c r="BYK123" s="10"/>
      <c r="BYL123" s="10"/>
      <c r="BYM123" s="10"/>
      <c r="BYN123" s="10"/>
      <c r="BYO123" s="10"/>
      <c r="BYP123" s="10"/>
      <c r="BYQ123" s="10"/>
      <c r="BYR123" s="10"/>
      <c r="BYS123" s="10"/>
      <c r="BYT123" s="10"/>
      <c r="BYU123" s="10"/>
      <c r="BYV123" s="10"/>
      <c r="BYW123" s="10"/>
      <c r="BYX123" s="10"/>
      <c r="BYY123" s="10"/>
      <c r="BYZ123" s="10"/>
      <c r="BZA123" s="10"/>
      <c r="BZB123" s="10"/>
      <c r="BZC123" s="10"/>
      <c r="BZD123" s="10"/>
      <c r="BZE123" s="10"/>
      <c r="BZF123" s="10"/>
      <c r="BZG123" s="10"/>
      <c r="BZH123" s="10"/>
      <c r="BZI123" s="10"/>
      <c r="BZJ123" s="10"/>
      <c r="BZK123" s="10"/>
      <c r="BZL123" s="10"/>
      <c r="BZM123" s="10"/>
      <c r="BZN123" s="10"/>
      <c r="BZO123" s="10"/>
      <c r="BZP123" s="10"/>
      <c r="BZQ123" s="10"/>
      <c r="BZR123" s="10"/>
      <c r="BZS123" s="10"/>
      <c r="BZT123" s="10"/>
      <c r="BZU123" s="10"/>
      <c r="BZV123" s="10"/>
      <c r="BZW123" s="10"/>
      <c r="BZX123" s="10"/>
      <c r="BZY123" s="10"/>
      <c r="BZZ123" s="10"/>
      <c r="CAA123" s="10"/>
      <c r="CAB123" s="10"/>
      <c r="CAC123" s="10"/>
      <c r="CAD123" s="10"/>
      <c r="CAE123" s="10"/>
      <c r="CAF123" s="10"/>
      <c r="CAG123" s="10"/>
      <c r="CAH123" s="10"/>
      <c r="CAI123" s="10"/>
      <c r="CAJ123" s="10"/>
      <c r="CAK123" s="10"/>
      <c r="CAL123" s="10"/>
      <c r="CAM123" s="10"/>
      <c r="CAN123" s="10"/>
      <c r="CAO123" s="10"/>
      <c r="CAP123" s="10"/>
      <c r="CAQ123" s="10"/>
      <c r="CAR123" s="10"/>
      <c r="CAS123" s="10"/>
      <c r="CAT123" s="10"/>
      <c r="CAU123" s="10"/>
      <c r="CAV123" s="10"/>
      <c r="CAW123" s="10"/>
      <c r="CAX123" s="10"/>
      <c r="CAY123" s="10"/>
      <c r="CAZ123" s="10"/>
      <c r="CBA123" s="10"/>
      <c r="CBB123" s="10"/>
      <c r="CBC123" s="10"/>
      <c r="CBD123" s="10"/>
      <c r="CBE123" s="10"/>
      <c r="CBF123" s="10"/>
      <c r="CBG123" s="10"/>
      <c r="CBH123" s="10"/>
      <c r="CBI123" s="10"/>
      <c r="CBJ123" s="10"/>
      <c r="CBK123" s="10"/>
      <c r="CBL123" s="10"/>
      <c r="CBM123" s="10"/>
      <c r="CBN123" s="10"/>
      <c r="CBO123" s="10"/>
      <c r="CBP123" s="10"/>
      <c r="CBQ123" s="10"/>
      <c r="CBR123" s="10"/>
      <c r="CBS123" s="10"/>
      <c r="CBT123" s="10"/>
      <c r="CBU123" s="10"/>
      <c r="CBV123" s="10"/>
      <c r="CBW123" s="10"/>
      <c r="CBX123" s="10"/>
      <c r="CBY123" s="10"/>
      <c r="CBZ123" s="10"/>
      <c r="CCA123" s="10"/>
      <c r="CCB123" s="10"/>
      <c r="CCC123" s="10"/>
      <c r="CCD123" s="10"/>
      <c r="CCE123" s="10"/>
      <c r="CCF123" s="10"/>
      <c r="CCG123" s="10"/>
      <c r="CCH123" s="10"/>
      <c r="CCI123" s="10"/>
      <c r="CCJ123" s="10"/>
      <c r="CCK123" s="10"/>
      <c r="CCL123" s="10"/>
      <c r="CCM123" s="10"/>
      <c r="CCN123" s="10"/>
      <c r="CCO123" s="10"/>
      <c r="CCP123" s="10"/>
      <c r="CCQ123" s="10"/>
      <c r="CCR123" s="10"/>
      <c r="CCS123" s="10"/>
      <c r="CCT123" s="10"/>
      <c r="CCU123" s="10"/>
      <c r="CCV123" s="10"/>
      <c r="CCW123" s="10"/>
      <c r="CCX123" s="10"/>
      <c r="CCY123" s="10"/>
      <c r="CCZ123" s="10"/>
      <c r="CDA123" s="10"/>
      <c r="CDB123" s="10"/>
      <c r="CDC123" s="10"/>
      <c r="CDD123" s="10"/>
      <c r="CDE123" s="10"/>
      <c r="CDF123" s="10"/>
      <c r="CDG123" s="10"/>
      <c r="CDH123" s="10"/>
      <c r="CDI123" s="10"/>
      <c r="CDJ123" s="10"/>
      <c r="CDK123" s="10"/>
      <c r="CDL123" s="10"/>
      <c r="CDM123" s="10"/>
      <c r="CDN123" s="10"/>
      <c r="CDO123" s="10"/>
      <c r="CDP123" s="10"/>
      <c r="CDQ123" s="10"/>
      <c r="CDR123" s="10"/>
      <c r="CDS123" s="10"/>
      <c r="CDT123" s="10"/>
      <c r="CDU123" s="10"/>
      <c r="CDV123" s="10"/>
      <c r="CDW123" s="10"/>
      <c r="CDX123" s="10"/>
      <c r="CDY123" s="10"/>
      <c r="CDZ123" s="10"/>
      <c r="CEA123" s="10"/>
      <c r="CEB123" s="10"/>
      <c r="CEC123" s="10"/>
      <c r="CED123" s="10"/>
      <c r="CEE123" s="10"/>
      <c r="CEF123" s="10"/>
      <c r="CEG123" s="10"/>
      <c r="CEH123" s="10"/>
      <c r="CEI123" s="10"/>
      <c r="CEJ123" s="10"/>
      <c r="CEK123" s="10"/>
      <c r="CEL123" s="10"/>
      <c r="CEM123" s="10"/>
      <c r="CEN123" s="10"/>
      <c r="CEO123" s="10"/>
      <c r="CEP123" s="10"/>
      <c r="CEQ123" s="10"/>
      <c r="CER123" s="10"/>
      <c r="CES123" s="10"/>
      <c r="CET123" s="10"/>
      <c r="CEU123" s="10"/>
      <c r="CEV123" s="10"/>
      <c r="CEW123" s="10"/>
      <c r="CEX123" s="10"/>
      <c r="CEY123" s="10"/>
      <c r="CEZ123" s="10"/>
      <c r="CFA123" s="10"/>
      <c r="CFB123" s="10"/>
      <c r="CFC123" s="10"/>
      <c r="CFD123" s="10"/>
      <c r="CFE123" s="10"/>
      <c r="CFF123" s="10"/>
      <c r="CFG123" s="10"/>
      <c r="CFH123" s="10"/>
      <c r="CFI123" s="10"/>
      <c r="CFJ123" s="10"/>
      <c r="CFK123" s="10"/>
      <c r="CFL123" s="10"/>
      <c r="CFM123" s="10"/>
      <c r="CFN123" s="10"/>
      <c r="CFO123" s="10"/>
      <c r="CFP123" s="10"/>
      <c r="CFQ123" s="10"/>
      <c r="CFR123" s="10"/>
      <c r="CFS123" s="10"/>
      <c r="CFT123" s="10"/>
      <c r="CFU123" s="10"/>
      <c r="CFV123" s="10"/>
      <c r="CFW123" s="10"/>
      <c r="CFX123" s="10"/>
      <c r="CFY123" s="10"/>
      <c r="CFZ123" s="10"/>
      <c r="CGA123" s="10"/>
      <c r="CGB123" s="10"/>
      <c r="CGC123" s="10"/>
      <c r="CGD123" s="10"/>
      <c r="CGE123" s="10"/>
      <c r="CGF123" s="10"/>
      <c r="CGG123" s="10"/>
      <c r="CGH123" s="10"/>
      <c r="CGI123" s="10"/>
      <c r="CGJ123" s="10"/>
      <c r="CGK123" s="10"/>
      <c r="CGL123" s="10"/>
      <c r="CGM123" s="10"/>
      <c r="CGN123" s="10"/>
      <c r="CGO123" s="10"/>
      <c r="CGP123" s="10"/>
      <c r="CGQ123" s="10"/>
      <c r="CGR123" s="10"/>
      <c r="CGS123" s="10"/>
      <c r="CGT123" s="10"/>
      <c r="CGU123" s="10"/>
      <c r="CGV123" s="10"/>
      <c r="CGW123" s="10"/>
      <c r="CGX123" s="10"/>
      <c r="CGY123" s="10"/>
      <c r="CGZ123" s="10"/>
      <c r="CHA123" s="10"/>
      <c r="CHB123" s="10"/>
      <c r="CHC123" s="10"/>
      <c r="CHD123" s="10"/>
      <c r="CHE123" s="10"/>
      <c r="CHF123" s="10"/>
      <c r="CHG123" s="10"/>
      <c r="CHH123" s="10"/>
      <c r="CHI123" s="10"/>
      <c r="CHJ123" s="10"/>
      <c r="CHK123" s="10"/>
      <c r="CHL123" s="10"/>
      <c r="CHM123" s="10"/>
      <c r="CHN123" s="10"/>
      <c r="CHO123" s="10"/>
      <c r="CHP123" s="10"/>
      <c r="CHQ123" s="10"/>
      <c r="CHR123" s="10"/>
      <c r="CHS123" s="10"/>
      <c r="CHT123" s="10"/>
      <c r="CHU123" s="10"/>
      <c r="CHV123" s="10"/>
      <c r="CHW123" s="10"/>
      <c r="CHX123" s="10"/>
      <c r="CHY123" s="10"/>
      <c r="CHZ123" s="10"/>
      <c r="CIA123" s="10"/>
      <c r="CIB123" s="10"/>
      <c r="CIC123" s="10"/>
      <c r="CID123" s="10"/>
      <c r="CIE123" s="10"/>
      <c r="CIF123" s="10"/>
      <c r="CIG123" s="10"/>
      <c r="CIH123" s="10"/>
      <c r="CII123" s="10"/>
      <c r="CIJ123" s="10"/>
      <c r="CIK123" s="10"/>
      <c r="CIL123" s="10"/>
      <c r="CIM123" s="10"/>
      <c r="CIN123" s="10"/>
      <c r="CIO123" s="10"/>
      <c r="CIP123" s="10"/>
      <c r="CIQ123" s="10"/>
      <c r="CIR123" s="10"/>
      <c r="CIS123" s="10"/>
      <c r="CIT123" s="10"/>
      <c r="CIU123" s="10"/>
      <c r="CIV123" s="10"/>
      <c r="CIW123" s="10"/>
      <c r="CIX123" s="10"/>
      <c r="CIY123" s="10"/>
      <c r="CIZ123" s="10"/>
      <c r="CJA123" s="10"/>
      <c r="CJB123" s="10"/>
      <c r="CJC123" s="10"/>
      <c r="CJD123" s="10"/>
      <c r="CJE123" s="10"/>
      <c r="CJF123" s="10"/>
      <c r="CJG123" s="10"/>
      <c r="CJH123" s="10"/>
      <c r="CJI123" s="10"/>
      <c r="CJJ123" s="10"/>
      <c r="CJK123" s="10"/>
      <c r="CJL123" s="10"/>
      <c r="CJM123" s="10"/>
      <c r="CJN123" s="10"/>
      <c r="CJO123" s="10"/>
      <c r="CJP123" s="10"/>
      <c r="CJQ123" s="10"/>
      <c r="CJR123" s="10"/>
      <c r="CJS123" s="10"/>
      <c r="CJT123" s="10"/>
      <c r="CJU123" s="10"/>
      <c r="CJV123" s="10"/>
      <c r="CJW123" s="10"/>
      <c r="CJX123" s="10"/>
      <c r="CJY123" s="10"/>
      <c r="CJZ123" s="10"/>
      <c r="CKA123" s="10"/>
      <c r="CKB123" s="10"/>
      <c r="CKC123" s="10"/>
      <c r="CKD123" s="10"/>
      <c r="CKE123" s="10"/>
      <c r="CKF123" s="10"/>
      <c r="CKG123" s="10"/>
      <c r="CKH123" s="10"/>
      <c r="CKI123" s="10"/>
      <c r="CKJ123" s="10"/>
      <c r="CKK123" s="10"/>
      <c r="CKL123" s="10"/>
      <c r="CKM123" s="10"/>
      <c r="CKN123" s="10"/>
      <c r="CKO123" s="10"/>
      <c r="CKP123" s="10"/>
      <c r="CKQ123" s="10"/>
      <c r="CKR123" s="10"/>
      <c r="CKS123" s="10"/>
      <c r="CKT123" s="10"/>
      <c r="CKU123" s="10"/>
      <c r="CKV123" s="10"/>
      <c r="CKW123" s="10"/>
      <c r="CKX123" s="10"/>
      <c r="CKY123" s="10"/>
      <c r="CKZ123" s="10"/>
      <c r="CLA123" s="10"/>
      <c r="CLB123" s="10"/>
      <c r="CLC123" s="10"/>
      <c r="CLD123" s="10"/>
      <c r="CLE123" s="10"/>
      <c r="CLF123" s="10"/>
      <c r="CLG123" s="10"/>
      <c r="CLH123" s="10"/>
      <c r="CLI123" s="10"/>
      <c r="CLJ123" s="10"/>
      <c r="CLK123" s="10"/>
      <c r="CLL123" s="10"/>
      <c r="CLM123" s="10"/>
      <c r="CLN123" s="10"/>
      <c r="CLO123" s="10"/>
      <c r="CLP123" s="10"/>
      <c r="CLQ123" s="10"/>
      <c r="CLR123" s="10"/>
      <c r="CLS123" s="10"/>
      <c r="CLT123" s="10"/>
      <c r="CLU123" s="10"/>
      <c r="CLV123" s="10"/>
      <c r="CLW123" s="10"/>
      <c r="CLX123" s="10"/>
      <c r="CLY123" s="10"/>
      <c r="CLZ123" s="10"/>
      <c r="CMA123" s="10"/>
      <c r="CMB123" s="10"/>
      <c r="CMC123" s="10"/>
      <c r="CMD123" s="10"/>
      <c r="CME123" s="10"/>
      <c r="CMF123" s="10"/>
      <c r="CMG123" s="10"/>
      <c r="CMH123" s="10"/>
      <c r="CMI123" s="10"/>
      <c r="CMJ123" s="10"/>
      <c r="CMK123" s="10"/>
      <c r="CML123" s="10"/>
      <c r="CMM123" s="10"/>
      <c r="CMN123" s="10"/>
      <c r="CMO123" s="10"/>
      <c r="CMP123" s="10"/>
      <c r="CMQ123" s="10"/>
      <c r="CMR123" s="10"/>
      <c r="CMS123" s="10"/>
      <c r="CMT123" s="10"/>
      <c r="CMU123" s="10"/>
      <c r="CMV123" s="10"/>
      <c r="CMW123" s="10"/>
      <c r="CMX123" s="10"/>
      <c r="CMY123" s="10"/>
      <c r="CMZ123" s="10"/>
      <c r="CNA123" s="10"/>
      <c r="CNB123" s="10"/>
      <c r="CNC123" s="10"/>
      <c r="CND123" s="10"/>
      <c r="CNE123" s="10"/>
      <c r="CNF123" s="10"/>
      <c r="CNG123" s="10"/>
      <c r="CNH123" s="10"/>
      <c r="CNI123" s="10"/>
      <c r="CNJ123" s="10"/>
      <c r="CNK123" s="10"/>
      <c r="CNL123" s="10"/>
      <c r="CNM123" s="10"/>
      <c r="CNN123" s="10"/>
      <c r="CNO123" s="10"/>
      <c r="CNP123" s="10"/>
      <c r="CNQ123" s="10"/>
      <c r="CNR123" s="10"/>
      <c r="CNS123" s="10"/>
      <c r="CNT123" s="10"/>
      <c r="CNU123" s="10"/>
      <c r="CNV123" s="10"/>
      <c r="CNW123" s="10"/>
      <c r="CNX123" s="10"/>
      <c r="CNY123" s="10"/>
      <c r="CNZ123" s="10"/>
      <c r="COA123" s="10"/>
      <c r="COB123" s="10"/>
      <c r="COC123" s="10"/>
      <c r="COD123" s="10"/>
      <c r="COE123" s="10"/>
      <c r="COF123" s="10"/>
      <c r="COG123" s="10"/>
      <c r="COH123" s="10"/>
      <c r="COI123" s="10"/>
      <c r="COJ123" s="10"/>
      <c r="COK123" s="10"/>
      <c r="COL123" s="10"/>
      <c r="COM123" s="10"/>
      <c r="CON123" s="10"/>
      <c r="COO123" s="10"/>
      <c r="COP123" s="10"/>
      <c r="COQ123" s="10"/>
      <c r="COR123" s="10"/>
      <c r="COS123" s="10"/>
      <c r="COT123" s="10"/>
      <c r="COU123" s="10"/>
      <c r="COV123" s="10"/>
      <c r="COW123" s="10"/>
      <c r="COX123" s="10"/>
      <c r="COY123" s="10"/>
      <c r="COZ123" s="10"/>
      <c r="CPA123" s="10"/>
      <c r="CPB123" s="10"/>
      <c r="CPC123" s="10"/>
      <c r="CPD123" s="10"/>
      <c r="CPE123" s="10"/>
      <c r="CPF123" s="10"/>
      <c r="CPG123" s="10"/>
      <c r="CPH123" s="10"/>
      <c r="CPI123" s="10"/>
      <c r="CPJ123" s="10"/>
      <c r="CPK123" s="10"/>
      <c r="CPL123" s="10"/>
      <c r="CPM123" s="10"/>
      <c r="CPN123" s="10"/>
      <c r="CPO123" s="10"/>
      <c r="CPP123" s="10"/>
      <c r="CPQ123" s="10"/>
      <c r="CPR123" s="10"/>
      <c r="CPS123" s="10"/>
      <c r="CPT123" s="10"/>
      <c r="CPU123" s="10"/>
      <c r="CPV123" s="10"/>
      <c r="CPW123" s="10"/>
      <c r="CPX123" s="10"/>
      <c r="CPY123" s="10"/>
      <c r="CPZ123" s="10"/>
      <c r="CQA123" s="10"/>
      <c r="CQB123" s="10"/>
      <c r="CQC123" s="10"/>
      <c r="CQD123" s="10"/>
      <c r="CQE123" s="10"/>
      <c r="CQF123" s="10"/>
      <c r="CQG123" s="10"/>
      <c r="CQH123" s="10"/>
      <c r="CQI123" s="10"/>
      <c r="CQJ123" s="10"/>
      <c r="CQK123" s="10"/>
      <c r="CQL123" s="10"/>
      <c r="CQM123" s="10"/>
      <c r="CQN123" s="10"/>
      <c r="CQO123" s="10"/>
      <c r="CQP123" s="10"/>
      <c r="CQQ123" s="10"/>
      <c r="CQR123" s="10"/>
      <c r="CQS123" s="10"/>
      <c r="CQT123" s="10"/>
      <c r="CQU123" s="10"/>
      <c r="CQV123" s="10"/>
      <c r="CQW123" s="10"/>
      <c r="CQX123" s="10"/>
      <c r="CQY123" s="10"/>
      <c r="CQZ123" s="10"/>
      <c r="CRA123" s="10"/>
      <c r="CRB123" s="10"/>
      <c r="CRC123" s="10"/>
      <c r="CRD123" s="10"/>
      <c r="CRE123" s="10"/>
      <c r="CRF123" s="10"/>
      <c r="CRG123" s="10"/>
      <c r="CRH123" s="10"/>
      <c r="CRI123" s="10"/>
      <c r="CRJ123" s="10"/>
      <c r="CRK123" s="10"/>
      <c r="CRL123" s="10"/>
      <c r="CRM123" s="10"/>
      <c r="CRN123" s="10"/>
      <c r="CRO123" s="10"/>
      <c r="CRP123" s="10"/>
      <c r="CRQ123" s="10"/>
      <c r="CRR123" s="10"/>
      <c r="CRS123" s="10"/>
      <c r="CRT123" s="10"/>
      <c r="CRU123" s="10"/>
      <c r="CRV123" s="10"/>
      <c r="CRW123" s="10"/>
      <c r="CRX123" s="10"/>
      <c r="CRY123" s="10"/>
      <c r="CRZ123" s="10"/>
      <c r="CSA123" s="10"/>
      <c r="CSB123" s="10"/>
      <c r="CSC123" s="10"/>
      <c r="CSD123" s="10"/>
      <c r="CSE123" s="10"/>
      <c r="CSF123" s="10"/>
      <c r="CSG123" s="10"/>
      <c r="CSH123" s="10"/>
      <c r="CSI123" s="10"/>
      <c r="CSJ123" s="10"/>
      <c r="CSK123" s="10"/>
      <c r="CSL123" s="10"/>
      <c r="CSM123" s="10"/>
      <c r="CSN123" s="10"/>
      <c r="CSO123" s="10"/>
      <c r="CSP123" s="10"/>
      <c r="CSQ123" s="10"/>
      <c r="CSR123" s="10"/>
      <c r="CSS123" s="10"/>
      <c r="CST123" s="10"/>
      <c r="CSU123" s="10"/>
      <c r="CSV123" s="10"/>
      <c r="CSW123" s="10"/>
      <c r="CSX123" s="10"/>
      <c r="CSY123" s="10"/>
      <c r="CSZ123" s="10"/>
      <c r="CTA123" s="10"/>
      <c r="CTB123" s="10"/>
      <c r="CTC123" s="10"/>
      <c r="CTD123" s="10"/>
      <c r="CTE123" s="10"/>
      <c r="CTF123" s="10"/>
      <c r="CTG123" s="10"/>
      <c r="CTH123" s="10"/>
      <c r="CTI123" s="10"/>
      <c r="CTJ123" s="10"/>
      <c r="CTK123" s="10"/>
      <c r="CTL123" s="10"/>
      <c r="CTM123" s="10"/>
      <c r="CTN123" s="10"/>
      <c r="CTO123" s="10"/>
      <c r="CTP123" s="10"/>
      <c r="CTQ123" s="10"/>
      <c r="CTR123" s="10"/>
      <c r="CTS123" s="10"/>
      <c r="CTT123" s="10"/>
      <c r="CTU123" s="10"/>
      <c r="CTV123" s="10"/>
      <c r="CTW123" s="10"/>
      <c r="CTX123" s="10"/>
      <c r="CTY123" s="10"/>
      <c r="CTZ123" s="10"/>
      <c r="CUA123" s="10"/>
      <c r="CUB123" s="10"/>
      <c r="CUC123" s="10"/>
      <c r="CUD123" s="10"/>
      <c r="CUE123" s="10"/>
      <c r="CUF123" s="10"/>
      <c r="CUG123" s="10"/>
      <c r="CUH123" s="10"/>
      <c r="CUI123" s="10"/>
      <c r="CUJ123" s="10"/>
      <c r="CUK123" s="10"/>
      <c r="CUL123" s="10"/>
      <c r="CUM123" s="10"/>
      <c r="CUN123" s="10"/>
      <c r="CUO123" s="10"/>
      <c r="CUP123" s="10"/>
      <c r="CUQ123" s="10"/>
      <c r="CUR123" s="10"/>
      <c r="CUS123" s="10"/>
      <c r="CUT123" s="10"/>
      <c r="CUU123" s="10"/>
      <c r="CUV123" s="10"/>
      <c r="CUW123" s="10"/>
      <c r="CUX123" s="10"/>
      <c r="CUY123" s="10"/>
      <c r="CUZ123" s="10"/>
      <c r="CVA123" s="10"/>
      <c r="CVB123" s="10"/>
      <c r="CVC123" s="10"/>
      <c r="CVD123" s="10"/>
      <c r="CVE123" s="10"/>
      <c r="CVF123" s="10"/>
      <c r="CVG123" s="10"/>
      <c r="CVH123" s="10"/>
      <c r="CVI123" s="10"/>
      <c r="CVJ123" s="10"/>
      <c r="CVK123" s="10"/>
      <c r="CVL123" s="10"/>
      <c r="CVM123" s="10"/>
      <c r="CVN123" s="10"/>
      <c r="CVO123" s="10"/>
      <c r="CVP123" s="10"/>
      <c r="CVQ123" s="10"/>
      <c r="CVR123" s="10"/>
      <c r="CVS123" s="10"/>
      <c r="CVT123" s="10"/>
      <c r="CVU123" s="10"/>
      <c r="CVV123" s="10"/>
      <c r="CVW123" s="10"/>
      <c r="CVX123" s="10"/>
      <c r="CVY123" s="10"/>
      <c r="CVZ123" s="10"/>
      <c r="CWA123" s="10"/>
      <c r="CWB123" s="10"/>
      <c r="CWC123" s="10"/>
      <c r="CWD123" s="10"/>
      <c r="CWE123" s="10"/>
      <c r="CWF123" s="10"/>
      <c r="CWG123" s="10"/>
      <c r="CWH123" s="10"/>
      <c r="CWI123" s="10"/>
      <c r="CWJ123" s="10"/>
      <c r="CWK123" s="10"/>
      <c r="CWL123" s="10"/>
      <c r="CWM123" s="10"/>
      <c r="CWN123" s="10"/>
      <c r="CWO123" s="10"/>
      <c r="CWP123" s="10"/>
      <c r="CWQ123" s="10"/>
      <c r="CWR123" s="10"/>
      <c r="CWS123" s="10"/>
      <c r="CWT123" s="10"/>
      <c r="CWU123" s="10"/>
      <c r="CWV123" s="10"/>
      <c r="CWW123" s="10"/>
      <c r="CWX123" s="10"/>
      <c r="CWY123" s="10"/>
      <c r="CWZ123" s="10"/>
      <c r="CXA123" s="10"/>
      <c r="CXB123" s="10"/>
      <c r="CXC123" s="10"/>
      <c r="CXD123" s="10"/>
      <c r="CXE123" s="10"/>
      <c r="CXF123" s="10"/>
      <c r="CXG123" s="10"/>
      <c r="CXH123" s="10"/>
      <c r="CXI123" s="10"/>
      <c r="CXJ123" s="10"/>
      <c r="CXK123" s="10"/>
      <c r="CXL123" s="10"/>
      <c r="CXM123" s="10"/>
      <c r="CXN123" s="10"/>
      <c r="CXO123" s="10"/>
      <c r="CXP123" s="10"/>
      <c r="CXQ123" s="10"/>
      <c r="CXR123" s="10"/>
      <c r="CXS123" s="10"/>
      <c r="CXT123" s="10"/>
      <c r="CXU123" s="10"/>
      <c r="CXV123" s="10"/>
      <c r="CXW123" s="10"/>
      <c r="CXX123" s="10"/>
      <c r="CXY123" s="10"/>
      <c r="CXZ123" s="10"/>
      <c r="CYA123" s="10"/>
      <c r="CYB123" s="10"/>
      <c r="CYC123" s="10"/>
      <c r="CYD123" s="10"/>
      <c r="CYE123" s="10"/>
      <c r="CYF123" s="10"/>
      <c r="CYG123" s="10"/>
      <c r="CYH123" s="10"/>
      <c r="CYI123" s="10"/>
      <c r="CYJ123" s="10"/>
      <c r="CYK123" s="10"/>
      <c r="CYL123" s="10"/>
      <c r="CYM123" s="10"/>
      <c r="CYN123" s="10"/>
      <c r="CYO123" s="10"/>
      <c r="CYP123" s="10"/>
      <c r="CYQ123" s="10"/>
      <c r="CYR123" s="10"/>
      <c r="CYS123" s="10"/>
      <c r="CYT123" s="10"/>
      <c r="CYU123" s="10"/>
      <c r="CYV123" s="10"/>
      <c r="CYW123" s="10"/>
      <c r="CYX123" s="10"/>
      <c r="CYY123" s="10"/>
      <c r="CYZ123" s="10"/>
      <c r="CZA123" s="10"/>
      <c r="CZB123" s="10"/>
      <c r="CZC123" s="10"/>
      <c r="CZD123" s="10"/>
      <c r="CZE123" s="10"/>
      <c r="CZF123" s="10"/>
      <c r="CZG123" s="10"/>
      <c r="CZH123" s="10"/>
      <c r="CZI123" s="10"/>
      <c r="CZJ123" s="10"/>
      <c r="CZK123" s="10"/>
      <c r="CZL123" s="10"/>
      <c r="CZM123" s="10"/>
      <c r="CZN123" s="10"/>
      <c r="CZO123" s="10"/>
      <c r="CZP123" s="10"/>
      <c r="CZQ123" s="10"/>
      <c r="CZR123" s="10"/>
      <c r="CZS123" s="10"/>
      <c r="CZT123" s="10"/>
      <c r="CZU123" s="10"/>
      <c r="CZV123" s="10"/>
      <c r="CZW123" s="10"/>
      <c r="CZX123" s="10"/>
      <c r="CZY123" s="10"/>
      <c r="CZZ123" s="10"/>
      <c r="DAA123" s="10"/>
      <c r="DAB123" s="10"/>
      <c r="DAC123" s="10"/>
      <c r="DAD123" s="10"/>
      <c r="DAE123" s="10"/>
      <c r="DAF123" s="10"/>
      <c r="DAG123" s="10"/>
      <c r="DAH123" s="10"/>
      <c r="DAI123" s="10"/>
      <c r="DAJ123" s="10"/>
      <c r="DAK123" s="10"/>
      <c r="DAL123" s="10"/>
      <c r="DAM123" s="10"/>
      <c r="DAN123" s="10"/>
      <c r="DAO123" s="10"/>
      <c r="DAP123" s="10"/>
      <c r="DAQ123" s="10"/>
      <c r="DAR123" s="10"/>
      <c r="DAS123" s="10"/>
      <c r="DAT123" s="10"/>
      <c r="DAU123" s="10"/>
      <c r="DAV123" s="10"/>
      <c r="DAW123" s="10"/>
      <c r="DAX123" s="10"/>
      <c r="DAY123" s="10"/>
      <c r="DAZ123" s="10"/>
      <c r="DBA123" s="10"/>
      <c r="DBB123" s="10"/>
      <c r="DBC123" s="10"/>
      <c r="DBD123" s="10"/>
      <c r="DBE123" s="10"/>
      <c r="DBF123" s="10"/>
      <c r="DBG123" s="10"/>
      <c r="DBH123" s="10"/>
      <c r="DBI123" s="10"/>
      <c r="DBJ123" s="10"/>
      <c r="DBK123" s="10"/>
      <c r="DBL123" s="10"/>
      <c r="DBM123" s="10"/>
      <c r="DBN123" s="10"/>
      <c r="DBO123" s="10"/>
      <c r="DBP123" s="10"/>
      <c r="DBQ123" s="10"/>
      <c r="DBR123" s="10"/>
      <c r="DBS123" s="10"/>
      <c r="DBT123" s="10"/>
      <c r="DBU123" s="10"/>
      <c r="DBV123" s="10"/>
      <c r="DBW123" s="10"/>
      <c r="DBX123" s="10"/>
      <c r="DBY123" s="10"/>
      <c r="DBZ123" s="10"/>
      <c r="DCA123" s="10"/>
      <c r="DCB123" s="10"/>
      <c r="DCC123" s="10"/>
      <c r="DCD123" s="10"/>
      <c r="DCE123" s="10"/>
      <c r="DCF123" s="10"/>
      <c r="DCG123" s="10"/>
      <c r="DCH123" s="10"/>
      <c r="DCI123" s="10"/>
      <c r="DCJ123" s="10"/>
      <c r="DCK123" s="10"/>
      <c r="DCL123" s="10"/>
      <c r="DCM123" s="10"/>
      <c r="DCN123" s="10"/>
      <c r="DCO123" s="10"/>
      <c r="DCP123" s="10"/>
      <c r="DCQ123" s="10"/>
      <c r="DCR123" s="10"/>
      <c r="DCS123" s="10"/>
      <c r="DCT123" s="10"/>
      <c r="DCU123" s="10"/>
      <c r="DCV123" s="10"/>
      <c r="DCW123" s="10"/>
      <c r="DCX123" s="10"/>
      <c r="DCY123" s="10"/>
      <c r="DCZ123" s="10"/>
      <c r="DDA123" s="10"/>
      <c r="DDB123" s="10"/>
      <c r="DDC123" s="10"/>
      <c r="DDD123" s="10"/>
      <c r="DDE123" s="10"/>
      <c r="DDF123" s="10"/>
      <c r="DDG123" s="10"/>
      <c r="DDH123" s="10"/>
      <c r="DDI123" s="10"/>
      <c r="DDJ123" s="10"/>
      <c r="DDK123" s="10"/>
      <c r="DDL123" s="10"/>
      <c r="DDM123" s="10"/>
      <c r="DDN123" s="10"/>
      <c r="DDO123" s="10"/>
      <c r="DDP123" s="10"/>
      <c r="DDQ123" s="10"/>
      <c r="DDR123" s="10"/>
      <c r="DDS123" s="10"/>
      <c r="DDT123" s="10"/>
      <c r="DDU123" s="10"/>
      <c r="DDV123" s="10"/>
      <c r="DDW123" s="10"/>
      <c r="DDX123" s="10"/>
      <c r="DDY123" s="10"/>
      <c r="DDZ123" s="10"/>
      <c r="DEA123" s="10"/>
      <c r="DEB123" s="10"/>
      <c r="DEC123" s="10"/>
      <c r="DED123" s="10"/>
      <c r="DEE123" s="10"/>
      <c r="DEF123" s="10"/>
      <c r="DEG123" s="10"/>
      <c r="DEH123" s="10"/>
      <c r="DEI123" s="10"/>
      <c r="DEJ123" s="10"/>
      <c r="DEK123" s="10"/>
      <c r="DEL123" s="10"/>
      <c r="DEM123" s="10"/>
      <c r="DEN123" s="10"/>
      <c r="DEO123" s="10"/>
      <c r="DEP123" s="10"/>
      <c r="DEQ123" s="10"/>
      <c r="DER123" s="10"/>
      <c r="DES123" s="10"/>
      <c r="DET123" s="10"/>
      <c r="DEU123" s="10"/>
      <c r="DEV123" s="10"/>
      <c r="DEW123" s="10"/>
      <c r="DEX123" s="10"/>
      <c r="DEY123" s="10"/>
      <c r="DEZ123" s="10"/>
      <c r="DFA123" s="10"/>
      <c r="DFB123" s="10"/>
      <c r="DFC123" s="10"/>
      <c r="DFD123" s="10"/>
      <c r="DFE123" s="10"/>
      <c r="DFF123" s="10"/>
      <c r="DFG123" s="10"/>
      <c r="DFH123" s="10"/>
      <c r="DFI123" s="10"/>
      <c r="DFJ123" s="10"/>
      <c r="DFK123" s="10"/>
      <c r="DFL123" s="10"/>
      <c r="DFM123" s="10"/>
      <c r="DFN123" s="10"/>
      <c r="DFO123" s="10"/>
      <c r="DFP123" s="10"/>
      <c r="DFQ123" s="10"/>
      <c r="DFR123" s="10"/>
      <c r="DFS123" s="10"/>
      <c r="DFT123" s="10"/>
      <c r="DFU123" s="10"/>
      <c r="DFV123" s="10"/>
      <c r="DFW123" s="10"/>
      <c r="DFX123" s="10"/>
      <c r="DFY123" s="10"/>
      <c r="DFZ123" s="10"/>
      <c r="DGA123" s="10"/>
      <c r="DGB123" s="10"/>
      <c r="DGC123" s="10"/>
      <c r="DGD123" s="10"/>
      <c r="DGE123" s="10"/>
      <c r="DGF123" s="10"/>
      <c r="DGG123" s="10"/>
      <c r="DGH123" s="10"/>
      <c r="DGI123" s="10"/>
      <c r="DGJ123" s="10"/>
      <c r="DGK123" s="10"/>
      <c r="DGL123" s="10"/>
      <c r="DGM123" s="10"/>
      <c r="DGN123" s="10"/>
      <c r="DGO123" s="10"/>
      <c r="DGP123" s="10"/>
      <c r="DGQ123" s="10"/>
      <c r="DGR123" s="10"/>
      <c r="DGS123" s="10"/>
      <c r="DGT123" s="10"/>
      <c r="DGU123" s="10"/>
      <c r="DGV123" s="10"/>
      <c r="DGW123" s="10"/>
      <c r="DGX123" s="10"/>
      <c r="DGY123" s="10"/>
      <c r="DGZ123" s="10"/>
      <c r="DHA123" s="10"/>
      <c r="DHB123" s="10"/>
      <c r="DHC123" s="10"/>
      <c r="DHD123" s="10"/>
      <c r="DHE123" s="10"/>
      <c r="DHF123" s="10"/>
      <c r="DHG123" s="10"/>
      <c r="DHH123" s="10"/>
      <c r="DHI123" s="10"/>
      <c r="DHJ123" s="10"/>
      <c r="DHK123" s="10"/>
      <c r="DHL123" s="10"/>
      <c r="DHM123" s="10"/>
      <c r="DHN123" s="10"/>
      <c r="DHO123" s="10"/>
      <c r="DHP123" s="10"/>
      <c r="DHQ123" s="10"/>
      <c r="DHR123" s="10"/>
      <c r="DHS123" s="10"/>
      <c r="DHT123" s="10"/>
      <c r="DHU123" s="10"/>
      <c r="DHV123" s="10"/>
      <c r="DHW123" s="10"/>
      <c r="DHX123" s="10"/>
      <c r="DHY123" s="10"/>
      <c r="DHZ123" s="10"/>
      <c r="DIA123" s="10"/>
      <c r="DIB123" s="10"/>
      <c r="DIC123" s="10"/>
      <c r="DID123" s="10"/>
      <c r="DIE123" s="10"/>
      <c r="DIF123" s="10"/>
      <c r="DIG123" s="10"/>
      <c r="DIH123" s="10"/>
      <c r="DII123" s="10"/>
      <c r="DIJ123" s="10"/>
      <c r="DIK123" s="10"/>
      <c r="DIL123" s="10"/>
      <c r="DIM123" s="10"/>
      <c r="DIN123" s="10"/>
      <c r="DIO123" s="10"/>
      <c r="DIP123" s="10"/>
      <c r="DIQ123" s="10"/>
      <c r="DIR123" s="10"/>
      <c r="DIS123" s="10"/>
      <c r="DIT123" s="10"/>
      <c r="DIU123" s="10"/>
      <c r="DIV123" s="10"/>
      <c r="DIW123" s="10"/>
      <c r="DIX123" s="10"/>
      <c r="DIY123" s="10"/>
      <c r="DIZ123" s="10"/>
      <c r="DJA123" s="10"/>
      <c r="DJB123" s="10"/>
      <c r="DJC123" s="10"/>
      <c r="DJD123" s="10"/>
      <c r="DJE123" s="10"/>
      <c r="DJF123" s="10"/>
      <c r="DJG123" s="10"/>
      <c r="DJH123" s="10"/>
      <c r="DJI123" s="10"/>
      <c r="DJJ123" s="10"/>
      <c r="DJK123" s="10"/>
      <c r="DJL123" s="10"/>
      <c r="DJM123" s="10"/>
      <c r="DJN123" s="10"/>
      <c r="DJO123" s="10"/>
      <c r="DJP123" s="10"/>
      <c r="DJQ123" s="10"/>
      <c r="DJR123" s="10"/>
      <c r="DJS123" s="10"/>
      <c r="DJT123" s="10"/>
      <c r="DJU123" s="10"/>
      <c r="DJV123" s="10"/>
      <c r="DJW123" s="10"/>
      <c r="DJX123" s="10"/>
      <c r="DJY123" s="10"/>
      <c r="DJZ123" s="10"/>
      <c r="DKA123" s="10"/>
      <c r="DKB123" s="10"/>
      <c r="DKC123" s="10"/>
      <c r="DKD123" s="10"/>
      <c r="DKE123" s="10"/>
      <c r="DKF123" s="10"/>
      <c r="DKG123" s="10"/>
      <c r="DKH123" s="10"/>
      <c r="DKI123" s="10"/>
      <c r="DKJ123" s="10"/>
      <c r="DKK123" s="10"/>
      <c r="DKL123" s="10"/>
      <c r="DKM123" s="10"/>
      <c r="DKN123" s="10"/>
      <c r="DKO123" s="10"/>
      <c r="DKP123" s="10"/>
      <c r="DKQ123" s="10"/>
      <c r="DKR123" s="10"/>
      <c r="DKS123" s="10"/>
      <c r="DKT123" s="10"/>
      <c r="DKU123" s="10"/>
      <c r="DKV123" s="10"/>
      <c r="DKW123" s="10"/>
      <c r="DKX123" s="10"/>
      <c r="DKY123" s="10"/>
      <c r="DKZ123" s="10"/>
      <c r="DLA123" s="10"/>
      <c r="DLB123" s="10"/>
      <c r="DLC123" s="10"/>
      <c r="DLD123" s="10"/>
      <c r="DLE123" s="10"/>
      <c r="DLF123" s="10"/>
      <c r="DLG123" s="10"/>
      <c r="DLH123" s="10"/>
      <c r="DLI123" s="10"/>
      <c r="DLJ123" s="10"/>
      <c r="DLK123" s="10"/>
      <c r="DLL123" s="10"/>
      <c r="DLM123" s="10"/>
      <c r="DLN123" s="10"/>
      <c r="DLO123" s="10"/>
      <c r="DLP123" s="10"/>
      <c r="DLQ123" s="10"/>
      <c r="DLR123" s="10"/>
      <c r="DLS123" s="10"/>
      <c r="DLT123" s="10"/>
      <c r="DLU123" s="10"/>
      <c r="DLV123" s="10"/>
      <c r="DLW123" s="10"/>
      <c r="DLX123" s="10"/>
      <c r="DLY123" s="10"/>
      <c r="DLZ123" s="10"/>
      <c r="DMA123" s="10"/>
      <c r="DMB123" s="10"/>
      <c r="DMC123" s="10"/>
      <c r="DMD123" s="10"/>
      <c r="DME123" s="10"/>
      <c r="DMF123" s="10"/>
      <c r="DMG123" s="10"/>
      <c r="DMH123" s="10"/>
      <c r="DMI123" s="10"/>
      <c r="DMJ123" s="10"/>
      <c r="DMK123" s="10"/>
      <c r="DML123" s="10"/>
      <c r="DMM123" s="10"/>
      <c r="DMN123" s="10"/>
      <c r="DMO123" s="10"/>
      <c r="DMP123" s="10"/>
      <c r="DMQ123" s="10"/>
      <c r="DMR123" s="10"/>
      <c r="DMS123" s="10"/>
      <c r="DMT123" s="10"/>
      <c r="DMU123" s="10"/>
      <c r="DMV123" s="10"/>
      <c r="DMW123" s="10"/>
      <c r="DMX123" s="10"/>
      <c r="DMY123" s="10"/>
      <c r="DMZ123" s="10"/>
      <c r="DNA123" s="10"/>
      <c r="DNB123" s="10"/>
      <c r="DNC123" s="10"/>
      <c r="DND123" s="10"/>
      <c r="DNE123" s="10"/>
      <c r="DNF123" s="10"/>
      <c r="DNG123" s="10"/>
      <c r="DNH123" s="10"/>
      <c r="DNI123" s="10"/>
      <c r="DNJ123" s="10"/>
      <c r="DNK123" s="10"/>
      <c r="DNL123" s="10"/>
      <c r="DNM123" s="10"/>
      <c r="DNN123" s="10"/>
      <c r="DNO123" s="10"/>
      <c r="DNP123" s="10"/>
      <c r="DNQ123" s="10"/>
      <c r="DNR123" s="10"/>
      <c r="DNS123" s="10"/>
      <c r="DNT123" s="10"/>
      <c r="DNU123" s="10"/>
      <c r="DNV123" s="10"/>
      <c r="DNW123" s="10"/>
      <c r="DNX123" s="10"/>
      <c r="DNY123" s="10"/>
      <c r="DNZ123" s="10"/>
      <c r="DOA123" s="10"/>
      <c r="DOB123" s="10"/>
      <c r="DOC123" s="10"/>
      <c r="DOD123" s="10"/>
      <c r="DOE123" s="10"/>
      <c r="DOF123" s="10"/>
      <c r="DOG123" s="10"/>
      <c r="DOH123" s="10"/>
      <c r="DOI123" s="10"/>
      <c r="DOJ123" s="10"/>
      <c r="DOK123" s="10"/>
      <c r="DOL123" s="10"/>
      <c r="DOM123" s="10"/>
      <c r="DON123" s="10"/>
      <c r="DOO123" s="10"/>
      <c r="DOP123" s="10"/>
      <c r="DOQ123" s="10"/>
      <c r="DOR123" s="10"/>
      <c r="DOS123" s="10"/>
      <c r="DOT123" s="10"/>
      <c r="DOU123" s="10"/>
      <c r="DOV123" s="10"/>
      <c r="DOW123" s="10"/>
      <c r="DOX123" s="10"/>
      <c r="DOY123" s="10"/>
      <c r="DOZ123" s="10"/>
      <c r="DPA123" s="10"/>
      <c r="DPB123" s="10"/>
      <c r="DPC123" s="10"/>
      <c r="DPD123" s="10"/>
      <c r="DPE123" s="10"/>
      <c r="DPF123" s="10"/>
      <c r="DPG123" s="10"/>
      <c r="DPH123" s="10"/>
      <c r="DPI123" s="10"/>
      <c r="DPJ123" s="10"/>
      <c r="DPK123" s="10"/>
      <c r="DPL123" s="10"/>
      <c r="DPM123" s="10"/>
      <c r="DPN123" s="10"/>
      <c r="DPO123" s="10"/>
      <c r="DPP123" s="10"/>
      <c r="DPQ123" s="10"/>
      <c r="DPR123" s="10"/>
      <c r="DPS123" s="10"/>
      <c r="DPT123" s="10"/>
      <c r="DPU123" s="10"/>
      <c r="DPV123" s="10"/>
      <c r="DPW123" s="10"/>
      <c r="DPX123" s="10"/>
      <c r="DPY123" s="10"/>
      <c r="DPZ123" s="10"/>
      <c r="DQA123" s="10"/>
      <c r="DQB123" s="10"/>
      <c r="DQC123" s="10"/>
      <c r="DQD123" s="10"/>
      <c r="DQE123" s="10"/>
      <c r="DQF123" s="10"/>
      <c r="DQG123" s="10"/>
      <c r="DQH123" s="10"/>
      <c r="DQI123" s="10"/>
      <c r="DQJ123" s="10"/>
      <c r="DQK123" s="10"/>
      <c r="DQL123" s="10"/>
      <c r="DQM123" s="10"/>
      <c r="DQN123" s="10"/>
      <c r="DQO123" s="10"/>
      <c r="DQP123" s="10"/>
      <c r="DQQ123" s="10"/>
      <c r="DQR123" s="10"/>
      <c r="DQS123" s="10"/>
      <c r="DQT123" s="10"/>
      <c r="DQU123" s="10"/>
      <c r="DQV123" s="10"/>
      <c r="DQW123" s="10"/>
      <c r="DQX123" s="10"/>
      <c r="DQY123" s="10"/>
      <c r="DQZ123" s="10"/>
      <c r="DRA123" s="10"/>
      <c r="DRB123" s="10"/>
      <c r="DRC123" s="10"/>
      <c r="DRD123" s="10"/>
      <c r="DRE123" s="10"/>
      <c r="DRF123" s="10"/>
      <c r="DRG123" s="10"/>
      <c r="DRH123" s="10"/>
      <c r="DRI123" s="10"/>
      <c r="DRJ123" s="10"/>
      <c r="DRK123" s="10"/>
      <c r="DRL123" s="10"/>
      <c r="DRM123" s="10"/>
      <c r="DRN123" s="10"/>
      <c r="DRO123" s="10"/>
      <c r="DRP123" s="10"/>
      <c r="DRQ123" s="10"/>
      <c r="DRR123" s="10"/>
      <c r="DRS123" s="10"/>
      <c r="DRT123" s="10"/>
      <c r="DRU123" s="10"/>
      <c r="DRV123" s="10"/>
      <c r="DRW123" s="10"/>
      <c r="DRX123" s="10"/>
      <c r="DRY123" s="10"/>
      <c r="DRZ123" s="10"/>
      <c r="DSA123" s="10"/>
      <c r="DSB123" s="10"/>
      <c r="DSC123" s="10"/>
      <c r="DSD123" s="10"/>
      <c r="DSE123" s="10"/>
      <c r="DSF123" s="10"/>
      <c r="DSG123" s="10"/>
      <c r="DSH123" s="10"/>
      <c r="DSI123" s="10"/>
      <c r="DSJ123" s="10"/>
      <c r="DSK123" s="10"/>
      <c r="DSL123" s="10"/>
      <c r="DSM123" s="10"/>
      <c r="DSN123" s="10"/>
      <c r="DSO123" s="10"/>
      <c r="DSP123" s="10"/>
      <c r="DSQ123" s="10"/>
      <c r="DSR123" s="10"/>
      <c r="DSS123" s="10"/>
      <c r="DST123" s="10"/>
      <c r="DSU123" s="10"/>
      <c r="DSV123" s="10"/>
      <c r="DSW123" s="10"/>
      <c r="DSX123" s="10"/>
      <c r="DSY123" s="10"/>
      <c r="DSZ123" s="10"/>
      <c r="DTA123" s="10"/>
      <c r="DTB123" s="10"/>
      <c r="DTC123" s="10"/>
      <c r="DTD123" s="10"/>
      <c r="DTE123" s="10"/>
      <c r="DTF123" s="10"/>
      <c r="DTG123" s="10"/>
      <c r="DTH123" s="10"/>
      <c r="DTI123" s="10"/>
      <c r="DTJ123" s="10"/>
      <c r="DTK123" s="10"/>
      <c r="DTL123" s="10"/>
      <c r="DTM123" s="10"/>
      <c r="DTN123" s="10"/>
      <c r="DTO123" s="10"/>
      <c r="DTP123" s="10"/>
      <c r="DTQ123" s="10"/>
      <c r="DTR123" s="10"/>
      <c r="DTS123" s="10"/>
      <c r="DTT123" s="10"/>
      <c r="DTU123" s="10"/>
      <c r="DTV123" s="10"/>
      <c r="DTW123" s="10"/>
      <c r="DTX123" s="10"/>
      <c r="DTY123" s="10"/>
      <c r="DTZ123" s="10"/>
      <c r="DUA123" s="10"/>
      <c r="DUB123" s="10"/>
      <c r="DUC123" s="10"/>
      <c r="DUD123" s="10"/>
      <c r="DUE123" s="10"/>
      <c r="DUF123" s="10"/>
      <c r="DUG123" s="10"/>
      <c r="DUH123" s="10"/>
      <c r="DUI123" s="10"/>
      <c r="DUJ123" s="10"/>
      <c r="DUK123" s="10"/>
      <c r="DUL123" s="10"/>
      <c r="DUM123" s="10"/>
      <c r="DUN123" s="10"/>
      <c r="DUO123" s="10"/>
      <c r="DUP123" s="10"/>
      <c r="DUQ123" s="10"/>
      <c r="DUR123" s="10"/>
      <c r="DUS123" s="10"/>
      <c r="DUT123" s="10"/>
      <c r="DUU123" s="10"/>
      <c r="DUV123" s="10"/>
      <c r="DUW123" s="10"/>
      <c r="DUX123" s="10"/>
      <c r="DUY123" s="10"/>
      <c r="DUZ123" s="10"/>
      <c r="DVA123" s="10"/>
      <c r="DVB123" s="10"/>
      <c r="DVC123" s="10"/>
      <c r="DVD123" s="10"/>
      <c r="DVE123" s="10"/>
      <c r="DVF123" s="10"/>
      <c r="DVG123" s="10"/>
      <c r="DVH123" s="10"/>
      <c r="DVI123" s="10"/>
      <c r="DVJ123" s="10"/>
      <c r="DVK123" s="10"/>
      <c r="DVL123" s="10"/>
      <c r="DVM123" s="10"/>
      <c r="DVN123" s="10"/>
      <c r="DVO123" s="10"/>
      <c r="DVP123" s="10"/>
      <c r="DVQ123" s="10"/>
      <c r="DVR123" s="10"/>
      <c r="DVS123" s="10"/>
      <c r="DVT123" s="10"/>
      <c r="DVU123" s="10"/>
      <c r="DVV123" s="10"/>
      <c r="DVW123" s="10"/>
      <c r="DVX123" s="10"/>
      <c r="DVY123" s="10"/>
      <c r="DVZ123" s="10"/>
      <c r="DWA123" s="10"/>
      <c r="DWB123" s="10"/>
      <c r="DWC123" s="10"/>
      <c r="DWD123" s="10"/>
      <c r="DWE123" s="10"/>
      <c r="DWF123" s="10"/>
      <c r="DWG123" s="10"/>
      <c r="DWH123" s="10"/>
      <c r="DWI123" s="10"/>
      <c r="DWJ123" s="10"/>
      <c r="DWK123" s="10"/>
      <c r="DWL123" s="10"/>
      <c r="DWM123" s="10"/>
      <c r="DWN123" s="10"/>
      <c r="DWO123" s="10"/>
      <c r="DWP123" s="10"/>
      <c r="DWQ123" s="10"/>
      <c r="DWR123" s="10"/>
      <c r="DWS123" s="10"/>
      <c r="DWT123" s="10"/>
      <c r="DWU123" s="10"/>
      <c r="DWV123" s="10"/>
      <c r="DWW123" s="10"/>
      <c r="DWX123" s="10"/>
      <c r="DWY123" s="10"/>
      <c r="DWZ123" s="10"/>
      <c r="DXA123" s="10"/>
      <c r="DXB123" s="10"/>
      <c r="DXC123" s="10"/>
      <c r="DXD123" s="10"/>
      <c r="DXE123" s="10"/>
      <c r="DXF123" s="10"/>
      <c r="DXG123" s="10"/>
      <c r="DXH123" s="10"/>
      <c r="DXI123" s="10"/>
      <c r="DXJ123" s="10"/>
      <c r="DXK123" s="10"/>
      <c r="DXL123" s="10"/>
      <c r="DXM123" s="10"/>
      <c r="DXN123" s="10"/>
      <c r="DXO123" s="10"/>
      <c r="DXP123" s="10"/>
      <c r="DXQ123" s="10"/>
      <c r="DXR123" s="10"/>
      <c r="DXS123" s="10"/>
      <c r="DXT123" s="10"/>
      <c r="DXU123" s="10"/>
      <c r="DXV123" s="10"/>
      <c r="DXW123" s="10"/>
      <c r="DXX123" s="10"/>
      <c r="DXY123" s="10"/>
      <c r="DXZ123" s="10"/>
      <c r="DYA123" s="10"/>
      <c r="DYB123" s="10"/>
      <c r="DYC123" s="10"/>
      <c r="DYD123" s="10"/>
      <c r="DYE123" s="10"/>
      <c r="DYF123" s="10"/>
      <c r="DYG123" s="10"/>
      <c r="DYH123" s="10"/>
      <c r="DYI123" s="10"/>
      <c r="DYJ123" s="10"/>
      <c r="DYK123" s="10"/>
      <c r="DYL123" s="10"/>
      <c r="DYM123" s="10"/>
      <c r="DYN123" s="10"/>
      <c r="DYO123" s="10"/>
      <c r="DYP123" s="10"/>
      <c r="DYQ123" s="10"/>
      <c r="DYR123" s="10"/>
      <c r="DYS123" s="10"/>
      <c r="DYT123" s="10"/>
      <c r="DYU123" s="10"/>
      <c r="DYV123" s="10"/>
      <c r="DYW123" s="10"/>
      <c r="DYX123" s="10"/>
      <c r="DYY123" s="10"/>
      <c r="DYZ123" s="10"/>
      <c r="DZA123" s="10"/>
      <c r="DZB123" s="10"/>
      <c r="DZC123" s="10"/>
      <c r="DZD123" s="10"/>
      <c r="DZE123" s="10"/>
      <c r="DZF123" s="10"/>
      <c r="DZG123" s="10"/>
      <c r="DZH123" s="10"/>
      <c r="DZI123" s="10"/>
      <c r="DZJ123" s="10"/>
      <c r="DZK123" s="10"/>
      <c r="DZL123" s="10"/>
      <c r="DZM123" s="10"/>
      <c r="DZN123" s="10"/>
      <c r="DZO123" s="10"/>
      <c r="DZP123" s="10"/>
      <c r="DZQ123" s="10"/>
      <c r="DZR123" s="10"/>
      <c r="DZS123" s="10"/>
      <c r="DZT123" s="10"/>
      <c r="DZU123" s="10"/>
      <c r="DZV123" s="10"/>
      <c r="DZW123" s="10"/>
      <c r="DZX123" s="10"/>
      <c r="DZY123" s="10"/>
      <c r="DZZ123" s="10"/>
      <c r="EAA123" s="10"/>
      <c r="EAB123" s="10"/>
      <c r="EAC123" s="10"/>
      <c r="EAD123" s="10"/>
      <c r="EAE123" s="10"/>
      <c r="EAF123" s="10"/>
      <c r="EAG123" s="10"/>
      <c r="EAH123" s="10"/>
      <c r="EAI123" s="10"/>
      <c r="EAJ123" s="10"/>
      <c r="EAK123" s="10"/>
      <c r="EAL123" s="10"/>
      <c r="EAM123" s="10"/>
      <c r="EAN123" s="10"/>
      <c r="EAO123" s="10"/>
      <c r="EAP123" s="10"/>
      <c r="EAQ123" s="10"/>
      <c r="EAR123" s="10"/>
      <c r="EAS123" s="10"/>
      <c r="EAT123" s="10"/>
      <c r="EAU123" s="10"/>
      <c r="EAV123" s="10"/>
      <c r="EAW123" s="10"/>
      <c r="EAX123" s="10"/>
      <c r="EAY123" s="10"/>
      <c r="EAZ123" s="10"/>
      <c r="EBA123" s="10"/>
      <c r="EBB123" s="10"/>
      <c r="EBC123" s="10"/>
      <c r="EBD123" s="10"/>
      <c r="EBE123" s="10"/>
      <c r="EBF123" s="10"/>
      <c r="EBG123" s="10"/>
      <c r="EBH123" s="10"/>
      <c r="EBI123" s="10"/>
      <c r="EBJ123" s="10"/>
      <c r="EBK123" s="10"/>
      <c r="EBL123" s="10"/>
      <c r="EBM123" s="10"/>
      <c r="EBN123" s="10"/>
      <c r="EBO123" s="10"/>
      <c r="EBP123" s="10"/>
      <c r="EBQ123" s="10"/>
      <c r="EBR123" s="10"/>
      <c r="EBS123" s="10"/>
      <c r="EBT123" s="10"/>
      <c r="EBU123" s="10"/>
      <c r="EBV123" s="10"/>
      <c r="EBW123" s="10"/>
      <c r="EBX123" s="10"/>
      <c r="EBY123" s="10"/>
      <c r="EBZ123" s="10"/>
      <c r="ECA123" s="10"/>
      <c r="ECB123" s="10"/>
      <c r="ECC123" s="10"/>
      <c r="ECD123" s="10"/>
      <c r="ECE123" s="10"/>
      <c r="ECF123" s="10"/>
      <c r="ECG123" s="10"/>
      <c r="ECH123" s="10"/>
      <c r="ECI123" s="10"/>
      <c r="ECJ123" s="10"/>
      <c r="ECK123" s="10"/>
      <c r="ECL123" s="10"/>
      <c r="ECM123" s="10"/>
      <c r="ECN123" s="10"/>
      <c r="ECO123" s="10"/>
      <c r="ECP123" s="10"/>
      <c r="ECQ123" s="10"/>
      <c r="ECR123" s="10"/>
      <c r="ECS123" s="10"/>
      <c r="ECT123" s="10"/>
      <c r="ECU123" s="10"/>
      <c r="ECV123" s="10"/>
      <c r="ECW123" s="10"/>
      <c r="ECX123" s="10"/>
      <c r="ECY123" s="10"/>
      <c r="ECZ123" s="10"/>
      <c r="EDA123" s="10"/>
      <c r="EDB123" s="10"/>
      <c r="EDC123" s="10"/>
      <c r="EDD123" s="10"/>
      <c r="EDE123" s="10"/>
      <c r="EDF123" s="10"/>
      <c r="EDG123" s="10"/>
      <c r="EDH123" s="10"/>
      <c r="EDI123" s="10"/>
      <c r="EDJ123" s="10"/>
      <c r="EDK123" s="10"/>
      <c r="EDL123" s="10"/>
      <c r="EDM123" s="10"/>
      <c r="EDN123" s="10"/>
      <c r="EDO123" s="10"/>
      <c r="EDP123" s="10"/>
      <c r="EDQ123" s="10"/>
      <c r="EDR123" s="10"/>
      <c r="EDS123" s="10"/>
      <c r="EDT123" s="10"/>
      <c r="EDU123" s="10"/>
      <c r="EDV123" s="10"/>
      <c r="EDW123" s="10"/>
      <c r="EDX123" s="10"/>
      <c r="EDY123" s="10"/>
      <c r="EDZ123" s="10"/>
      <c r="EEA123" s="10"/>
      <c r="EEB123" s="10"/>
      <c r="EEC123" s="10"/>
      <c r="EED123" s="10"/>
      <c r="EEE123" s="10"/>
      <c r="EEF123" s="10"/>
      <c r="EEG123" s="10"/>
      <c r="EEH123" s="10"/>
      <c r="EEI123" s="10"/>
      <c r="EEJ123" s="10"/>
      <c r="EEK123" s="10"/>
      <c r="EEL123" s="10"/>
      <c r="EEM123" s="10"/>
      <c r="EEN123" s="10"/>
      <c r="EEO123" s="10"/>
      <c r="EEP123" s="10"/>
      <c r="EEQ123" s="10"/>
      <c r="EER123" s="10"/>
      <c r="EES123" s="10"/>
      <c r="EET123" s="10"/>
      <c r="EEU123" s="10"/>
      <c r="EEV123" s="10"/>
      <c r="EEW123" s="10"/>
      <c r="EEX123" s="10"/>
      <c r="EEY123" s="10"/>
      <c r="EEZ123" s="10"/>
      <c r="EFA123" s="10"/>
      <c r="EFB123" s="10"/>
      <c r="EFC123" s="10"/>
      <c r="EFD123" s="10"/>
      <c r="EFE123" s="10"/>
      <c r="EFF123" s="10"/>
      <c r="EFG123" s="10"/>
      <c r="EFH123" s="10"/>
      <c r="EFI123" s="10"/>
      <c r="EFJ123" s="10"/>
      <c r="EFK123" s="10"/>
      <c r="EFL123" s="10"/>
      <c r="EFM123" s="10"/>
      <c r="EFN123" s="10"/>
      <c r="EFO123" s="10"/>
      <c r="EFP123" s="10"/>
      <c r="EFQ123" s="10"/>
      <c r="EFR123" s="10"/>
      <c r="EFS123" s="10"/>
      <c r="EFT123" s="10"/>
      <c r="EFU123" s="10"/>
      <c r="EFV123" s="10"/>
      <c r="EFW123" s="10"/>
      <c r="EFX123" s="10"/>
      <c r="EFY123" s="10"/>
      <c r="EFZ123" s="10"/>
      <c r="EGA123" s="10"/>
      <c r="EGB123" s="10"/>
      <c r="EGC123" s="10"/>
      <c r="EGD123" s="10"/>
      <c r="EGE123" s="10"/>
      <c r="EGF123" s="10"/>
      <c r="EGG123" s="10"/>
      <c r="EGH123" s="10"/>
      <c r="EGI123" s="10"/>
      <c r="EGJ123" s="10"/>
      <c r="EGK123" s="10"/>
      <c r="EGL123" s="10"/>
      <c r="EGM123" s="10"/>
      <c r="EGN123" s="10"/>
      <c r="EGO123" s="10"/>
      <c r="EGP123" s="10"/>
      <c r="EGQ123" s="10"/>
      <c r="EGR123" s="10"/>
      <c r="EGS123" s="10"/>
      <c r="EGT123" s="10"/>
      <c r="EGU123" s="10"/>
      <c r="EGV123" s="10"/>
      <c r="EGW123" s="10"/>
      <c r="EGX123" s="10"/>
      <c r="EGY123" s="10"/>
      <c r="EGZ123" s="10"/>
      <c r="EHA123" s="10"/>
      <c r="EHB123" s="10"/>
      <c r="EHC123" s="10"/>
      <c r="EHD123" s="10"/>
      <c r="EHE123" s="10"/>
      <c r="EHF123" s="10"/>
      <c r="EHG123" s="10"/>
      <c r="EHH123" s="10"/>
      <c r="EHI123" s="10"/>
      <c r="EHJ123" s="10"/>
      <c r="EHK123" s="10"/>
      <c r="EHL123" s="10"/>
      <c r="EHM123" s="10"/>
      <c r="EHN123" s="10"/>
      <c r="EHO123" s="10"/>
      <c r="EHP123" s="10"/>
      <c r="EHQ123" s="10"/>
      <c r="EHR123" s="10"/>
      <c r="EHS123" s="10"/>
      <c r="EHT123" s="10"/>
      <c r="EHU123" s="10"/>
      <c r="EHV123" s="10"/>
      <c r="EHW123" s="10"/>
      <c r="EHX123" s="10"/>
      <c r="EHY123" s="10"/>
      <c r="EHZ123" s="10"/>
      <c r="EIA123" s="10"/>
      <c r="EIB123" s="10"/>
      <c r="EIC123" s="10"/>
      <c r="EID123" s="10"/>
      <c r="EIE123" s="10"/>
      <c r="EIF123" s="10"/>
      <c r="EIG123" s="10"/>
      <c r="EIH123" s="10"/>
      <c r="EII123" s="10"/>
      <c r="EIJ123" s="10"/>
      <c r="EIK123" s="10"/>
      <c r="EIL123" s="10"/>
      <c r="EIM123" s="10"/>
      <c r="EIN123" s="10"/>
      <c r="EIO123" s="10"/>
      <c r="EIP123" s="10"/>
      <c r="EIQ123" s="10"/>
      <c r="EIR123" s="10"/>
      <c r="EIS123" s="10"/>
      <c r="EIT123" s="10"/>
      <c r="EIU123" s="10"/>
      <c r="EIV123" s="10"/>
      <c r="EIW123" s="10"/>
      <c r="EIX123" s="10"/>
      <c r="EIY123" s="10"/>
      <c r="EIZ123" s="10"/>
      <c r="EJA123" s="10"/>
      <c r="EJB123" s="10"/>
      <c r="EJC123" s="10"/>
      <c r="EJD123" s="10"/>
      <c r="EJE123" s="10"/>
      <c r="EJF123" s="10"/>
      <c r="EJG123" s="10"/>
      <c r="EJH123" s="10"/>
      <c r="EJI123" s="10"/>
      <c r="EJJ123" s="10"/>
      <c r="EJK123" s="10"/>
      <c r="EJL123" s="10"/>
      <c r="EJM123" s="10"/>
      <c r="EJN123" s="10"/>
      <c r="EJO123" s="10"/>
      <c r="EJP123" s="10"/>
      <c r="EJQ123" s="10"/>
      <c r="EJR123" s="10"/>
      <c r="EJS123" s="10"/>
      <c r="EJT123" s="10"/>
      <c r="EJU123" s="10"/>
      <c r="EJV123" s="10"/>
      <c r="EJW123" s="10"/>
      <c r="EJX123" s="10"/>
      <c r="EJY123" s="10"/>
      <c r="EJZ123" s="10"/>
      <c r="EKA123" s="10"/>
      <c r="EKB123" s="10"/>
      <c r="EKC123" s="10"/>
      <c r="EKD123" s="10"/>
      <c r="EKE123" s="10"/>
      <c r="EKF123" s="10"/>
      <c r="EKG123" s="10"/>
      <c r="EKH123" s="10"/>
      <c r="EKI123" s="10"/>
      <c r="EKJ123" s="10"/>
      <c r="EKK123" s="10"/>
      <c r="EKL123" s="10"/>
      <c r="EKM123" s="10"/>
      <c r="EKN123" s="10"/>
      <c r="EKO123" s="10"/>
      <c r="EKP123" s="10"/>
      <c r="EKQ123" s="10"/>
      <c r="EKR123" s="10"/>
      <c r="EKS123" s="10"/>
      <c r="EKT123" s="10"/>
      <c r="EKU123" s="10"/>
      <c r="EKV123" s="10"/>
      <c r="EKW123" s="10"/>
      <c r="EKX123" s="10"/>
      <c r="EKY123" s="10"/>
      <c r="EKZ123" s="10"/>
      <c r="ELA123" s="10"/>
      <c r="ELB123" s="10"/>
      <c r="ELC123" s="10"/>
      <c r="ELD123" s="10"/>
      <c r="ELE123" s="10"/>
      <c r="ELF123" s="10"/>
      <c r="ELG123" s="10"/>
      <c r="ELH123" s="10"/>
      <c r="ELI123" s="10"/>
      <c r="ELJ123" s="10"/>
      <c r="ELK123" s="10"/>
      <c r="ELL123" s="10"/>
      <c r="ELM123" s="10"/>
      <c r="ELN123" s="10"/>
      <c r="ELO123" s="10"/>
      <c r="ELP123" s="10"/>
      <c r="ELQ123" s="10"/>
      <c r="ELR123" s="10"/>
      <c r="ELS123" s="10"/>
      <c r="ELT123" s="10"/>
      <c r="ELU123" s="10"/>
      <c r="ELV123" s="10"/>
      <c r="ELW123" s="10"/>
      <c r="ELX123" s="10"/>
      <c r="ELY123" s="10"/>
      <c r="ELZ123" s="10"/>
      <c r="EMA123" s="10"/>
      <c r="EMB123" s="10"/>
      <c r="EMC123" s="10"/>
      <c r="EMD123" s="10"/>
      <c r="EME123" s="10"/>
      <c r="EMF123" s="10"/>
      <c r="EMG123" s="10"/>
      <c r="EMH123" s="10"/>
      <c r="EMI123" s="10"/>
      <c r="EMJ123" s="10"/>
      <c r="EMK123" s="10"/>
      <c r="EML123" s="10"/>
      <c r="EMM123" s="10"/>
      <c r="EMN123" s="10"/>
      <c r="EMO123" s="10"/>
      <c r="EMP123" s="10"/>
      <c r="EMQ123" s="10"/>
      <c r="EMR123" s="10"/>
      <c r="EMS123" s="10"/>
      <c r="EMT123" s="10"/>
      <c r="EMU123" s="10"/>
      <c r="EMV123" s="10"/>
      <c r="EMW123" s="10"/>
      <c r="EMX123" s="10"/>
      <c r="EMY123" s="10"/>
      <c r="EMZ123" s="10"/>
      <c r="ENA123" s="10"/>
      <c r="ENB123" s="10"/>
      <c r="ENC123" s="10"/>
      <c r="END123" s="10"/>
      <c r="ENE123" s="10"/>
      <c r="ENF123" s="10"/>
      <c r="ENG123" s="10"/>
      <c r="ENH123" s="10"/>
      <c r="ENI123" s="10"/>
      <c r="ENJ123" s="10"/>
      <c r="ENK123" s="10"/>
      <c r="ENL123" s="10"/>
      <c r="ENM123" s="10"/>
      <c r="ENN123" s="10"/>
      <c r="ENO123" s="10"/>
      <c r="ENP123" s="10"/>
      <c r="ENQ123" s="10"/>
      <c r="ENR123" s="10"/>
      <c r="ENS123" s="10"/>
      <c r="ENT123" s="10"/>
      <c r="ENU123" s="10"/>
      <c r="ENV123" s="10"/>
      <c r="ENW123" s="10"/>
      <c r="ENX123" s="10"/>
      <c r="ENY123" s="10"/>
      <c r="ENZ123" s="10"/>
      <c r="EOA123" s="10"/>
      <c r="EOB123" s="10"/>
      <c r="EOC123" s="10"/>
      <c r="EOD123" s="10"/>
      <c r="EOE123" s="10"/>
      <c r="EOF123" s="10"/>
      <c r="EOG123" s="10"/>
      <c r="EOH123" s="10"/>
      <c r="EOI123" s="10"/>
      <c r="EOJ123" s="10"/>
      <c r="EOK123" s="10"/>
      <c r="EOL123" s="10"/>
      <c r="EOM123" s="10"/>
      <c r="EON123" s="10"/>
      <c r="EOO123" s="10"/>
      <c r="EOP123" s="10"/>
      <c r="EOQ123" s="10"/>
      <c r="EOR123" s="10"/>
      <c r="EOS123" s="10"/>
      <c r="EOT123" s="10"/>
      <c r="EOU123" s="10"/>
      <c r="EOV123" s="10"/>
      <c r="EOW123" s="10"/>
      <c r="EOX123" s="10"/>
      <c r="EOY123" s="10"/>
      <c r="EOZ123" s="10"/>
      <c r="EPA123" s="10"/>
      <c r="EPB123" s="10"/>
      <c r="EPC123" s="10"/>
      <c r="EPD123" s="10"/>
      <c r="EPE123" s="10"/>
      <c r="EPF123" s="10"/>
      <c r="EPG123" s="10"/>
      <c r="EPH123" s="10"/>
      <c r="EPI123" s="10"/>
      <c r="EPJ123" s="10"/>
      <c r="EPK123" s="10"/>
      <c r="EPL123" s="10"/>
      <c r="EPM123" s="10"/>
      <c r="EPN123" s="10"/>
      <c r="EPO123" s="10"/>
      <c r="EPP123" s="10"/>
      <c r="EPQ123" s="10"/>
      <c r="EPR123" s="10"/>
      <c r="EPS123" s="10"/>
      <c r="EPT123" s="10"/>
      <c r="EPU123" s="10"/>
      <c r="EPV123" s="10"/>
      <c r="EPW123" s="10"/>
      <c r="EPX123" s="10"/>
      <c r="EPY123" s="10"/>
      <c r="EPZ123" s="10"/>
      <c r="EQA123" s="10"/>
      <c r="EQB123" s="10"/>
      <c r="EQC123" s="10"/>
      <c r="EQD123" s="10"/>
      <c r="EQE123" s="10"/>
      <c r="EQF123" s="10"/>
      <c r="EQG123" s="10"/>
      <c r="EQH123" s="10"/>
      <c r="EQI123" s="10"/>
      <c r="EQJ123" s="10"/>
      <c r="EQK123" s="10"/>
      <c r="EQL123" s="10"/>
      <c r="EQM123" s="10"/>
      <c r="EQN123" s="10"/>
      <c r="EQO123" s="10"/>
      <c r="EQP123" s="10"/>
      <c r="EQQ123" s="10"/>
      <c r="EQR123" s="10"/>
      <c r="EQS123" s="10"/>
      <c r="EQT123" s="10"/>
      <c r="EQU123" s="10"/>
      <c r="EQV123" s="10"/>
      <c r="EQW123" s="10"/>
      <c r="EQX123" s="10"/>
      <c r="EQY123" s="10"/>
      <c r="EQZ123" s="10"/>
      <c r="ERA123" s="10"/>
      <c r="ERB123" s="10"/>
      <c r="ERC123" s="10"/>
      <c r="ERD123" s="10"/>
      <c r="ERE123" s="10"/>
      <c r="ERF123" s="10"/>
      <c r="ERG123" s="10"/>
      <c r="ERH123" s="10"/>
      <c r="ERI123" s="10"/>
      <c r="ERJ123" s="10"/>
      <c r="ERK123" s="10"/>
      <c r="ERL123" s="10"/>
      <c r="ERM123" s="10"/>
      <c r="ERN123" s="10"/>
      <c r="ERO123" s="10"/>
      <c r="ERP123" s="10"/>
      <c r="ERQ123" s="10"/>
      <c r="ERR123" s="10"/>
      <c r="ERS123" s="10"/>
      <c r="ERT123" s="10"/>
      <c r="ERU123" s="10"/>
      <c r="ERV123" s="10"/>
      <c r="ERW123" s="10"/>
      <c r="ERX123" s="10"/>
      <c r="ERY123" s="10"/>
      <c r="ERZ123" s="10"/>
      <c r="ESA123" s="10"/>
      <c r="ESB123" s="10"/>
      <c r="ESC123" s="10"/>
      <c r="ESD123" s="10"/>
      <c r="ESE123" s="10"/>
      <c r="ESF123" s="10"/>
      <c r="ESG123" s="10"/>
      <c r="ESH123" s="10"/>
      <c r="ESI123" s="10"/>
      <c r="ESJ123" s="10"/>
      <c r="ESK123" s="10"/>
      <c r="ESL123" s="10"/>
      <c r="ESM123" s="10"/>
      <c r="ESN123" s="10"/>
      <c r="ESO123" s="10"/>
      <c r="ESP123" s="10"/>
      <c r="ESQ123" s="10"/>
      <c r="ESR123" s="10"/>
      <c r="ESS123" s="10"/>
      <c r="EST123" s="10"/>
      <c r="ESU123" s="10"/>
      <c r="ESV123" s="10"/>
      <c r="ESW123" s="10"/>
      <c r="ESX123" s="10"/>
      <c r="ESY123" s="10"/>
      <c r="ESZ123" s="10"/>
      <c r="ETA123" s="10"/>
      <c r="ETB123" s="10"/>
      <c r="ETC123" s="10"/>
      <c r="ETD123" s="10"/>
      <c r="ETE123" s="10"/>
      <c r="ETF123" s="10"/>
      <c r="ETG123" s="10"/>
      <c r="ETH123" s="10"/>
      <c r="ETI123" s="10"/>
      <c r="ETJ123" s="10"/>
      <c r="ETK123" s="10"/>
      <c r="ETL123" s="10"/>
      <c r="ETM123" s="10"/>
      <c r="ETN123" s="10"/>
      <c r="ETO123" s="10"/>
      <c r="ETP123" s="10"/>
      <c r="ETQ123" s="10"/>
      <c r="ETR123" s="10"/>
      <c r="ETS123" s="10"/>
      <c r="ETT123" s="10"/>
      <c r="ETU123" s="10"/>
      <c r="ETV123" s="10"/>
      <c r="ETW123" s="10"/>
      <c r="ETX123" s="10"/>
      <c r="ETY123" s="10"/>
      <c r="ETZ123" s="10"/>
      <c r="EUA123" s="10"/>
      <c r="EUB123" s="10"/>
      <c r="EUC123" s="10"/>
      <c r="EUD123" s="10"/>
      <c r="EUE123" s="10"/>
      <c r="EUF123" s="10"/>
      <c r="EUG123" s="10"/>
      <c r="EUH123" s="10"/>
      <c r="EUI123" s="10"/>
      <c r="EUJ123" s="10"/>
      <c r="EUK123" s="10"/>
      <c r="EUL123" s="10"/>
      <c r="EUM123" s="10"/>
      <c r="EUN123" s="10"/>
      <c r="EUO123" s="10"/>
      <c r="EUP123" s="10"/>
      <c r="EUQ123" s="10"/>
      <c r="EUR123" s="10"/>
      <c r="EUS123" s="10"/>
      <c r="EUT123" s="10"/>
      <c r="EUU123" s="10"/>
      <c r="EUV123" s="10"/>
      <c r="EUW123" s="10"/>
      <c r="EUX123" s="10"/>
      <c r="EUY123" s="10"/>
      <c r="EUZ123" s="10"/>
      <c r="EVA123" s="10"/>
      <c r="EVB123" s="10"/>
      <c r="EVC123" s="10"/>
      <c r="EVD123" s="10"/>
      <c r="EVE123" s="10"/>
      <c r="EVF123" s="10"/>
      <c r="EVG123" s="10"/>
      <c r="EVH123" s="10"/>
      <c r="EVI123" s="10"/>
      <c r="EVJ123" s="10"/>
      <c r="EVK123" s="10"/>
      <c r="EVL123" s="10"/>
      <c r="EVM123" s="10"/>
      <c r="EVN123" s="10"/>
      <c r="EVO123" s="10"/>
      <c r="EVP123" s="10"/>
      <c r="EVQ123" s="10"/>
      <c r="EVR123" s="10"/>
      <c r="EVS123" s="10"/>
      <c r="EVT123" s="10"/>
      <c r="EVU123" s="10"/>
      <c r="EVV123" s="10"/>
      <c r="EVW123" s="10"/>
      <c r="EVX123" s="10"/>
      <c r="EVY123" s="10"/>
      <c r="EVZ123" s="10"/>
      <c r="EWA123" s="10"/>
      <c r="EWB123" s="10"/>
      <c r="EWC123" s="10"/>
      <c r="EWD123" s="10"/>
      <c r="EWE123" s="10"/>
      <c r="EWF123" s="10"/>
      <c r="EWG123" s="10"/>
      <c r="EWH123" s="10"/>
      <c r="EWI123" s="10"/>
      <c r="EWJ123" s="10"/>
      <c r="EWK123" s="10"/>
      <c r="EWL123" s="10"/>
      <c r="EWM123" s="10"/>
      <c r="EWN123" s="10"/>
      <c r="EWO123" s="10"/>
      <c r="EWP123" s="10"/>
      <c r="EWQ123" s="10"/>
      <c r="EWR123" s="10"/>
      <c r="EWS123" s="10"/>
      <c r="EWT123" s="10"/>
      <c r="EWU123" s="10"/>
      <c r="EWV123" s="10"/>
      <c r="EWW123" s="10"/>
      <c r="EWX123" s="10"/>
      <c r="EWY123" s="10"/>
      <c r="EWZ123" s="10"/>
      <c r="EXA123" s="10"/>
      <c r="EXB123" s="10"/>
      <c r="EXC123" s="10"/>
      <c r="EXD123" s="10"/>
      <c r="EXE123" s="10"/>
      <c r="EXF123" s="10"/>
      <c r="EXG123" s="10"/>
      <c r="EXH123" s="10"/>
      <c r="EXI123" s="10"/>
      <c r="EXJ123" s="10"/>
      <c r="EXK123" s="10"/>
      <c r="EXL123" s="10"/>
      <c r="EXM123" s="10"/>
      <c r="EXN123" s="10"/>
      <c r="EXO123" s="10"/>
      <c r="EXP123" s="10"/>
      <c r="EXQ123" s="10"/>
      <c r="EXR123" s="10"/>
      <c r="EXS123" s="10"/>
      <c r="EXT123" s="10"/>
      <c r="EXU123" s="10"/>
      <c r="EXV123" s="10"/>
      <c r="EXW123" s="10"/>
      <c r="EXX123" s="10"/>
      <c r="EXY123" s="10"/>
      <c r="EXZ123" s="10"/>
      <c r="EYA123" s="10"/>
      <c r="EYB123" s="10"/>
      <c r="EYC123" s="10"/>
      <c r="EYD123" s="10"/>
      <c r="EYE123" s="10"/>
      <c r="EYF123" s="10"/>
      <c r="EYG123" s="10"/>
      <c r="EYH123" s="10"/>
      <c r="EYI123" s="10"/>
      <c r="EYJ123" s="10"/>
      <c r="EYK123" s="10"/>
      <c r="EYL123" s="10"/>
      <c r="EYM123" s="10"/>
      <c r="EYN123" s="10"/>
      <c r="EYO123" s="10"/>
      <c r="EYP123" s="10"/>
      <c r="EYQ123" s="10"/>
      <c r="EYR123" s="10"/>
      <c r="EYS123" s="10"/>
      <c r="EYT123" s="10"/>
      <c r="EYU123" s="10"/>
      <c r="EYV123" s="10"/>
      <c r="EYW123" s="10"/>
      <c r="EYX123" s="10"/>
      <c r="EYY123" s="10"/>
      <c r="EYZ123" s="10"/>
      <c r="EZA123" s="10"/>
      <c r="EZB123" s="10"/>
      <c r="EZC123" s="10"/>
      <c r="EZD123" s="10"/>
      <c r="EZE123" s="10"/>
      <c r="EZF123" s="10"/>
      <c r="EZG123" s="10"/>
      <c r="EZH123" s="10"/>
      <c r="EZI123" s="10"/>
      <c r="EZJ123" s="10"/>
      <c r="EZK123" s="10"/>
      <c r="EZL123" s="10"/>
      <c r="EZM123" s="10"/>
      <c r="EZN123" s="10"/>
      <c r="EZO123" s="10"/>
      <c r="EZP123" s="10"/>
      <c r="EZQ123" s="10"/>
      <c r="EZR123" s="10"/>
      <c r="EZS123" s="10"/>
      <c r="EZT123" s="10"/>
      <c r="EZU123" s="10"/>
      <c r="EZV123" s="10"/>
      <c r="EZW123" s="10"/>
      <c r="EZX123" s="10"/>
      <c r="EZY123" s="10"/>
      <c r="EZZ123" s="10"/>
      <c r="FAA123" s="10"/>
      <c r="FAB123" s="10"/>
      <c r="FAC123" s="10"/>
      <c r="FAD123" s="10"/>
      <c r="FAE123" s="10"/>
      <c r="FAF123" s="10"/>
      <c r="FAG123" s="10"/>
      <c r="FAH123" s="10"/>
      <c r="FAI123" s="10"/>
      <c r="FAJ123" s="10"/>
      <c r="FAK123" s="10"/>
      <c r="FAL123" s="10"/>
      <c r="FAM123" s="10"/>
      <c r="FAN123" s="10"/>
      <c r="FAO123" s="10"/>
      <c r="FAP123" s="10"/>
      <c r="FAQ123" s="10"/>
      <c r="FAR123" s="10"/>
      <c r="FAS123" s="10"/>
      <c r="FAT123" s="10"/>
      <c r="FAU123" s="10"/>
      <c r="FAV123" s="10"/>
      <c r="FAW123" s="10"/>
      <c r="FAX123" s="10"/>
      <c r="FAY123" s="10"/>
      <c r="FAZ123" s="10"/>
      <c r="FBA123" s="10"/>
      <c r="FBB123" s="10"/>
      <c r="FBC123" s="10"/>
      <c r="FBD123" s="10"/>
      <c r="FBE123" s="10"/>
      <c r="FBF123" s="10"/>
      <c r="FBG123" s="10"/>
      <c r="FBH123" s="10"/>
      <c r="FBI123" s="10"/>
      <c r="FBJ123" s="10"/>
      <c r="FBK123" s="10"/>
      <c r="FBL123" s="10"/>
      <c r="FBM123" s="10"/>
      <c r="FBN123" s="10"/>
      <c r="FBO123" s="10"/>
      <c r="FBP123" s="10"/>
      <c r="FBQ123" s="10"/>
      <c r="FBR123" s="10"/>
      <c r="FBS123" s="10"/>
      <c r="FBT123" s="10"/>
      <c r="FBU123" s="10"/>
      <c r="FBV123" s="10"/>
      <c r="FBW123" s="10"/>
      <c r="FBX123" s="10"/>
      <c r="FBY123" s="10"/>
      <c r="FBZ123" s="10"/>
      <c r="FCA123" s="10"/>
      <c r="FCB123" s="10"/>
      <c r="FCC123" s="10"/>
      <c r="FCD123" s="10"/>
      <c r="FCE123" s="10"/>
      <c r="FCF123" s="10"/>
      <c r="FCG123" s="10"/>
      <c r="FCH123" s="10"/>
      <c r="FCI123" s="10"/>
      <c r="FCJ123" s="10"/>
      <c r="FCK123" s="10"/>
      <c r="FCL123" s="10"/>
      <c r="FCM123" s="10"/>
      <c r="FCN123" s="10"/>
      <c r="FCO123" s="10"/>
      <c r="FCP123" s="10"/>
      <c r="FCQ123" s="10"/>
      <c r="FCR123" s="10"/>
      <c r="FCS123" s="10"/>
      <c r="FCT123" s="10"/>
      <c r="FCU123" s="10"/>
      <c r="FCV123" s="10"/>
      <c r="FCW123" s="10"/>
      <c r="FCX123" s="10"/>
      <c r="FCY123" s="10"/>
      <c r="FCZ123" s="10"/>
      <c r="FDA123" s="10"/>
      <c r="FDB123" s="10"/>
      <c r="FDC123" s="10"/>
      <c r="FDD123" s="10"/>
      <c r="FDE123" s="10"/>
      <c r="FDF123" s="10"/>
      <c r="FDG123" s="10"/>
      <c r="FDH123" s="10"/>
      <c r="FDI123" s="10"/>
      <c r="FDJ123" s="10"/>
      <c r="FDK123" s="10"/>
      <c r="FDL123" s="10"/>
      <c r="FDM123" s="10"/>
      <c r="FDN123" s="10"/>
      <c r="FDO123" s="10"/>
      <c r="FDP123" s="10"/>
      <c r="FDQ123" s="10"/>
      <c r="FDR123" s="10"/>
      <c r="FDS123" s="10"/>
      <c r="FDT123" s="10"/>
      <c r="FDU123" s="10"/>
      <c r="FDV123" s="10"/>
      <c r="FDW123" s="10"/>
      <c r="FDX123" s="10"/>
      <c r="FDY123" s="10"/>
      <c r="FDZ123" s="10"/>
      <c r="FEA123" s="10"/>
      <c r="FEB123" s="10"/>
      <c r="FEC123" s="10"/>
      <c r="FED123" s="10"/>
      <c r="FEE123" s="10"/>
      <c r="FEF123" s="10"/>
      <c r="FEG123" s="10"/>
      <c r="FEH123" s="10"/>
      <c r="FEI123" s="10"/>
      <c r="FEJ123" s="10"/>
      <c r="FEK123" s="10"/>
      <c r="FEL123" s="10"/>
      <c r="FEM123" s="10"/>
      <c r="FEN123" s="10"/>
      <c r="FEO123" s="10"/>
      <c r="FEP123" s="10"/>
      <c r="FEQ123" s="10"/>
      <c r="FER123" s="10"/>
      <c r="FES123" s="10"/>
      <c r="FET123" s="10"/>
      <c r="FEU123" s="10"/>
      <c r="FEV123" s="10"/>
      <c r="FEW123" s="10"/>
      <c r="FEX123" s="10"/>
      <c r="FEY123" s="10"/>
      <c r="FEZ123" s="10"/>
      <c r="FFA123" s="10"/>
      <c r="FFB123" s="10"/>
      <c r="FFC123" s="10"/>
      <c r="FFD123" s="10"/>
      <c r="FFE123" s="10"/>
      <c r="FFF123" s="10"/>
      <c r="FFG123" s="10"/>
      <c r="FFH123" s="10"/>
      <c r="FFI123" s="10"/>
      <c r="FFJ123" s="10"/>
      <c r="FFK123" s="10"/>
      <c r="FFL123" s="10"/>
      <c r="FFM123" s="10"/>
      <c r="FFN123" s="10"/>
      <c r="FFO123" s="10"/>
      <c r="FFP123" s="10"/>
      <c r="FFQ123" s="10"/>
      <c r="FFR123" s="10"/>
      <c r="FFS123" s="10"/>
      <c r="FFT123" s="10"/>
      <c r="FFU123" s="10"/>
      <c r="FFV123" s="10"/>
      <c r="FFW123" s="10"/>
      <c r="FFX123" s="10"/>
      <c r="FFY123" s="10"/>
      <c r="FFZ123" s="10"/>
      <c r="FGA123" s="10"/>
      <c r="FGB123" s="10"/>
      <c r="FGC123" s="10"/>
      <c r="FGD123" s="10"/>
      <c r="FGE123" s="10"/>
      <c r="FGF123" s="10"/>
      <c r="FGG123" s="10"/>
      <c r="FGH123" s="10"/>
      <c r="FGI123" s="10"/>
      <c r="FGJ123" s="10"/>
      <c r="FGK123" s="10"/>
      <c r="FGL123" s="10"/>
      <c r="FGM123" s="10"/>
      <c r="FGN123" s="10"/>
      <c r="FGO123" s="10"/>
      <c r="FGP123" s="10"/>
      <c r="FGQ123" s="10"/>
      <c r="FGR123" s="10"/>
      <c r="FGS123" s="10"/>
      <c r="FGT123" s="10"/>
      <c r="FGU123" s="10"/>
      <c r="FGV123" s="10"/>
      <c r="FGW123" s="10"/>
      <c r="FGX123" s="10"/>
      <c r="FGY123" s="10"/>
      <c r="FGZ123" s="10"/>
      <c r="FHA123" s="10"/>
      <c r="FHB123" s="10"/>
      <c r="FHC123" s="10"/>
      <c r="FHD123" s="10"/>
      <c r="FHE123" s="10"/>
      <c r="FHF123" s="10"/>
      <c r="FHG123" s="10"/>
      <c r="FHH123" s="10"/>
      <c r="FHI123" s="10"/>
      <c r="FHJ123" s="10"/>
      <c r="FHK123" s="10"/>
      <c r="FHL123" s="10"/>
      <c r="FHM123" s="10"/>
      <c r="FHN123" s="10"/>
      <c r="FHO123" s="10"/>
      <c r="FHP123" s="10"/>
      <c r="FHQ123" s="10"/>
      <c r="FHR123" s="10"/>
      <c r="FHS123" s="10"/>
      <c r="FHT123" s="10"/>
      <c r="FHU123" s="10"/>
      <c r="FHV123" s="10"/>
      <c r="FHW123" s="10"/>
      <c r="FHX123" s="10"/>
      <c r="FHY123" s="10"/>
      <c r="FHZ123" s="10"/>
      <c r="FIA123" s="10"/>
      <c r="FIB123" s="10"/>
      <c r="FIC123" s="10"/>
      <c r="FID123" s="10"/>
      <c r="FIE123" s="10"/>
      <c r="FIF123" s="10"/>
      <c r="FIG123" s="10"/>
      <c r="FIH123" s="10"/>
      <c r="FII123" s="10"/>
      <c r="FIJ123" s="10"/>
      <c r="FIK123" s="10"/>
      <c r="FIL123" s="10"/>
      <c r="FIM123" s="10"/>
      <c r="FIN123" s="10"/>
      <c r="FIO123" s="10"/>
      <c r="FIP123" s="10"/>
      <c r="FIQ123" s="10"/>
      <c r="FIR123" s="10"/>
      <c r="FIS123" s="10"/>
      <c r="FIT123" s="10"/>
      <c r="FIU123" s="10"/>
      <c r="FIV123" s="10"/>
      <c r="FIW123" s="10"/>
      <c r="FIX123" s="10"/>
      <c r="FIY123" s="10"/>
      <c r="FIZ123" s="10"/>
      <c r="FJA123" s="10"/>
      <c r="FJB123" s="10"/>
      <c r="FJC123" s="10"/>
      <c r="FJD123" s="10"/>
      <c r="FJE123" s="10"/>
      <c r="FJF123" s="10"/>
      <c r="FJG123" s="10"/>
      <c r="FJH123" s="10"/>
      <c r="FJI123" s="10"/>
      <c r="FJJ123" s="10"/>
      <c r="FJK123" s="10"/>
      <c r="FJL123" s="10"/>
      <c r="FJM123" s="10"/>
      <c r="FJN123" s="10"/>
      <c r="FJO123" s="10"/>
      <c r="FJP123" s="10"/>
      <c r="FJQ123" s="10"/>
      <c r="FJR123" s="10"/>
      <c r="FJS123" s="10"/>
      <c r="FJT123" s="10"/>
      <c r="FJU123" s="10"/>
      <c r="FJV123" s="10"/>
      <c r="FJW123" s="10"/>
      <c r="FJX123" s="10"/>
      <c r="FJY123" s="10"/>
      <c r="FJZ123" s="10"/>
      <c r="FKA123" s="10"/>
      <c r="FKB123" s="10"/>
      <c r="FKC123" s="10"/>
      <c r="FKD123" s="10"/>
      <c r="FKE123" s="10"/>
      <c r="FKF123" s="10"/>
      <c r="FKG123" s="10"/>
      <c r="FKH123" s="10"/>
      <c r="FKI123" s="10"/>
      <c r="FKJ123" s="10"/>
      <c r="FKK123" s="10"/>
      <c r="FKL123" s="10"/>
      <c r="FKM123" s="10"/>
      <c r="FKN123" s="10"/>
      <c r="FKO123" s="10"/>
      <c r="FKP123" s="10"/>
      <c r="FKQ123" s="10"/>
      <c r="FKR123" s="10"/>
      <c r="FKS123" s="10"/>
      <c r="FKT123" s="10"/>
      <c r="FKU123" s="10"/>
      <c r="FKV123" s="10"/>
      <c r="FKW123" s="10"/>
      <c r="FKX123" s="10"/>
      <c r="FKY123" s="10"/>
      <c r="FKZ123" s="10"/>
      <c r="FLA123" s="10"/>
      <c r="FLB123" s="10"/>
      <c r="FLC123" s="10"/>
      <c r="FLD123" s="10"/>
      <c r="FLE123" s="10"/>
      <c r="FLF123" s="10"/>
      <c r="FLG123" s="10"/>
      <c r="FLH123" s="10"/>
      <c r="FLI123" s="10"/>
      <c r="FLJ123" s="10"/>
      <c r="FLK123" s="10"/>
      <c r="FLL123" s="10"/>
      <c r="FLM123" s="10"/>
      <c r="FLN123" s="10"/>
      <c r="FLO123" s="10"/>
      <c r="FLP123" s="10"/>
      <c r="FLQ123" s="10"/>
      <c r="FLR123" s="10"/>
      <c r="FLS123" s="10"/>
      <c r="FLT123" s="10"/>
      <c r="FLU123" s="10"/>
      <c r="FLV123" s="10"/>
      <c r="FLW123" s="10"/>
      <c r="FLX123" s="10"/>
      <c r="FLY123" s="10"/>
      <c r="FLZ123" s="10"/>
      <c r="FMA123" s="10"/>
      <c r="FMB123" s="10"/>
      <c r="FMC123" s="10"/>
      <c r="FMD123" s="10"/>
      <c r="FME123" s="10"/>
      <c r="FMF123" s="10"/>
      <c r="FMG123" s="10"/>
      <c r="FMH123" s="10"/>
      <c r="FMI123" s="10"/>
      <c r="FMJ123" s="10"/>
      <c r="FMK123" s="10"/>
      <c r="FML123" s="10"/>
      <c r="FMM123" s="10"/>
      <c r="FMN123" s="10"/>
      <c r="FMO123" s="10"/>
      <c r="FMP123" s="10"/>
      <c r="FMQ123" s="10"/>
      <c r="FMR123" s="10"/>
      <c r="FMS123" s="10"/>
      <c r="FMT123" s="10"/>
      <c r="FMU123" s="10"/>
      <c r="FMV123" s="10"/>
      <c r="FMW123" s="10"/>
      <c r="FMX123" s="10"/>
      <c r="FMY123" s="10"/>
      <c r="FMZ123" s="10"/>
      <c r="FNA123" s="10"/>
      <c r="FNB123" s="10"/>
      <c r="FNC123" s="10"/>
      <c r="FND123" s="10"/>
      <c r="FNE123" s="10"/>
      <c r="FNF123" s="10"/>
      <c r="FNG123" s="10"/>
      <c r="FNH123" s="10"/>
      <c r="FNI123" s="10"/>
      <c r="FNJ123" s="10"/>
      <c r="FNK123" s="10"/>
      <c r="FNL123" s="10"/>
      <c r="FNM123" s="10"/>
      <c r="FNN123" s="10"/>
      <c r="FNO123" s="10"/>
      <c r="FNP123" s="10"/>
      <c r="FNQ123" s="10"/>
      <c r="FNR123" s="10"/>
      <c r="FNS123" s="10"/>
      <c r="FNT123" s="10"/>
      <c r="FNU123" s="10"/>
      <c r="FNV123" s="10"/>
      <c r="FNW123" s="10"/>
      <c r="FNX123" s="10"/>
      <c r="FNY123" s="10"/>
      <c r="FNZ123" s="10"/>
      <c r="FOA123" s="10"/>
      <c r="FOB123" s="10"/>
      <c r="FOC123" s="10"/>
      <c r="FOD123" s="10"/>
      <c r="FOE123" s="10"/>
      <c r="FOF123" s="10"/>
      <c r="FOG123" s="10"/>
      <c r="FOH123" s="10"/>
      <c r="FOI123" s="10"/>
      <c r="FOJ123" s="10"/>
      <c r="FOK123" s="10"/>
      <c r="FOL123" s="10"/>
      <c r="FOM123" s="10"/>
      <c r="FON123" s="10"/>
      <c r="FOO123" s="10"/>
      <c r="FOP123" s="10"/>
      <c r="FOQ123" s="10"/>
      <c r="FOR123" s="10"/>
      <c r="FOS123" s="10"/>
      <c r="FOT123" s="10"/>
      <c r="FOU123" s="10"/>
      <c r="FOV123" s="10"/>
      <c r="FOW123" s="10"/>
      <c r="FOX123" s="10"/>
      <c r="FOY123" s="10"/>
      <c r="FOZ123" s="10"/>
      <c r="FPA123" s="10"/>
      <c r="FPB123" s="10"/>
      <c r="FPC123" s="10"/>
      <c r="FPD123" s="10"/>
      <c r="FPE123" s="10"/>
      <c r="FPF123" s="10"/>
      <c r="FPG123" s="10"/>
      <c r="FPH123" s="10"/>
      <c r="FPI123" s="10"/>
      <c r="FPJ123" s="10"/>
      <c r="FPK123" s="10"/>
      <c r="FPL123" s="10"/>
      <c r="FPM123" s="10"/>
      <c r="FPN123" s="10"/>
      <c r="FPO123" s="10"/>
      <c r="FPP123" s="10"/>
      <c r="FPQ123" s="10"/>
      <c r="FPR123" s="10"/>
      <c r="FPS123" s="10"/>
      <c r="FPT123" s="10"/>
      <c r="FPU123" s="10"/>
      <c r="FPV123" s="10"/>
      <c r="FPW123" s="10"/>
      <c r="FPX123" s="10"/>
      <c r="FPY123" s="10"/>
      <c r="FPZ123" s="10"/>
      <c r="FQA123" s="10"/>
      <c r="FQB123" s="10"/>
      <c r="FQC123" s="10"/>
      <c r="FQD123" s="10"/>
      <c r="FQE123" s="10"/>
      <c r="FQF123" s="10"/>
      <c r="FQG123" s="10"/>
      <c r="FQH123" s="10"/>
      <c r="FQI123" s="10"/>
      <c r="FQJ123" s="10"/>
      <c r="FQK123" s="10"/>
      <c r="FQL123" s="10"/>
      <c r="FQM123" s="10"/>
      <c r="FQN123" s="10"/>
      <c r="FQO123" s="10"/>
      <c r="FQP123" s="10"/>
      <c r="FQQ123" s="10"/>
      <c r="FQR123" s="10"/>
      <c r="FQS123" s="10"/>
      <c r="FQT123" s="10"/>
      <c r="FQU123" s="10"/>
      <c r="FQV123" s="10"/>
      <c r="FQW123" s="10"/>
      <c r="FQX123" s="10"/>
      <c r="FQY123" s="10"/>
      <c r="FQZ123" s="10"/>
      <c r="FRA123" s="10"/>
      <c r="FRB123" s="10"/>
      <c r="FRC123" s="10"/>
      <c r="FRD123" s="10"/>
      <c r="FRE123" s="10"/>
      <c r="FRF123" s="10"/>
      <c r="FRG123" s="10"/>
      <c r="FRH123" s="10"/>
      <c r="FRI123" s="10"/>
      <c r="FRJ123" s="10"/>
      <c r="FRK123" s="10"/>
      <c r="FRL123" s="10"/>
      <c r="FRM123" s="10"/>
      <c r="FRN123" s="10"/>
      <c r="FRO123" s="10"/>
      <c r="FRP123" s="10"/>
      <c r="FRQ123" s="10"/>
      <c r="FRR123" s="10"/>
      <c r="FRS123" s="10"/>
      <c r="FRT123" s="10"/>
      <c r="FRU123" s="10"/>
      <c r="FRV123" s="10"/>
      <c r="FRW123" s="10"/>
      <c r="FRX123" s="10"/>
      <c r="FRY123" s="10"/>
      <c r="FRZ123" s="10"/>
      <c r="FSA123" s="10"/>
      <c r="FSB123" s="10"/>
      <c r="FSC123" s="10"/>
      <c r="FSD123" s="10"/>
      <c r="FSE123" s="10"/>
      <c r="FSF123" s="10"/>
      <c r="FSG123" s="10"/>
      <c r="FSH123" s="10"/>
      <c r="FSI123" s="10"/>
      <c r="FSJ123" s="10"/>
      <c r="FSK123" s="10"/>
      <c r="FSL123" s="10"/>
      <c r="FSM123" s="10"/>
      <c r="FSN123" s="10"/>
      <c r="FSO123" s="10"/>
      <c r="FSP123" s="10"/>
      <c r="FSQ123" s="10"/>
      <c r="FSR123" s="10"/>
      <c r="FSS123" s="10"/>
      <c r="FST123" s="10"/>
      <c r="FSU123" s="10"/>
      <c r="FSV123" s="10"/>
      <c r="FSW123" s="10"/>
      <c r="FSX123" s="10"/>
      <c r="FSY123" s="10"/>
      <c r="FSZ123" s="10"/>
      <c r="FTA123" s="10"/>
      <c r="FTB123" s="10"/>
      <c r="FTC123" s="10"/>
      <c r="FTD123" s="10"/>
      <c r="FTE123" s="10"/>
      <c r="FTF123" s="10"/>
      <c r="FTG123" s="10"/>
      <c r="FTH123" s="10"/>
      <c r="FTI123" s="10"/>
      <c r="FTJ123" s="10"/>
      <c r="FTK123" s="10"/>
      <c r="FTL123" s="10"/>
      <c r="FTM123" s="10"/>
      <c r="FTN123" s="10"/>
      <c r="FTO123" s="10"/>
      <c r="FTP123" s="10"/>
      <c r="FTQ123" s="10"/>
      <c r="FTR123" s="10"/>
      <c r="FTS123" s="10"/>
      <c r="FTT123" s="10"/>
      <c r="FTU123" s="10"/>
      <c r="FTV123" s="10"/>
      <c r="FTW123" s="10"/>
      <c r="FTX123" s="10"/>
      <c r="FTY123" s="10"/>
      <c r="FTZ123" s="10"/>
      <c r="FUA123" s="10"/>
      <c r="FUB123" s="10"/>
      <c r="FUC123" s="10"/>
      <c r="FUD123" s="10"/>
      <c r="FUE123" s="10"/>
      <c r="FUF123" s="10"/>
      <c r="FUG123" s="10"/>
      <c r="FUH123" s="10"/>
      <c r="FUI123" s="10"/>
      <c r="FUJ123" s="10"/>
      <c r="FUK123" s="10"/>
      <c r="FUL123" s="10"/>
      <c r="FUM123" s="10"/>
      <c r="FUN123" s="10"/>
      <c r="FUO123" s="10"/>
      <c r="FUP123" s="10"/>
      <c r="FUQ123" s="10"/>
      <c r="FUR123" s="10"/>
      <c r="FUS123" s="10"/>
      <c r="FUT123" s="10"/>
      <c r="FUU123" s="10"/>
      <c r="FUV123" s="10"/>
      <c r="FUW123" s="10"/>
      <c r="FUX123" s="10"/>
      <c r="FUY123" s="10"/>
      <c r="FUZ123" s="10"/>
      <c r="FVA123" s="10"/>
      <c r="FVB123" s="10"/>
      <c r="FVC123" s="10"/>
      <c r="FVD123" s="10"/>
      <c r="FVE123" s="10"/>
      <c r="FVF123" s="10"/>
      <c r="FVG123" s="10"/>
      <c r="FVH123" s="10"/>
      <c r="FVI123" s="10"/>
      <c r="FVJ123" s="10"/>
      <c r="FVK123" s="10"/>
      <c r="FVL123" s="10"/>
      <c r="FVM123" s="10"/>
      <c r="FVN123" s="10"/>
      <c r="FVO123" s="10"/>
      <c r="FVP123" s="10"/>
      <c r="FVQ123" s="10"/>
      <c r="FVR123" s="10"/>
      <c r="FVS123" s="10"/>
      <c r="FVT123" s="10"/>
      <c r="FVU123" s="10"/>
      <c r="FVV123" s="10"/>
      <c r="FVW123" s="10"/>
      <c r="FVX123" s="10"/>
      <c r="FVY123" s="10"/>
      <c r="FVZ123" s="10"/>
      <c r="FWA123" s="10"/>
      <c r="FWB123" s="10"/>
      <c r="FWC123" s="10"/>
      <c r="FWD123" s="10"/>
      <c r="FWE123" s="10"/>
      <c r="FWF123" s="10"/>
      <c r="FWG123" s="10"/>
      <c r="FWH123" s="10"/>
      <c r="FWI123" s="10"/>
      <c r="FWJ123" s="10"/>
      <c r="FWK123" s="10"/>
      <c r="FWL123" s="10"/>
      <c r="FWM123" s="10"/>
      <c r="FWN123" s="10"/>
      <c r="FWO123" s="10"/>
      <c r="FWP123" s="10"/>
      <c r="FWQ123" s="10"/>
      <c r="FWR123" s="10"/>
      <c r="FWS123" s="10"/>
      <c r="FWT123" s="10"/>
      <c r="FWU123" s="10"/>
      <c r="FWV123" s="10"/>
      <c r="FWW123" s="10"/>
      <c r="FWX123" s="10"/>
      <c r="FWY123" s="10"/>
      <c r="FWZ123" s="10"/>
      <c r="FXA123" s="10"/>
      <c r="FXB123" s="10"/>
      <c r="FXC123" s="10"/>
      <c r="FXD123" s="10"/>
      <c r="FXE123" s="10"/>
      <c r="FXF123" s="10"/>
      <c r="FXG123" s="10"/>
      <c r="FXH123" s="10"/>
      <c r="FXI123" s="10"/>
      <c r="FXJ123" s="10"/>
      <c r="FXK123" s="10"/>
      <c r="FXL123" s="10"/>
      <c r="FXM123" s="10"/>
      <c r="FXN123" s="10"/>
      <c r="FXO123" s="10"/>
      <c r="FXP123" s="10"/>
      <c r="FXQ123" s="10"/>
      <c r="FXR123" s="10"/>
      <c r="FXS123" s="10"/>
      <c r="FXT123" s="10"/>
      <c r="FXU123" s="10"/>
      <c r="FXV123" s="10"/>
      <c r="FXW123" s="10"/>
      <c r="FXX123" s="10"/>
      <c r="FXY123" s="10"/>
      <c r="FXZ123" s="10"/>
      <c r="FYA123" s="10"/>
      <c r="FYB123" s="10"/>
      <c r="FYC123" s="10"/>
      <c r="FYD123" s="10"/>
      <c r="FYE123" s="10"/>
      <c r="FYF123" s="10"/>
      <c r="FYG123" s="10"/>
      <c r="FYH123" s="10"/>
      <c r="FYI123" s="10"/>
      <c r="FYJ123" s="10"/>
      <c r="FYK123" s="10"/>
      <c r="FYL123" s="10"/>
      <c r="FYM123" s="10"/>
      <c r="FYN123" s="10"/>
      <c r="FYO123" s="10"/>
      <c r="FYP123" s="10"/>
      <c r="FYQ123" s="10"/>
      <c r="FYR123" s="10"/>
      <c r="FYS123" s="10"/>
      <c r="FYT123" s="10"/>
      <c r="FYU123" s="10"/>
      <c r="FYV123" s="10"/>
      <c r="FYW123" s="10"/>
      <c r="FYX123" s="10"/>
      <c r="FYY123" s="10"/>
      <c r="FYZ123" s="10"/>
      <c r="FZA123" s="10"/>
      <c r="FZB123" s="10"/>
      <c r="FZC123" s="10"/>
      <c r="FZD123" s="10"/>
      <c r="FZE123" s="10"/>
      <c r="FZF123" s="10"/>
      <c r="FZG123" s="10"/>
      <c r="FZH123" s="10"/>
      <c r="FZI123" s="10"/>
      <c r="FZJ123" s="10"/>
      <c r="FZK123" s="10"/>
      <c r="FZL123" s="10"/>
      <c r="FZM123" s="10"/>
      <c r="FZN123" s="10"/>
      <c r="FZO123" s="10"/>
      <c r="FZP123" s="10"/>
      <c r="FZQ123" s="10"/>
      <c r="FZR123" s="10"/>
      <c r="FZS123" s="10"/>
      <c r="FZT123" s="10"/>
      <c r="FZU123" s="10"/>
      <c r="FZV123" s="10"/>
      <c r="FZW123" s="10"/>
      <c r="FZX123" s="10"/>
      <c r="FZY123" s="10"/>
      <c r="FZZ123" s="10"/>
      <c r="GAA123" s="10"/>
      <c r="GAB123" s="10"/>
      <c r="GAC123" s="10"/>
      <c r="GAD123" s="10"/>
      <c r="GAE123" s="10"/>
      <c r="GAF123" s="10"/>
      <c r="GAG123" s="10"/>
      <c r="GAH123" s="10"/>
      <c r="GAI123" s="10"/>
      <c r="GAJ123" s="10"/>
      <c r="GAK123" s="10"/>
      <c r="GAL123" s="10"/>
      <c r="GAM123" s="10"/>
      <c r="GAN123" s="10"/>
      <c r="GAO123" s="10"/>
      <c r="GAP123" s="10"/>
      <c r="GAQ123" s="10"/>
      <c r="GAR123" s="10"/>
      <c r="GAS123" s="10"/>
      <c r="GAT123" s="10"/>
      <c r="GAU123" s="10"/>
      <c r="GAV123" s="10"/>
      <c r="GAW123" s="10"/>
      <c r="GAX123" s="10"/>
      <c r="GAY123" s="10"/>
      <c r="GAZ123" s="10"/>
      <c r="GBA123" s="10"/>
      <c r="GBB123" s="10"/>
      <c r="GBC123" s="10"/>
      <c r="GBD123" s="10"/>
      <c r="GBE123" s="10"/>
      <c r="GBF123" s="10"/>
      <c r="GBG123" s="10"/>
      <c r="GBH123" s="10"/>
      <c r="GBI123" s="10"/>
      <c r="GBJ123" s="10"/>
      <c r="GBK123" s="10"/>
      <c r="GBL123" s="10"/>
      <c r="GBM123" s="10"/>
      <c r="GBN123" s="10"/>
      <c r="GBO123" s="10"/>
      <c r="GBP123" s="10"/>
      <c r="GBQ123" s="10"/>
      <c r="GBR123" s="10"/>
      <c r="GBS123" s="10"/>
      <c r="GBT123" s="10"/>
      <c r="GBU123" s="10"/>
      <c r="GBV123" s="10"/>
      <c r="GBW123" s="10"/>
      <c r="GBX123" s="10"/>
      <c r="GBY123" s="10"/>
      <c r="GBZ123" s="10"/>
      <c r="GCA123" s="10"/>
      <c r="GCB123" s="10"/>
      <c r="GCC123" s="10"/>
      <c r="GCD123" s="10"/>
      <c r="GCE123" s="10"/>
      <c r="GCF123" s="10"/>
      <c r="GCG123" s="10"/>
      <c r="GCH123" s="10"/>
      <c r="GCI123" s="10"/>
      <c r="GCJ123" s="10"/>
      <c r="GCK123" s="10"/>
      <c r="GCL123" s="10"/>
      <c r="GCM123" s="10"/>
      <c r="GCN123" s="10"/>
      <c r="GCO123" s="10"/>
      <c r="GCP123" s="10"/>
      <c r="GCQ123" s="10"/>
      <c r="GCR123" s="10"/>
      <c r="GCS123" s="10"/>
      <c r="GCT123" s="10"/>
      <c r="GCU123" s="10"/>
      <c r="GCV123" s="10"/>
      <c r="GCW123" s="10"/>
      <c r="GCX123" s="10"/>
      <c r="GCY123" s="10"/>
      <c r="GCZ123" s="10"/>
      <c r="GDA123" s="10"/>
      <c r="GDB123" s="10"/>
      <c r="GDC123" s="10"/>
      <c r="GDD123" s="10"/>
      <c r="GDE123" s="10"/>
      <c r="GDF123" s="10"/>
      <c r="GDG123" s="10"/>
      <c r="GDH123" s="10"/>
      <c r="GDI123" s="10"/>
      <c r="GDJ123" s="10"/>
      <c r="GDK123" s="10"/>
      <c r="GDL123" s="10"/>
      <c r="GDM123" s="10"/>
      <c r="GDN123" s="10"/>
      <c r="GDO123" s="10"/>
      <c r="GDP123" s="10"/>
      <c r="GDQ123" s="10"/>
      <c r="GDR123" s="10"/>
      <c r="GDS123" s="10"/>
      <c r="GDT123" s="10"/>
      <c r="GDU123" s="10"/>
      <c r="GDV123" s="10"/>
      <c r="GDW123" s="10"/>
      <c r="GDX123" s="10"/>
      <c r="GDY123" s="10"/>
      <c r="GDZ123" s="10"/>
      <c r="GEA123" s="10"/>
      <c r="GEB123" s="10"/>
      <c r="GEC123" s="10"/>
      <c r="GED123" s="10"/>
      <c r="GEE123" s="10"/>
      <c r="GEF123" s="10"/>
      <c r="GEG123" s="10"/>
      <c r="GEH123" s="10"/>
      <c r="GEI123" s="10"/>
      <c r="GEJ123" s="10"/>
      <c r="GEK123" s="10"/>
      <c r="GEL123" s="10"/>
      <c r="GEM123" s="10"/>
      <c r="GEN123" s="10"/>
      <c r="GEO123" s="10"/>
      <c r="GEP123" s="10"/>
      <c r="GEQ123" s="10"/>
      <c r="GER123" s="10"/>
      <c r="GES123" s="10"/>
      <c r="GET123" s="10"/>
      <c r="GEU123" s="10"/>
      <c r="GEV123" s="10"/>
      <c r="GEW123" s="10"/>
      <c r="GEX123" s="10"/>
      <c r="GEY123" s="10"/>
      <c r="GEZ123" s="10"/>
      <c r="GFA123" s="10"/>
      <c r="GFB123" s="10"/>
      <c r="GFC123" s="10"/>
      <c r="GFD123" s="10"/>
      <c r="GFE123" s="10"/>
      <c r="GFF123" s="10"/>
      <c r="GFG123" s="10"/>
      <c r="GFH123" s="10"/>
      <c r="GFI123" s="10"/>
      <c r="GFJ123" s="10"/>
      <c r="GFK123" s="10"/>
      <c r="GFL123" s="10"/>
      <c r="GFM123" s="10"/>
      <c r="GFN123" s="10"/>
      <c r="GFO123" s="10"/>
      <c r="GFP123" s="10"/>
      <c r="GFQ123" s="10"/>
      <c r="GFR123" s="10"/>
      <c r="GFS123" s="10"/>
      <c r="GFT123" s="10"/>
      <c r="GFU123" s="10"/>
      <c r="GFV123" s="10"/>
      <c r="GFW123" s="10"/>
      <c r="GFX123" s="10"/>
      <c r="GFY123" s="10"/>
      <c r="GFZ123" s="10"/>
      <c r="GGA123" s="10"/>
      <c r="GGB123" s="10"/>
      <c r="GGC123" s="10"/>
      <c r="GGD123" s="10"/>
      <c r="GGE123" s="10"/>
      <c r="GGF123" s="10"/>
      <c r="GGG123" s="10"/>
      <c r="GGH123" s="10"/>
      <c r="GGI123" s="10"/>
      <c r="GGJ123" s="10"/>
      <c r="GGK123" s="10"/>
      <c r="GGL123" s="10"/>
      <c r="GGM123" s="10"/>
      <c r="GGN123" s="10"/>
      <c r="GGO123" s="10"/>
      <c r="GGP123" s="10"/>
      <c r="GGQ123" s="10"/>
      <c r="GGR123" s="10"/>
      <c r="GGS123" s="10"/>
      <c r="GGT123" s="10"/>
      <c r="GGU123" s="10"/>
      <c r="GGV123" s="10"/>
      <c r="GGW123" s="10"/>
      <c r="GGX123" s="10"/>
      <c r="GGY123" s="10"/>
      <c r="GGZ123" s="10"/>
      <c r="GHA123" s="10"/>
      <c r="GHB123" s="10"/>
      <c r="GHC123" s="10"/>
      <c r="GHD123" s="10"/>
      <c r="GHE123" s="10"/>
      <c r="GHF123" s="10"/>
      <c r="GHG123" s="10"/>
      <c r="GHH123" s="10"/>
      <c r="GHI123" s="10"/>
      <c r="GHJ123" s="10"/>
      <c r="GHK123" s="10"/>
      <c r="GHL123" s="10"/>
      <c r="GHM123" s="10"/>
      <c r="GHN123" s="10"/>
      <c r="GHO123" s="10"/>
      <c r="GHP123" s="10"/>
      <c r="GHQ123" s="10"/>
      <c r="GHR123" s="10"/>
      <c r="GHS123" s="10"/>
      <c r="GHT123" s="10"/>
      <c r="GHU123" s="10"/>
      <c r="GHV123" s="10"/>
      <c r="GHW123" s="10"/>
      <c r="GHX123" s="10"/>
      <c r="GHY123" s="10"/>
      <c r="GHZ123" s="10"/>
      <c r="GIA123" s="10"/>
      <c r="GIB123" s="10"/>
      <c r="GIC123" s="10"/>
      <c r="GID123" s="10"/>
      <c r="GIE123" s="10"/>
      <c r="GIF123" s="10"/>
      <c r="GIG123" s="10"/>
      <c r="GIH123" s="10"/>
      <c r="GII123" s="10"/>
      <c r="GIJ123" s="10"/>
      <c r="GIK123" s="10"/>
      <c r="GIL123" s="10"/>
      <c r="GIM123" s="10"/>
      <c r="GIN123" s="10"/>
      <c r="GIO123" s="10"/>
      <c r="GIP123" s="10"/>
      <c r="GIQ123" s="10"/>
      <c r="GIR123" s="10"/>
      <c r="GIS123" s="10"/>
      <c r="GIT123" s="10"/>
      <c r="GIU123" s="10"/>
      <c r="GIV123" s="10"/>
      <c r="GIW123" s="10"/>
      <c r="GIX123" s="10"/>
      <c r="GIY123" s="10"/>
      <c r="GIZ123" s="10"/>
      <c r="GJA123" s="10"/>
      <c r="GJB123" s="10"/>
      <c r="GJC123" s="10"/>
      <c r="GJD123" s="10"/>
      <c r="GJE123" s="10"/>
      <c r="GJF123" s="10"/>
      <c r="GJG123" s="10"/>
      <c r="GJH123" s="10"/>
      <c r="GJI123" s="10"/>
      <c r="GJJ123" s="10"/>
      <c r="GJK123" s="10"/>
      <c r="GJL123" s="10"/>
      <c r="GJM123" s="10"/>
      <c r="GJN123" s="10"/>
      <c r="GJO123" s="10"/>
      <c r="GJP123" s="10"/>
      <c r="GJQ123" s="10"/>
      <c r="GJR123" s="10"/>
      <c r="GJS123" s="10"/>
      <c r="GJT123" s="10"/>
      <c r="GJU123" s="10"/>
      <c r="GJV123" s="10"/>
      <c r="GJW123" s="10"/>
      <c r="GJX123" s="10"/>
      <c r="GJY123" s="10"/>
      <c r="GJZ123" s="10"/>
      <c r="GKA123" s="10"/>
      <c r="GKB123" s="10"/>
      <c r="GKC123" s="10"/>
      <c r="GKD123" s="10"/>
      <c r="GKE123" s="10"/>
      <c r="GKF123" s="10"/>
      <c r="GKG123" s="10"/>
      <c r="GKH123" s="10"/>
      <c r="GKI123" s="10"/>
      <c r="GKJ123" s="10"/>
      <c r="GKK123" s="10"/>
      <c r="GKL123" s="10"/>
      <c r="GKM123" s="10"/>
      <c r="GKN123" s="10"/>
      <c r="GKO123" s="10"/>
      <c r="GKP123" s="10"/>
      <c r="GKQ123" s="10"/>
      <c r="GKR123" s="10"/>
      <c r="GKS123" s="10"/>
      <c r="GKT123" s="10"/>
      <c r="GKU123" s="10"/>
      <c r="GKV123" s="10"/>
      <c r="GKW123" s="10"/>
      <c r="GKX123" s="10"/>
      <c r="GKY123" s="10"/>
      <c r="GKZ123" s="10"/>
      <c r="GLA123" s="10"/>
      <c r="GLB123" s="10"/>
      <c r="GLC123" s="10"/>
      <c r="GLD123" s="10"/>
      <c r="GLE123" s="10"/>
      <c r="GLF123" s="10"/>
      <c r="GLG123" s="10"/>
      <c r="GLH123" s="10"/>
      <c r="GLI123" s="10"/>
      <c r="GLJ123" s="10"/>
      <c r="GLK123" s="10"/>
      <c r="GLL123" s="10"/>
      <c r="GLM123" s="10"/>
      <c r="GLN123" s="10"/>
      <c r="GLO123" s="10"/>
      <c r="GLP123" s="10"/>
      <c r="GLQ123" s="10"/>
      <c r="GLR123" s="10"/>
      <c r="GLS123" s="10"/>
      <c r="GLT123" s="10"/>
      <c r="GLU123" s="10"/>
      <c r="GLV123" s="10"/>
      <c r="GLW123" s="10"/>
      <c r="GLX123" s="10"/>
      <c r="GLY123" s="10"/>
      <c r="GLZ123" s="10"/>
      <c r="GMA123" s="10"/>
      <c r="GMB123" s="10"/>
      <c r="GMC123" s="10"/>
      <c r="GMD123" s="10"/>
      <c r="GME123" s="10"/>
      <c r="GMF123" s="10"/>
      <c r="GMG123" s="10"/>
      <c r="GMH123" s="10"/>
      <c r="GMI123" s="10"/>
      <c r="GMJ123" s="10"/>
      <c r="GMK123" s="10"/>
      <c r="GML123" s="10"/>
      <c r="GMM123" s="10"/>
      <c r="GMN123" s="10"/>
      <c r="GMO123" s="10"/>
      <c r="GMP123" s="10"/>
      <c r="GMQ123" s="10"/>
      <c r="GMR123" s="10"/>
      <c r="GMS123" s="10"/>
      <c r="GMT123" s="10"/>
      <c r="GMU123" s="10"/>
      <c r="GMV123" s="10"/>
      <c r="GMW123" s="10"/>
      <c r="GMX123" s="10"/>
      <c r="GMY123" s="10"/>
      <c r="GMZ123" s="10"/>
      <c r="GNA123" s="10"/>
      <c r="GNB123" s="10"/>
      <c r="GNC123" s="10"/>
      <c r="GND123" s="10"/>
      <c r="GNE123" s="10"/>
      <c r="GNF123" s="10"/>
      <c r="GNG123" s="10"/>
      <c r="GNH123" s="10"/>
      <c r="GNI123" s="10"/>
      <c r="GNJ123" s="10"/>
      <c r="GNK123" s="10"/>
      <c r="GNL123" s="10"/>
      <c r="GNM123" s="10"/>
      <c r="GNN123" s="10"/>
      <c r="GNO123" s="10"/>
      <c r="GNP123" s="10"/>
      <c r="GNQ123" s="10"/>
      <c r="GNR123" s="10"/>
      <c r="GNS123" s="10"/>
      <c r="GNT123" s="10"/>
      <c r="GNU123" s="10"/>
      <c r="GNV123" s="10"/>
      <c r="GNW123" s="10"/>
      <c r="GNX123" s="10"/>
      <c r="GNY123" s="10"/>
      <c r="GNZ123" s="10"/>
      <c r="GOA123" s="10"/>
      <c r="GOB123" s="10"/>
      <c r="GOC123" s="10"/>
      <c r="GOD123" s="10"/>
      <c r="GOE123" s="10"/>
      <c r="GOF123" s="10"/>
      <c r="GOG123" s="10"/>
      <c r="GOH123" s="10"/>
      <c r="GOI123" s="10"/>
      <c r="GOJ123" s="10"/>
      <c r="GOK123" s="10"/>
      <c r="GOL123" s="10"/>
      <c r="GOM123" s="10"/>
      <c r="GON123" s="10"/>
      <c r="GOO123" s="10"/>
      <c r="GOP123" s="10"/>
      <c r="GOQ123" s="10"/>
      <c r="GOR123" s="10"/>
      <c r="GOS123" s="10"/>
      <c r="GOT123" s="10"/>
      <c r="GOU123" s="10"/>
      <c r="GOV123" s="10"/>
      <c r="GOW123" s="10"/>
      <c r="GOX123" s="10"/>
      <c r="GOY123" s="10"/>
      <c r="GOZ123" s="10"/>
      <c r="GPA123" s="10"/>
      <c r="GPB123" s="10"/>
      <c r="GPC123" s="10"/>
      <c r="GPD123" s="10"/>
      <c r="GPE123" s="10"/>
      <c r="GPF123" s="10"/>
      <c r="GPG123" s="10"/>
      <c r="GPH123" s="10"/>
      <c r="GPI123" s="10"/>
      <c r="GPJ123" s="10"/>
      <c r="GPK123" s="10"/>
      <c r="GPL123" s="10"/>
      <c r="GPM123" s="10"/>
      <c r="GPN123" s="10"/>
      <c r="GPO123" s="10"/>
      <c r="GPP123" s="10"/>
      <c r="GPQ123" s="10"/>
      <c r="GPR123" s="10"/>
      <c r="GPS123" s="10"/>
      <c r="GPT123" s="10"/>
      <c r="GPU123" s="10"/>
      <c r="GPV123" s="10"/>
      <c r="GPW123" s="10"/>
      <c r="GPX123" s="10"/>
      <c r="GPY123" s="10"/>
      <c r="GPZ123" s="10"/>
      <c r="GQA123" s="10"/>
      <c r="GQB123" s="10"/>
      <c r="GQC123" s="10"/>
      <c r="GQD123" s="10"/>
      <c r="GQE123" s="10"/>
      <c r="GQF123" s="10"/>
      <c r="GQG123" s="10"/>
      <c r="GQH123" s="10"/>
      <c r="GQI123" s="10"/>
      <c r="GQJ123" s="10"/>
      <c r="GQK123" s="10"/>
      <c r="GQL123" s="10"/>
      <c r="GQM123" s="10"/>
      <c r="GQN123" s="10"/>
      <c r="GQO123" s="10"/>
      <c r="GQP123" s="10"/>
      <c r="GQQ123" s="10"/>
      <c r="GQR123" s="10"/>
      <c r="GQS123" s="10"/>
      <c r="GQT123" s="10"/>
      <c r="GQU123" s="10"/>
      <c r="GQV123" s="10"/>
      <c r="GQW123" s="10"/>
      <c r="GQX123" s="10"/>
      <c r="GQY123" s="10"/>
      <c r="GQZ123" s="10"/>
      <c r="GRA123" s="10"/>
      <c r="GRB123" s="10"/>
      <c r="GRC123" s="10"/>
      <c r="GRD123" s="10"/>
      <c r="GRE123" s="10"/>
      <c r="GRF123" s="10"/>
      <c r="GRG123" s="10"/>
      <c r="GRH123" s="10"/>
      <c r="GRI123" s="10"/>
      <c r="GRJ123" s="10"/>
      <c r="GRK123" s="10"/>
      <c r="GRL123" s="10"/>
      <c r="GRM123" s="10"/>
      <c r="GRN123" s="10"/>
      <c r="GRO123" s="10"/>
      <c r="GRP123" s="10"/>
      <c r="GRQ123" s="10"/>
      <c r="GRR123" s="10"/>
      <c r="GRS123" s="10"/>
      <c r="GRT123" s="10"/>
      <c r="GRU123" s="10"/>
      <c r="GRV123" s="10"/>
      <c r="GRW123" s="10"/>
      <c r="GRX123" s="10"/>
      <c r="GRY123" s="10"/>
      <c r="GRZ123" s="10"/>
      <c r="GSA123" s="10"/>
      <c r="GSB123" s="10"/>
      <c r="GSC123" s="10"/>
      <c r="GSD123" s="10"/>
      <c r="GSE123" s="10"/>
      <c r="GSF123" s="10"/>
      <c r="GSG123" s="10"/>
      <c r="GSH123" s="10"/>
      <c r="GSI123" s="10"/>
      <c r="GSJ123" s="10"/>
      <c r="GSK123" s="10"/>
      <c r="GSL123" s="10"/>
      <c r="GSM123" s="10"/>
      <c r="GSN123" s="10"/>
      <c r="GSO123" s="10"/>
      <c r="GSP123" s="10"/>
      <c r="GSQ123" s="10"/>
      <c r="GSR123" s="10"/>
      <c r="GSS123" s="10"/>
      <c r="GST123" s="10"/>
      <c r="GSU123" s="10"/>
      <c r="GSV123" s="10"/>
      <c r="GSW123" s="10"/>
      <c r="GSX123" s="10"/>
      <c r="GSY123" s="10"/>
      <c r="GSZ123" s="10"/>
      <c r="GTA123" s="10"/>
      <c r="GTB123" s="10"/>
      <c r="GTC123" s="10"/>
      <c r="GTD123" s="10"/>
      <c r="GTE123" s="10"/>
      <c r="GTF123" s="10"/>
      <c r="GTG123" s="10"/>
      <c r="GTH123" s="10"/>
      <c r="GTI123" s="10"/>
      <c r="GTJ123" s="10"/>
      <c r="GTK123" s="10"/>
      <c r="GTL123" s="10"/>
      <c r="GTM123" s="10"/>
      <c r="GTN123" s="10"/>
      <c r="GTO123" s="10"/>
      <c r="GTP123" s="10"/>
      <c r="GTQ123" s="10"/>
      <c r="GTR123" s="10"/>
      <c r="GTS123" s="10"/>
      <c r="GTT123" s="10"/>
      <c r="GTU123" s="10"/>
      <c r="GTV123" s="10"/>
      <c r="GTW123" s="10"/>
      <c r="GTX123" s="10"/>
      <c r="GTY123" s="10"/>
      <c r="GTZ123" s="10"/>
      <c r="GUA123" s="10"/>
      <c r="GUB123" s="10"/>
      <c r="GUC123" s="10"/>
      <c r="GUD123" s="10"/>
      <c r="GUE123" s="10"/>
      <c r="GUF123" s="10"/>
      <c r="GUG123" s="10"/>
      <c r="GUH123" s="10"/>
      <c r="GUI123" s="10"/>
      <c r="GUJ123" s="10"/>
      <c r="GUK123" s="10"/>
      <c r="GUL123" s="10"/>
      <c r="GUM123" s="10"/>
      <c r="GUN123" s="10"/>
      <c r="GUO123" s="10"/>
      <c r="GUP123" s="10"/>
      <c r="GUQ123" s="10"/>
      <c r="GUR123" s="10"/>
      <c r="GUS123" s="10"/>
      <c r="GUT123" s="10"/>
      <c r="GUU123" s="10"/>
      <c r="GUV123" s="10"/>
      <c r="GUW123" s="10"/>
      <c r="GUX123" s="10"/>
      <c r="GUY123" s="10"/>
      <c r="GUZ123" s="10"/>
      <c r="GVA123" s="10"/>
      <c r="GVB123" s="10"/>
      <c r="GVC123" s="10"/>
      <c r="GVD123" s="10"/>
      <c r="GVE123" s="10"/>
      <c r="GVF123" s="10"/>
      <c r="GVG123" s="10"/>
      <c r="GVH123" s="10"/>
      <c r="GVI123" s="10"/>
      <c r="GVJ123" s="10"/>
      <c r="GVK123" s="10"/>
      <c r="GVL123" s="10"/>
      <c r="GVM123" s="10"/>
      <c r="GVN123" s="10"/>
      <c r="GVO123" s="10"/>
      <c r="GVP123" s="10"/>
      <c r="GVQ123" s="10"/>
      <c r="GVR123" s="10"/>
      <c r="GVS123" s="10"/>
      <c r="GVT123" s="10"/>
      <c r="GVU123" s="10"/>
      <c r="GVV123" s="10"/>
      <c r="GVW123" s="10"/>
      <c r="GVX123" s="10"/>
      <c r="GVY123" s="10"/>
      <c r="GVZ123" s="10"/>
      <c r="GWA123" s="10"/>
      <c r="GWB123" s="10"/>
      <c r="GWC123" s="10"/>
      <c r="GWD123" s="10"/>
      <c r="GWE123" s="10"/>
      <c r="GWF123" s="10"/>
      <c r="GWG123" s="10"/>
      <c r="GWH123" s="10"/>
      <c r="GWI123" s="10"/>
      <c r="GWJ123" s="10"/>
      <c r="GWK123" s="10"/>
      <c r="GWL123" s="10"/>
      <c r="GWM123" s="10"/>
      <c r="GWN123" s="10"/>
      <c r="GWO123" s="10"/>
      <c r="GWP123" s="10"/>
      <c r="GWQ123" s="10"/>
      <c r="GWR123" s="10"/>
      <c r="GWS123" s="10"/>
      <c r="GWT123" s="10"/>
      <c r="GWU123" s="10"/>
      <c r="GWV123" s="10"/>
      <c r="GWW123" s="10"/>
      <c r="GWX123" s="10"/>
      <c r="GWY123" s="10"/>
      <c r="GWZ123" s="10"/>
      <c r="GXA123" s="10"/>
      <c r="GXB123" s="10"/>
      <c r="GXC123" s="10"/>
      <c r="GXD123" s="10"/>
      <c r="GXE123" s="10"/>
      <c r="GXF123" s="10"/>
      <c r="GXG123" s="10"/>
      <c r="GXH123" s="10"/>
      <c r="GXI123" s="10"/>
      <c r="GXJ123" s="10"/>
      <c r="GXK123" s="10"/>
      <c r="GXL123" s="10"/>
      <c r="GXM123" s="10"/>
      <c r="GXN123" s="10"/>
      <c r="GXO123" s="10"/>
      <c r="GXP123" s="10"/>
      <c r="GXQ123" s="10"/>
      <c r="GXR123" s="10"/>
      <c r="GXS123" s="10"/>
      <c r="GXT123" s="10"/>
      <c r="GXU123" s="10"/>
      <c r="GXV123" s="10"/>
      <c r="GXW123" s="10"/>
      <c r="GXX123" s="10"/>
      <c r="GXY123" s="10"/>
      <c r="GXZ123" s="10"/>
      <c r="GYA123" s="10"/>
      <c r="GYB123" s="10"/>
      <c r="GYC123" s="10"/>
      <c r="GYD123" s="10"/>
      <c r="GYE123" s="10"/>
      <c r="GYF123" s="10"/>
      <c r="GYG123" s="10"/>
      <c r="GYH123" s="10"/>
      <c r="GYI123" s="10"/>
      <c r="GYJ123" s="10"/>
      <c r="GYK123" s="10"/>
      <c r="GYL123" s="10"/>
      <c r="GYM123" s="10"/>
      <c r="GYN123" s="10"/>
      <c r="GYO123" s="10"/>
      <c r="GYP123" s="10"/>
      <c r="GYQ123" s="10"/>
      <c r="GYR123" s="10"/>
      <c r="GYS123" s="10"/>
      <c r="GYT123" s="10"/>
      <c r="GYU123" s="10"/>
      <c r="GYV123" s="10"/>
      <c r="GYW123" s="10"/>
      <c r="GYX123" s="10"/>
      <c r="GYY123" s="10"/>
      <c r="GYZ123" s="10"/>
      <c r="GZA123" s="10"/>
      <c r="GZB123" s="10"/>
      <c r="GZC123" s="10"/>
      <c r="GZD123" s="10"/>
      <c r="GZE123" s="10"/>
      <c r="GZF123" s="10"/>
      <c r="GZG123" s="10"/>
      <c r="GZH123" s="10"/>
      <c r="GZI123" s="10"/>
      <c r="GZJ123" s="10"/>
      <c r="GZK123" s="10"/>
      <c r="GZL123" s="10"/>
      <c r="GZM123" s="10"/>
      <c r="GZN123" s="10"/>
      <c r="GZO123" s="10"/>
      <c r="GZP123" s="10"/>
      <c r="GZQ123" s="10"/>
      <c r="GZR123" s="10"/>
      <c r="GZS123" s="10"/>
      <c r="GZT123" s="10"/>
      <c r="GZU123" s="10"/>
      <c r="GZV123" s="10"/>
      <c r="GZW123" s="10"/>
      <c r="GZX123" s="10"/>
      <c r="GZY123" s="10"/>
      <c r="GZZ123" s="10"/>
      <c r="HAA123" s="10"/>
      <c r="HAB123" s="10"/>
      <c r="HAC123" s="10"/>
      <c r="HAD123" s="10"/>
      <c r="HAE123" s="10"/>
      <c r="HAF123" s="10"/>
      <c r="HAG123" s="10"/>
      <c r="HAH123" s="10"/>
      <c r="HAI123" s="10"/>
      <c r="HAJ123" s="10"/>
      <c r="HAK123" s="10"/>
      <c r="HAL123" s="10"/>
      <c r="HAM123" s="10"/>
      <c r="HAN123" s="10"/>
      <c r="HAO123" s="10"/>
      <c r="HAP123" s="10"/>
      <c r="HAQ123" s="10"/>
      <c r="HAR123" s="10"/>
      <c r="HAS123" s="10"/>
      <c r="HAT123" s="10"/>
      <c r="HAU123" s="10"/>
      <c r="HAV123" s="10"/>
      <c r="HAW123" s="10"/>
      <c r="HAX123" s="10"/>
      <c r="HAY123" s="10"/>
      <c r="HAZ123" s="10"/>
      <c r="HBA123" s="10"/>
      <c r="HBB123" s="10"/>
      <c r="HBC123" s="10"/>
      <c r="HBD123" s="10"/>
      <c r="HBE123" s="10"/>
      <c r="HBF123" s="10"/>
      <c r="HBG123" s="10"/>
      <c r="HBH123" s="10"/>
      <c r="HBI123" s="10"/>
      <c r="HBJ123" s="10"/>
      <c r="HBK123" s="10"/>
      <c r="HBL123" s="10"/>
      <c r="HBM123" s="10"/>
      <c r="HBN123" s="10"/>
      <c r="HBO123" s="10"/>
      <c r="HBP123" s="10"/>
      <c r="HBQ123" s="10"/>
      <c r="HBR123" s="10"/>
      <c r="HBS123" s="10"/>
      <c r="HBT123" s="10"/>
      <c r="HBU123" s="10"/>
      <c r="HBV123" s="10"/>
      <c r="HBW123" s="10"/>
      <c r="HBX123" s="10"/>
      <c r="HBY123" s="10"/>
      <c r="HBZ123" s="10"/>
      <c r="HCA123" s="10"/>
      <c r="HCB123" s="10"/>
      <c r="HCC123" s="10"/>
      <c r="HCD123" s="10"/>
      <c r="HCE123" s="10"/>
      <c r="HCF123" s="10"/>
      <c r="HCG123" s="10"/>
      <c r="HCH123" s="10"/>
      <c r="HCI123" s="10"/>
      <c r="HCJ123" s="10"/>
      <c r="HCK123" s="10"/>
      <c r="HCL123" s="10"/>
      <c r="HCM123" s="10"/>
      <c r="HCN123" s="10"/>
      <c r="HCO123" s="10"/>
      <c r="HCP123" s="10"/>
      <c r="HCQ123" s="10"/>
      <c r="HCR123" s="10"/>
      <c r="HCS123" s="10"/>
      <c r="HCT123" s="10"/>
      <c r="HCU123" s="10"/>
      <c r="HCV123" s="10"/>
      <c r="HCW123" s="10"/>
      <c r="HCX123" s="10"/>
      <c r="HCY123" s="10"/>
      <c r="HCZ123" s="10"/>
      <c r="HDA123" s="10"/>
      <c r="HDB123" s="10"/>
      <c r="HDC123" s="10"/>
      <c r="HDD123" s="10"/>
      <c r="HDE123" s="10"/>
      <c r="HDF123" s="10"/>
      <c r="HDG123" s="10"/>
      <c r="HDH123" s="10"/>
      <c r="HDI123" s="10"/>
      <c r="HDJ123" s="10"/>
      <c r="HDK123" s="10"/>
      <c r="HDL123" s="10"/>
      <c r="HDM123" s="10"/>
      <c r="HDN123" s="10"/>
      <c r="HDO123" s="10"/>
      <c r="HDP123" s="10"/>
      <c r="HDQ123" s="10"/>
      <c r="HDR123" s="10"/>
      <c r="HDS123" s="10"/>
      <c r="HDT123" s="10"/>
      <c r="HDU123" s="10"/>
      <c r="HDV123" s="10"/>
      <c r="HDW123" s="10"/>
      <c r="HDX123" s="10"/>
      <c r="HDY123" s="10"/>
      <c r="HDZ123" s="10"/>
      <c r="HEA123" s="10"/>
      <c r="HEB123" s="10"/>
      <c r="HEC123" s="10"/>
      <c r="HED123" s="10"/>
      <c r="HEE123" s="10"/>
      <c r="HEF123" s="10"/>
      <c r="HEG123" s="10"/>
      <c r="HEH123" s="10"/>
      <c r="HEI123" s="10"/>
      <c r="HEJ123" s="10"/>
      <c r="HEK123" s="10"/>
      <c r="HEL123" s="10"/>
      <c r="HEM123" s="10"/>
      <c r="HEN123" s="10"/>
      <c r="HEO123" s="10"/>
      <c r="HEP123" s="10"/>
      <c r="HEQ123" s="10"/>
      <c r="HER123" s="10"/>
      <c r="HES123" s="10"/>
      <c r="HET123" s="10"/>
      <c r="HEU123" s="10"/>
      <c r="HEV123" s="10"/>
      <c r="HEW123" s="10"/>
      <c r="HEX123" s="10"/>
      <c r="HEY123" s="10"/>
      <c r="HEZ123" s="10"/>
      <c r="HFA123" s="10"/>
      <c r="HFB123" s="10"/>
      <c r="HFC123" s="10"/>
      <c r="HFD123" s="10"/>
      <c r="HFE123" s="10"/>
      <c r="HFF123" s="10"/>
      <c r="HFG123" s="10"/>
      <c r="HFH123" s="10"/>
      <c r="HFI123" s="10"/>
      <c r="HFJ123" s="10"/>
      <c r="HFK123" s="10"/>
      <c r="HFL123" s="10"/>
      <c r="HFM123" s="10"/>
      <c r="HFN123" s="10"/>
      <c r="HFO123" s="10"/>
      <c r="HFP123" s="10"/>
      <c r="HFQ123" s="10"/>
      <c r="HFR123" s="10"/>
      <c r="HFS123" s="10"/>
      <c r="HFT123" s="10"/>
      <c r="HFU123" s="10"/>
      <c r="HFV123" s="10"/>
      <c r="HFW123" s="10"/>
      <c r="HFX123" s="10"/>
      <c r="HFY123" s="10"/>
      <c r="HFZ123" s="10"/>
      <c r="HGA123" s="10"/>
      <c r="HGB123" s="10"/>
      <c r="HGC123" s="10"/>
      <c r="HGD123" s="10"/>
      <c r="HGE123" s="10"/>
      <c r="HGF123" s="10"/>
      <c r="HGG123" s="10"/>
      <c r="HGH123" s="10"/>
      <c r="HGI123" s="10"/>
      <c r="HGJ123" s="10"/>
      <c r="HGK123" s="10"/>
      <c r="HGL123" s="10"/>
      <c r="HGM123" s="10"/>
      <c r="HGN123" s="10"/>
      <c r="HGO123" s="10"/>
      <c r="HGP123" s="10"/>
      <c r="HGQ123" s="10"/>
      <c r="HGR123" s="10"/>
      <c r="HGS123" s="10"/>
      <c r="HGT123" s="10"/>
      <c r="HGU123" s="10"/>
      <c r="HGV123" s="10"/>
      <c r="HGW123" s="10"/>
      <c r="HGX123" s="10"/>
      <c r="HGY123" s="10"/>
      <c r="HGZ123" s="10"/>
      <c r="HHA123" s="10"/>
      <c r="HHB123" s="10"/>
      <c r="HHC123" s="10"/>
      <c r="HHD123" s="10"/>
      <c r="HHE123" s="10"/>
      <c r="HHF123" s="10"/>
      <c r="HHG123" s="10"/>
      <c r="HHH123" s="10"/>
      <c r="HHI123" s="10"/>
      <c r="HHJ123" s="10"/>
      <c r="HHK123" s="10"/>
      <c r="HHL123" s="10"/>
      <c r="HHM123" s="10"/>
      <c r="HHN123" s="10"/>
      <c r="HHO123" s="10"/>
      <c r="HHP123" s="10"/>
      <c r="HHQ123" s="10"/>
      <c r="HHR123" s="10"/>
      <c r="HHS123" s="10"/>
      <c r="HHT123" s="10"/>
      <c r="HHU123" s="10"/>
      <c r="HHV123" s="10"/>
      <c r="HHW123" s="10"/>
      <c r="HHX123" s="10"/>
      <c r="HHY123" s="10"/>
      <c r="HHZ123" s="10"/>
      <c r="HIA123" s="10"/>
      <c r="HIB123" s="10"/>
      <c r="HIC123" s="10"/>
      <c r="HID123" s="10"/>
      <c r="HIE123" s="10"/>
      <c r="HIF123" s="10"/>
      <c r="HIG123" s="10"/>
      <c r="HIH123" s="10"/>
      <c r="HII123" s="10"/>
      <c r="HIJ123" s="10"/>
      <c r="HIK123" s="10"/>
      <c r="HIL123" s="10"/>
      <c r="HIM123" s="10"/>
      <c r="HIN123" s="10"/>
      <c r="HIO123" s="10"/>
      <c r="HIP123" s="10"/>
      <c r="HIQ123" s="10"/>
      <c r="HIR123" s="10"/>
      <c r="HIS123" s="10"/>
      <c r="HIT123" s="10"/>
      <c r="HIU123" s="10"/>
      <c r="HIV123" s="10"/>
      <c r="HIW123" s="10"/>
      <c r="HIX123" s="10"/>
      <c r="HIY123" s="10"/>
      <c r="HIZ123" s="10"/>
      <c r="HJA123" s="10"/>
      <c r="HJB123" s="10"/>
      <c r="HJC123" s="10"/>
      <c r="HJD123" s="10"/>
      <c r="HJE123" s="10"/>
      <c r="HJF123" s="10"/>
      <c r="HJG123" s="10"/>
      <c r="HJH123" s="10"/>
      <c r="HJI123" s="10"/>
      <c r="HJJ123" s="10"/>
      <c r="HJK123" s="10"/>
      <c r="HJL123" s="10"/>
      <c r="HJM123" s="10"/>
      <c r="HJN123" s="10"/>
      <c r="HJO123" s="10"/>
      <c r="HJP123" s="10"/>
      <c r="HJQ123" s="10"/>
      <c r="HJR123" s="10"/>
      <c r="HJS123" s="10"/>
      <c r="HJT123" s="10"/>
      <c r="HJU123" s="10"/>
      <c r="HJV123" s="10"/>
      <c r="HJW123" s="10"/>
      <c r="HJX123" s="10"/>
      <c r="HJY123" s="10"/>
      <c r="HJZ123" s="10"/>
      <c r="HKA123" s="10"/>
      <c r="HKB123" s="10"/>
      <c r="HKC123" s="10"/>
      <c r="HKD123" s="10"/>
      <c r="HKE123" s="10"/>
      <c r="HKF123" s="10"/>
      <c r="HKG123" s="10"/>
      <c r="HKH123" s="10"/>
      <c r="HKI123" s="10"/>
      <c r="HKJ123" s="10"/>
      <c r="HKK123" s="10"/>
      <c r="HKL123" s="10"/>
      <c r="HKM123" s="10"/>
      <c r="HKN123" s="10"/>
      <c r="HKO123" s="10"/>
      <c r="HKP123" s="10"/>
      <c r="HKQ123" s="10"/>
      <c r="HKR123" s="10"/>
      <c r="HKS123" s="10"/>
      <c r="HKT123" s="10"/>
      <c r="HKU123" s="10"/>
      <c r="HKV123" s="10"/>
      <c r="HKW123" s="10"/>
      <c r="HKX123" s="10"/>
      <c r="HKY123" s="10"/>
      <c r="HKZ123" s="10"/>
      <c r="HLA123" s="10"/>
      <c r="HLB123" s="10"/>
      <c r="HLC123" s="10"/>
      <c r="HLD123" s="10"/>
      <c r="HLE123" s="10"/>
      <c r="HLF123" s="10"/>
      <c r="HLG123" s="10"/>
      <c r="HLH123" s="10"/>
      <c r="HLI123" s="10"/>
      <c r="HLJ123" s="10"/>
      <c r="HLK123" s="10"/>
      <c r="HLL123" s="10"/>
      <c r="HLM123" s="10"/>
      <c r="HLN123" s="10"/>
      <c r="HLO123" s="10"/>
      <c r="HLP123" s="10"/>
      <c r="HLQ123" s="10"/>
      <c r="HLR123" s="10"/>
      <c r="HLS123" s="10"/>
      <c r="HLT123" s="10"/>
      <c r="HLU123" s="10"/>
      <c r="HLV123" s="10"/>
      <c r="HLW123" s="10"/>
      <c r="HLX123" s="10"/>
      <c r="HLY123" s="10"/>
      <c r="HLZ123" s="10"/>
      <c r="HMA123" s="10"/>
      <c r="HMB123" s="10"/>
      <c r="HMC123" s="10"/>
      <c r="HMD123" s="10"/>
      <c r="HME123" s="10"/>
      <c r="HMF123" s="10"/>
      <c r="HMG123" s="10"/>
      <c r="HMH123" s="10"/>
      <c r="HMI123" s="10"/>
      <c r="HMJ123" s="10"/>
      <c r="HMK123" s="10"/>
      <c r="HML123" s="10"/>
      <c r="HMM123" s="10"/>
      <c r="HMN123" s="10"/>
      <c r="HMO123" s="10"/>
      <c r="HMP123" s="10"/>
      <c r="HMQ123" s="10"/>
      <c r="HMR123" s="10"/>
      <c r="HMS123" s="10"/>
      <c r="HMT123" s="10"/>
      <c r="HMU123" s="10"/>
      <c r="HMV123" s="10"/>
      <c r="HMW123" s="10"/>
      <c r="HMX123" s="10"/>
      <c r="HMY123" s="10"/>
      <c r="HMZ123" s="10"/>
      <c r="HNA123" s="10"/>
      <c r="HNB123" s="10"/>
      <c r="HNC123" s="10"/>
      <c r="HND123" s="10"/>
      <c r="HNE123" s="10"/>
      <c r="HNF123" s="10"/>
      <c r="HNG123" s="10"/>
      <c r="HNH123" s="10"/>
      <c r="HNI123" s="10"/>
      <c r="HNJ123" s="10"/>
      <c r="HNK123" s="10"/>
      <c r="HNL123" s="10"/>
      <c r="HNM123" s="10"/>
      <c r="HNN123" s="10"/>
      <c r="HNO123" s="10"/>
      <c r="HNP123" s="10"/>
      <c r="HNQ123" s="10"/>
      <c r="HNR123" s="10"/>
      <c r="HNS123" s="10"/>
      <c r="HNT123" s="10"/>
      <c r="HNU123" s="10"/>
      <c r="HNV123" s="10"/>
      <c r="HNW123" s="10"/>
      <c r="HNX123" s="10"/>
      <c r="HNY123" s="10"/>
      <c r="HNZ123" s="10"/>
      <c r="HOA123" s="10"/>
      <c r="HOB123" s="10"/>
      <c r="HOC123" s="10"/>
      <c r="HOD123" s="10"/>
      <c r="HOE123" s="10"/>
      <c r="HOF123" s="10"/>
      <c r="HOG123" s="10"/>
      <c r="HOH123" s="10"/>
      <c r="HOI123" s="10"/>
      <c r="HOJ123" s="10"/>
      <c r="HOK123" s="10"/>
      <c r="HOL123" s="10"/>
      <c r="HOM123" s="10"/>
      <c r="HON123" s="10"/>
      <c r="HOO123" s="10"/>
      <c r="HOP123" s="10"/>
      <c r="HOQ123" s="10"/>
      <c r="HOR123" s="10"/>
      <c r="HOS123" s="10"/>
      <c r="HOT123" s="10"/>
      <c r="HOU123" s="10"/>
      <c r="HOV123" s="10"/>
      <c r="HOW123" s="10"/>
      <c r="HOX123" s="10"/>
      <c r="HOY123" s="10"/>
      <c r="HOZ123" s="10"/>
      <c r="HPA123" s="10"/>
      <c r="HPB123" s="10"/>
      <c r="HPC123" s="10"/>
      <c r="HPD123" s="10"/>
      <c r="HPE123" s="10"/>
      <c r="HPF123" s="10"/>
      <c r="HPG123" s="10"/>
      <c r="HPH123" s="10"/>
      <c r="HPI123" s="10"/>
      <c r="HPJ123" s="10"/>
      <c r="HPK123" s="10"/>
      <c r="HPL123" s="10"/>
      <c r="HPM123" s="10"/>
      <c r="HPN123" s="10"/>
      <c r="HPO123" s="10"/>
      <c r="HPP123" s="10"/>
      <c r="HPQ123" s="10"/>
      <c r="HPR123" s="10"/>
      <c r="HPS123" s="10"/>
      <c r="HPT123" s="10"/>
      <c r="HPU123" s="10"/>
      <c r="HPV123" s="10"/>
      <c r="HPW123" s="10"/>
      <c r="HPX123" s="10"/>
      <c r="HPY123" s="10"/>
      <c r="HPZ123" s="10"/>
      <c r="HQA123" s="10"/>
      <c r="HQB123" s="10"/>
      <c r="HQC123" s="10"/>
      <c r="HQD123" s="10"/>
      <c r="HQE123" s="10"/>
      <c r="HQF123" s="10"/>
      <c r="HQG123" s="10"/>
      <c r="HQH123" s="10"/>
      <c r="HQI123" s="10"/>
      <c r="HQJ123" s="10"/>
      <c r="HQK123" s="10"/>
      <c r="HQL123" s="10"/>
      <c r="HQM123" s="10"/>
      <c r="HQN123" s="10"/>
      <c r="HQO123" s="10"/>
      <c r="HQP123" s="10"/>
      <c r="HQQ123" s="10"/>
      <c r="HQR123" s="10"/>
      <c r="HQS123" s="10"/>
      <c r="HQT123" s="10"/>
      <c r="HQU123" s="10"/>
      <c r="HQV123" s="10"/>
      <c r="HQW123" s="10"/>
      <c r="HQX123" s="10"/>
      <c r="HQY123" s="10"/>
      <c r="HQZ123" s="10"/>
      <c r="HRA123" s="10"/>
      <c r="HRB123" s="10"/>
      <c r="HRC123" s="10"/>
      <c r="HRD123" s="10"/>
      <c r="HRE123" s="10"/>
      <c r="HRF123" s="10"/>
      <c r="HRG123" s="10"/>
      <c r="HRH123" s="10"/>
      <c r="HRI123" s="10"/>
      <c r="HRJ123" s="10"/>
      <c r="HRK123" s="10"/>
      <c r="HRL123" s="10"/>
      <c r="HRM123" s="10"/>
      <c r="HRN123" s="10"/>
      <c r="HRO123" s="10"/>
      <c r="HRP123" s="10"/>
      <c r="HRQ123" s="10"/>
      <c r="HRR123" s="10"/>
      <c r="HRS123" s="10"/>
      <c r="HRT123" s="10"/>
      <c r="HRU123" s="10"/>
      <c r="HRV123" s="10"/>
      <c r="HRW123" s="10"/>
      <c r="HRX123" s="10"/>
      <c r="HRY123" s="10"/>
      <c r="HRZ123" s="10"/>
      <c r="HSA123" s="10"/>
      <c r="HSB123" s="10"/>
      <c r="HSC123" s="10"/>
      <c r="HSD123" s="10"/>
      <c r="HSE123" s="10"/>
      <c r="HSF123" s="10"/>
      <c r="HSG123" s="10"/>
      <c r="HSH123" s="10"/>
      <c r="HSI123" s="10"/>
      <c r="HSJ123" s="10"/>
      <c r="HSK123" s="10"/>
      <c r="HSL123" s="10"/>
      <c r="HSM123" s="10"/>
      <c r="HSN123" s="10"/>
      <c r="HSO123" s="10"/>
      <c r="HSP123" s="10"/>
      <c r="HSQ123" s="10"/>
      <c r="HSR123" s="10"/>
      <c r="HSS123" s="10"/>
      <c r="HST123" s="10"/>
      <c r="HSU123" s="10"/>
      <c r="HSV123" s="10"/>
      <c r="HSW123" s="10"/>
      <c r="HSX123" s="10"/>
      <c r="HSY123" s="10"/>
      <c r="HSZ123" s="10"/>
      <c r="HTA123" s="10"/>
      <c r="HTB123" s="10"/>
      <c r="HTC123" s="10"/>
      <c r="HTD123" s="10"/>
      <c r="HTE123" s="10"/>
      <c r="HTF123" s="10"/>
      <c r="HTG123" s="10"/>
      <c r="HTH123" s="10"/>
      <c r="HTI123" s="10"/>
      <c r="HTJ123" s="10"/>
      <c r="HTK123" s="10"/>
      <c r="HTL123" s="10"/>
      <c r="HTM123" s="10"/>
      <c r="HTN123" s="10"/>
      <c r="HTO123" s="10"/>
      <c r="HTP123" s="10"/>
      <c r="HTQ123" s="10"/>
      <c r="HTR123" s="10"/>
      <c r="HTS123" s="10"/>
      <c r="HTT123" s="10"/>
      <c r="HTU123" s="10"/>
      <c r="HTV123" s="10"/>
      <c r="HTW123" s="10"/>
      <c r="HTX123" s="10"/>
      <c r="HTY123" s="10"/>
      <c r="HTZ123" s="10"/>
      <c r="HUA123" s="10"/>
      <c r="HUB123" s="10"/>
      <c r="HUC123" s="10"/>
      <c r="HUD123" s="10"/>
      <c r="HUE123" s="10"/>
      <c r="HUF123" s="10"/>
      <c r="HUG123" s="10"/>
      <c r="HUH123" s="10"/>
      <c r="HUI123" s="10"/>
      <c r="HUJ123" s="10"/>
      <c r="HUK123" s="10"/>
      <c r="HUL123" s="10"/>
      <c r="HUM123" s="10"/>
      <c r="HUN123" s="10"/>
      <c r="HUO123" s="10"/>
      <c r="HUP123" s="10"/>
      <c r="HUQ123" s="10"/>
      <c r="HUR123" s="10"/>
      <c r="HUS123" s="10"/>
      <c r="HUT123" s="10"/>
      <c r="HUU123" s="10"/>
      <c r="HUV123" s="10"/>
      <c r="HUW123" s="10"/>
      <c r="HUX123" s="10"/>
      <c r="HUY123" s="10"/>
      <c r="HUZ123" s="10"/>
      <c r="HVA123" s="10"/>
      <c r="HVB123" s="10"/>
      <c r="HVC123" s="10"/>
      <c r="HVD123" s="10"/>
      <c r="HVE123" s="10"/>
      <c r="HVF123" s="10"/>
      <c r="HVG123" s="10"/>
      <c r="HVH123" s="10"/>
      <c r="HVI123" s="10"/>
      <c r="HVJ123" s="10"/>
      <c r="HVK123" s="10"/>
      <c r="HVL123" s="10"/>
      <c r="HVM123" s="10"/>
      <c r="HVN123" s="10"/>
      <c r="HVO123" s="10"/>
      <c r="HVP123" s="10"/>
      <c r="HVQ123" s="10"/>
      <c r="HVR123" s="10"/>
      <c r="HVS123" s="10"/>
      <c r="HVT123" s="10"/>
      <c r="HVU123" s="10"/>
      <c r="HVV123" s="10"/>
      <c r="HVW123" s="10"/>
      <c r="HVX123" s="10"/>
      <c r="HVY123" s="10"/>
      <c r="HVZ123" s="10"/>
      <c r="HWA123" s="10"/>
      <c r="HWB123" s="10"/>
      <c r="HWC123" s="10"/>
      <c r="HWD123" s="10"/>
      <c r="HWE123" s="10"/>
      <c r="HWF123" s="10"/>
      <c r="HWG123" s="10"/>
      <c r="HWH123" s="10"/>
      <c r="HWI123" s="10"/>
      <c r="HWJ123" s="10"/>
      <c r="HWK123" s="10"/>
      <c r="HWL123" s="10"/>
      <c r="HWM123" s="10"/>
      <c r="HWN123" s="10"/>
      <c r="HWO123" s="10"/>
      <c r="HWP123" s="10"/>
      <c r="HWQ123" s="10"/>
      <c r="HWR123" s="10"/>
      <c r="HWS123" s="10"/>
      <c r="HWT123" s="10"/>
      <c r="HWU123" s="10"/>
      <c r="HWV123" s="10"/>
      <c r="HWW123" s="10"/>
      <c r="HWX123" s="10"/>
      <c r="HWY123" s="10"/>
      <c r="HWZ123" s="10"/>
      <c r="HXA123" s="10"/>
      <c r="HXB123" s="10"/>
      <c r="HXC123" s="10"/>
      <c r="HXD123" s="10"/>
      <c r="HXE123" s="10"/>
      <c r="HXF123" s="10"/>
      <c r="HXG123" s="10"/>
      <c r="HXH123" s="10"/>
      <c r="HXI123" s="10"/>
      <c r="HXJ123" s="10"/>
      <c r="HXK123" s="10"/>
      <c r="HXL123" s="10"/>
      <c r="HXM123" s="10"/>
      <c r="HXN123" s="10"/>
      <c r="HXO123" s="10"/>
      <c r="HXP123" s="10"/>
      <c r="HXQ123" s="10"/>
      <c r="HXR123" s="10"/>
      <c r="HXS123" s="10"/>
      <c r="HXT123" s="10"/>
      <c r="HXU123" s="10"/>
      <c r="HXV123" s="10"/>
      <c r="HXW123" s="10"/>
      <c r="HXX123" s="10"/>
      <c r="HXY123" s="10"/>
      <c r="HXZ123" s="10"/>
      <c r="HYA123" s="10"/>
      <c r="HYB123" s="10"/>
      <c r="HYC123" s="10"/>
      <c r="HYD123" s="10"/>
      <c r="HYE123" s="10"/>
      <c r="HYF123" s="10"/>
      <c r="HYG123" s="10"/>
      <c r="HYH123" s="10"/>
      <c r="HYI123" s="10"/>
      <c r="HYJ123" s="10"/>
      <c r="HYK123" s="10"/>
      <c r="HYL123" s="10"/>
      <c r="HYM123" s="10"/>
      <c r="HYN123" s="10"/>
      <c r="HYO123" s="10"/>
      <c r="HYP123" s="10"/>
      <c r="HYQ123" s="10"/>
      <c r="HYR123" s="10"/>
      <c r="HYS123" s="10"/>
      <c r="HYT123" s="10"/>
      <c r="HYU123" s="10"/>
      <c r="HYV123" s="10"/>
      <c r="HYW123" s="10"/>
      <c r="HYX123" s="10"/>
      <c r="HYY123" s="10"/>
      <c r="HYZ123" s="10"/>
      <c r="HZA123" s="10"/>
      <c r="HZB123" s="10"/>
      <c r="HZC123" s="10"/>
      <c r="HZD123" s="10"/>
      <c r="HZE123" s="10"/>
      <c r="HZF123" s="10"/>
      <c r="HZG123" s="10"/>
      <c r="HZH123" s="10"/>
      <c r="HZI123" s="10"/>
      <c r="HZJ123" s="10"/>
      <c r="HZK123" s="10"/>
      <c r="HZL123" s="10"/>
      <c r="HZM123" s="10"/>
      <c r="HZN123" s="10"/>
      <c r="HZO123" s="10"/>
      <c r="HZP123" s="10"/>
      <c r="HZQ123" s="10"/>
      <c r="HZR123" s="10"/>
      <c r="HZS123" s="10"/>
      <c r="HZT123" s="10"/>
      <c r="HZU123" s="10"/>
      <c r="HZV123" s="10"/>
      <c r="HZW123" s="10"/>
      <c r="HZX123" s="10"/>
      <c r="HZY123" s="10"/>
      <c r="HZZ123" s="10"/>
      <c r="IAA123" s="10"/>
      <c r="IAB123" s="10"/>
      <c r="IAC123" s="10"/>
      <c r="IAD123" s="10"/>
      <c r="IAE123" s="10"/>
      <c r="IAF123" s="10"/>
      <c r="IAG123" s="10"/>
      <c r="IAH123" s="10"/>
      <c r="IAI123" s="10"/>
      <c r="IAJ123" s="10"/>
      <c r="IAK123" s="10"/>
      <c r="IAL123" s="10"/>
      <c r="IAM123" s="10"/>
      <c r="IAN123" s="10"/>
      <c r="IAO123" s="10"/>
      <c r="IAP123" s="10"/>
      <c r="IAQ123" s="10"/>
      <c r="IAR123" s="10"/>
      <c r="IAS123" s="10"/>
      <c r="IAT123" s="10"/>
      <c r="IAU123" s="10"/>
      <c r="IAV123" s="10"/>
      <c r="IAW123" s="10"/>
      <c r="IAX123" s="10"/>
      <c r="IAY123" s="10"/>
      <c r="IAZ123" s="10"/>
      <c r="IBA123" s="10"/>
      <c r="IBB123" s="10"/>
      <c r="IBC123" s="10"/>
      <c r="IBD123" s="10"/>
      <c r="IBE123" s="10"/>
      <c r="IBF123" s="10"/>
      <c r="IBG123" s="10"/>
      <c r="IBH123" s="10"/>
      <c r="IBI123" s="10"/>
      <c r="IBJ123" s="10"/>
      <c r="IBK123" s="10"/>
      <c r="IBL123" s="10"/>
      <c r="IBM123" s="10"/>
      <c r="IBN123" s="10"/>
      <c r="IBO123" s="10"/>
      <c r="IBP123" s="10"/>
      <c r="IBQ123" s="10"/>
      <c r="IBR123" s="10"/>
      <c r="IBS123" s="10"/>
      <c r="IBT123" s="10"/>
      <c r="IBU123" s="10"/>
      <c r="IBV123" s="10"/>
      <c r="IBW123" s="10"/>
      <c r="IBX123" s="10"/>
      <c r="IBY123" s="10"/>
      <c r="IBZ123" s="10"/>
      <c r="ICA123" s="10"/>
      <c r="ICB123" s="10"/>
      <c r="ICC123" s="10"/>
      <c r="ICD123" s="10"/>
      <c r="ICE123" s="10"/>
      <c r="ICF123" s="10"/>
      <c r="ICG123" s="10"/>
      <c r="ICH123" s="10"/>
      <c r="ICI123" s="10"/>
      <c r="ICJ123" s="10"/>
      <c r="ICK123" s="10"/>
      <c r="ICL123" s="10"/>
      <c r="ICM123" s="10"/>
      <c r="ICN123" s="10"/>
      <c r="ICO123" s="10"/>
      <c r="ICP123" s="10"/>
      <c r="ICQ123" s="10"/>
      <c r="ICR123" s="10"/>
      <c r="ICS123" s="10"/>
      <c r="ICT123" s="10"/>
      <c r="ICU123" s="10"/>
      <c r="ICV123" s="10"/>
      <c r="ICW123" s="10"/>
      <c r="ICX123" s="10"/>
      <c r="ICY123" s="10"/>
      <c r="ICZ123" s="10"/>
      <c r="IDA123" s="10"/>
      <c r="IDB123" s="10"/>
      <c r="IDC123" s="10"/>
      <c r="IDD123" s="10"/>
      <c r="IDE123" s="10"/>
      <c r="IDF123" s="10"/>
      <c r="IDG123" s="10"/>
      <c r="IDH123" s="10"/>
      <c r="IDI123" s="10"/>
      <c r="IDJ123" s="10"/>
      <c r="IDK123" s="10"/>
      <c r="IDL123" s="10"/>
      <c r="IDM123" s="10"/>
      <c r="IDN123" s="10"/>
      <c r="IDO123" s="10"/>
      <c r="IDP123" s="10"/>
      <c r="IDQ123" s="10"/>
      <c r="IDR123" s="10"/>
      <c r="IDS123" s="10"/>
      <c r="IDT123" s="10"/>
      <c r="IDU123" s="10"/>
      <c r="IDV123" s="10"/>
      <c r="IDW123" s="10"/>
      <c r="IDX123" s="10"/>
      <c r="IDY123" s="10"/>
      <c r="IDZ123" s="10"/>
      <c r="IEA123" s="10"/>
      <c r="IEB123" s="10"/>
      <c r="IEC123" s="10"/>
      <c r="IED123" s="10"/>
      <c r="IEE123" s="10"/>
      <c r="IEF123" s="10"/>
      <c r="IEG123" s="10"/>
      <c r="IEH123" s="10"/>
      <c r="IEI123" s="10"/>
      <c r="IEJ123" s="10"/>
      <c r="IEK123" s="10"/>
      <c r="IEL123" s="10"/>
      <c r="IEM123" s="10"/>
      <c r="IEN123" s="10"/>
      <c r="IEO123" s="10"/>
      <c r="IEP123" s="10"/>
      <c r="IEQ123" s="10"/>
      <c r="IER123" s="10"/>
      <c r="IES123" s="10"/>
      <c r="IET123" s="10"/>
      <c r="IEU123" s="10"/>
      <c r="IEV123" s="10"/>
      <c r="IEW123" s="10"/>
      <c r="IEX123" s="10"/>
      <c r="IEY123" s="10"/>
      <c r="IEZ123" s="10"/>
      <c r="IFA123" s="10"/>
      <c r="IFB123" s="10"/>
      <c r="IFC123" s="10"/>
      <c r="IFD123" s="10"/>
      <c r="IFE123" s="10"/>
      <c r="IFF123" s="10"/>
      <c r="IFG123" s="10"/>
      <c r="IFH123" s="10"/>
      <c r="IFI123" s="10"/>
      <c r="IFJ123" s="10"/>
      <c r="IFK123" s="10"/>
      <c r="IFL123" s="10"/>
      <c r="IFM123" s="10"/>
      <c r="IFN123" s="10"/>
      <c r="IFO123" s="10"/>
      <c r="IFP123" s="10"/>
      <c r="IFQ123" s="10"/>
      <c r="IFR123" s="10"/>
      <c r="IFS123" s="10"/>
      <c r="IFT123" s="10"/>
      <c r="IFU123" s="10"/>
      <c r="IFV123" s="10"/>
      <c r="IFW123" s="10"/>
      <c r="IFX123" s="10"/>
      <c r="IFY123" s="10"/>
      <c r="IFZ123" s="10"/>
      <c r="IGA123" s="10"/>
      <c r="IGB123" s="10"/>
      <c r="IGC123" s="10"/>
      <c r="IGD123" s="10"/>
      <c r="IGE123" s="10"/>
      <c r="IGF123" s="10"/>
      <c r="IGG123" s="10"/>
      <c r="IGH123" s="10"/>
      <c r="IGI123" s="10"/>
      <c r="IGJ123" s="10"/>
      <c r="IGK123" s="10"/>
      <c r="IGL123" s="10"/>
      <c r="IGM123" s="10"/>
      <c r="IGN123" s="10"/>
      <c r="IGO123" s="10"/>
      <c r="IGP123" s="10"/>
      <c r="IGQ123" s="10"/>
      <c r="IGR123" s="10"/>
      <c r="IGS123" s="10"/>
      <c r="IGT123" s="10"/>
      <c r="IGU123" s="10"/>
      <c r="IGV123" s="10"/>
      <c r="IGW123" s="10"/>
      <c r="IGX123" s="10"/>
      <c r="IGY123" s="10"/>
      <c r="IGZ123" s="10"/>
      <c r="IHA123" s="10"/>
      <c r="IHB123" s="10"/>
      <c r="IHC123" s="10"/>
      <c r="IHD123" s="10"/>
      <c r="IHE123" s="10"/>
      <c r="IHF123" s="10"/>
      <c r="IHG123" s="10"/>
      <c r="IHH123" s="10"/>
      <c r="IHI123" s="10"/>
      <c r="IHJ123" s="10"/>
      <c r="IHK123" s="10"/>
      <c r="IHL123" s="10"/>
      <c r="IHM123" s="10"/>
      <c r="IHN123" s="10"/>
      <c r="IHO123" s="10"/>
      <c r="IHP123" s="10"/>
      <c r="IHQ123" s="10"/>
      <c r="IHR123" s="10"/>
      <c r="IHS123" s="10"/>
      <c r="IHT123" s="10"/>
      <c r="IHU123" s="10"/>
      <c r="IHV123" s="10"/>
      <c r="IHW123" s="10"/>
      <c r="IHX123" s="10"/>
      <c r="IHY123" s="10"/>
      <c r="IHZ123" s="10"/>
      <c r="IIA123" s="10"/>
      <c r="IIB123" s="10"/>
      <c r="IIC123" s="10"/>
      <c r="IID123" s="10"/>
      <c r="IIE123" s="10"/>
      <c r="IIF123" s="10"/>
      <c r="IIG123" s="10"/>
      <c r="IIH123" s="10"/>
      <c r="III123" s="10"/>
      <c r="IIJ123" s="10"/>
      <c r="IIK123" s="10"/>
      <c r="IIL123" s="10"/>
      <c r="IIM123" s="10"/>
      <c r="IIN123" s="10"/>
      <c r="IIO123" s="10"/>
      <c r="IIP123" s="10"/>
      <c r="IIQ123" s="10"/>
      <c r="IIR123" s="10"/>
      <c r="IIS123" s="10"/>
      <c r="IIT123" s="10"/>
      <c r="IIU123" s="10"/>
      <c r="IIV123" s="10"/>
      <c r="IIW123" s="10"/>
      <c r="IIX123" s="10"/>
      <c r="IIY123" s="10"/>
      <c r="IIZ123" s="10"/>
      <c r="IJA123" s="10"/>
      <c r="IJB123" s="10"/>
      <c r="IJC123" s="10"/>
      <c r="IJD123" s="10"/>
      <c r="IJE123" s="10"/>
      <c r="IJF123" s="10"/>
      <c r="IJG123" s="10"/>
      <c r="IJH123" s="10"/>
      <c r="IJI123" s="10"/>
      <c r="IJJ123" s="10"/>
      <c r="IJK123" s="10"/>
      <c r="IJL123" s="10"/>
      <c r="IJM123" s="10"/>
      <c r="IJN123" s="10"/>
      <c r="IJO123" s="10"/>
      <c r="IJP123" s="10"/>
      <c r="IJQ123" s="10"/>
      <c r="IJR123" s="10"/>
      <c r="IJS123" s="10"/>
      <c r="IJT123" s="10"/>
      <c r="IJU123" s="10"/>
      <c r="IJV123" s="10"/>
      <c r="IJW123" s="10"/>
      <c r="IJX123" s="10"/>
      <c r="IJY123" s="10"/>
      <c r="IJZ123" s="10"/>
      <c r="IKA123" s="10"/>
      <c r="IKB123" s="10"/>
      <c r="IKC123" s="10"/>
      <c r="IKD123" s="10"/>
      <c r="IKE123" s="10"/>
      <c r="IKF123" s="10"/>
      <c r="IKG123" s="10"/>
      <c r="IKH123" s="10"/>
      <c r="IKI123" s="10"/>
      <c r="IKJ123" s="10"/>
      <c r="IKK123" s="10"/>
      <c r="IKL123" s="10"/>
      <c r="IKM123" s="10"/>
      <c r="IKN123" s="10"/>
      <c r="IKO123" s="10"/>
      <c r="IKP123" s="10"/>
      <c r="IKQ123" s="10"/>
      <c r="IKR123" s="10"/>
      <c r="IKS123" s="10"/>
      <c r="IKT123" s="10"/>
      <c r="IKU123" s="10"/>
      <c r="IKV123" s="10"/>
      <c r="IKW123" s="10"/>
      <c r="IKX123" s="10"/>
      <c r="IKY123" s="10"/>
      <c r="IKZ123" s="10"/>
      <c r="ILA123" s="10"/>
      <c r="ILB123" s="10"/>
      <c r="ILC123" s="10"/>
      <c r="ILD123" s="10"/>
      <c r="ILE123" s="10"/>
      <c r="ILF123" s="10"/>
      <c r="ILG123" s="10"/>
      <c r="ILH123" s="10"/>
      <c r="ILI123" s="10"/>
      <c r="ILJ123" s="10"/>
      <c r="ILK123" s="10"/>
      <c r="ILL123" s="10"/>
      <c r="ILM123" s="10"/>
      <c r="ILN123" s="10"/>
      <c r="ILO123" s="10"/>
      <c r="ILP123" s="10"/>
      <c r="ILQ123" s="10"/>
      <c r="ILR123" s="10"/>
      <c r="ILS123" s="10"/>
      <c r="ILT123" s="10"/>
      <c r="ILU123" s="10"/>
      <c r="ILV123" s="10"/>
      <c r="ILW123" s="10"/>
      <c r="ILX123" s="10"/>
      <c r="ILY123" s="10"/>
      <c r="ILZ123" s="10"/>
      <c r="IMA123" s="10"/>
      <c r="IMB123" s="10"/>
      <c r="IMC123" s="10"/>
      <c r="IMD123" s="10"/>
      <c r="IME123" s="10"/>
      <c r="IMF123" s="10"/>
      <c r="IMG123" s="10"/>
      <c r="IMH123" s="10"/>
      <c r="IMI123" s="10"/>
      <c r="IMJ123" s="10"/>
      <c r="IMK123" s="10"/>
      <c r="IML123" s="10"/>
      <c r="IMM123" s="10"/>
      <c r="IMN123" s="10"/>
      <c r="IMO123" s="10"/>
      <c r="IMP123" s="10"/>
      <c r="IMQ123" s="10"/>
      <c r="IMR123" s="10"/>
      <c r="IMS123" s="10"/>
      <c r="IMT123" s="10"/>
      <c r="IMU123" s="10"/>
      <c r="IMV123" s="10"/>
      <c r="IMW123" s="10"/>
      <c r="IMX123" s="10"/>
      <c r="IMY123" s="10"/>
      <c r="IMZ123" s="10"/>
      <c r="INA123" s="10"/>
      <c r="INB123" s="10"/>
      <c r="INC123" s="10"/>
      <c r="IND123" s="10"/>
      <c r="INE123" s="10"/>
      <c r="INF123" s="10"/>
      <c r="ING123" s="10"/>
      <c r="INH123" s="10"/>
      <c r="INI123" s="10"/>
      <c r="INJ123" s="10"/>
      <c r="INK123" s="10"/>
      <c r="INL123" s="10"/>
      <c r="INM123" s="10"/>
      <c r="INN123" s="10"/>
      <c r="INO123" s="10"/>
      <c r="INP123" s="10"/>
      <c r="INQ123" s="10"/>
      <c r="INR123" s="10"/>
      <c r="INS123" s="10"/>
      <c r="INT123" s="10"/>
      <c r="INU123" s="10"/>
      <c r="INV123" s="10"/>
      <c r="INW123" s="10"/>
      <c r="INX123" s="10"/>
      <c r="INY123" s="10"/>
      <c r="INZ123" s="10"/>
      <c r="IOA123" s="10"/>
      <c r="IOB123" s="10"/>
      <c r="IOC123" s="10"/>
      <c r="IOD123" s="10"/>
      <c r="IOE123" s="10"/>
      <c r="IOF123" s="10"/>
      <c r="IOG123" s="10"/>
      <c r="IOH123" s="10"/>
      <c r="IOI123" s="10"/>
      <c r="IOJ123" s="10"/>
      <c r="IOK123" s="10"/>
      <c r="IOL123" s="10"/>
      <c r="IOM123" s="10"/>
      <c r="ION123" s="10"/>
      <c r="IOO123" s="10"/>
      <c r="IOP123" s="10"/>
      <c r="IOQ123" s="10"/>
      <c r="IOR123" s="10"/>
      <c r="IOS123" s="10"/>
      <c r="IOT123" s="10"/>
      <c r="IOU123" s="10"/>
      <c r="IOV123" s="10"/>
      <c r="IOW123" s="10"/>
      <c r="IOX123" s="10"/>
      <c r="IOY123" s="10"/>
      <c r="IOZ123" s="10"/>
      <c r="IPA123" s="10"/>
      <c r="IPB123" s="10"/>
      <c r="IPC123" s="10"/>
      <c r="IPD123" s="10"/>
      <c r="IPE123" s="10"/>
      <c r="IPF123" s="10"/>
      <c r="IPG123" s="10"/>
      <c r="IPH123" s="10"/>
      <c r="IPI123" s="10"/>
      <c r="IPJ123" s="10"/>
      <c r="IPK123" s="10"/>
      <c r="IPL123" s="10"/>
      <c r="IPM123" s="10"/>
      <c r="IPN123" s="10"/>
      <c r="IPO123" s="10"/>
      <c r="IPP123" s="10"/>
      <c r="IPQ123" s="10"/>
      <c r="IPR123" s="10"/>
      <c r="IPS123" s="10"/>
      <c r="IPT123" s="10"/>
      <c r="IPU123" s="10"/>
      <c r="IPV123" s="10"/>
      <c r="IPW123" s="10"/>
      <c r="IPX123" s="10"/>
      <c r="IPY123" s="10"/>
      <c r="IPZ123" s="10"/>
      <c r="IQA123" s="10"/>
      <c r="IQB123" s="10"/>
      <c r="IQC123" s="10"/>
      <c r="IQD123" s="10"/>
      <c r="IQE123" s="10"/>
      <c r="IQF123" s="10"/>
      <c r="IQG123" s="10"/>
      <c r="IQH123" s="10"/>
      <c r="IQI123" s="10"/>
      <c r="IQJ123" s="10"/>
      <c r="IQK123" s="10"/>
      <c r="IQL123" s="10"/>
      <c r="IQM123" s="10"/>
      <c r="IQN123" s="10"/>
      <c r="IQO123" s="10"/>
      <c r="IQP123" s="10"/>
      <c r="IQQ123" s="10"/>
      <c r="IQR123" s="10"/>
      <c r="IQS123" s="10"/>
      <c r="IQT123" s="10"/>
      <c r="IQU123" s="10"/>
      <c r="IQV123" s="10"/>
      <c r="IQW123" s="10"/>
      <c r="IQX123" s="10"/>
      <c r="IQY123" s="10"/>
      <c r="IQZ123" s="10"/>
      <c r="IRA123" s="10"/>
      <c r="IRB123" s="10"/>
      <c r="IRC123" s="10"/>
      <c r="IRD123" s="10"/>
      <c r="IRE123" s="10"/>
      <c r="IRF123" s="10"/>
      <c r="IRG123" s="10"/>
      <c r="IRH123" s="10"/>
      <c r="IRI123" s="10"/>
      <c r="IRJ123" s="10"/>
      <c r="IRK123" s="10"/>
      <c r="IRL123" s="10"/>
      <c r="IRM123" s="10"/>
      <c r="IRN123" s="10"/>
      <c r="IRO123" s="10"/>
      <c r="IRP123" s="10"/>
      <c r="IRQ123" s="10"/>
      <c r="IRR123" s="10"/>
      <c r="IRS123" s="10"/>
      <c r="IRT123" s="10"/>
      <c r="IRU123" s="10"/>
      <c r="IRV123" s="10"/>
      <c r="IRW123" s="10"/>
      <c r="IRX123" s="10"/>
      <c r="IRY123" s="10"/>
      <c r="IRZ123" s="10"/>
      <c r="ISA123" s="10"/>
      <c r="ISB123" s="10"/>
      <c r="ISC123" s="10"/>
      <c r="ISD123" s="10"/>
      <c r="ISE123" s="10"/>
      <c r="ISF123" s="10"/>
      <c r="ISG123" s="10"/>
      <c r="ISH123" s="10"/>
      <c r="ISI123" s="10"/>
      <c r="ISJ123" s="10"/>
      <c r="ISK123" s="10"/>
      <c r="ISL123" s="10"/>
      <c r="ISM123" s="10"/>
      <c r="ISN123" s="10"/>
      <c r="ISO123" s="10"/>
      <c r="ISP123" s="10"/>
      <c r="ISQ123" s="10"/>
      <c r="ISR123" s="10"/>
      <c r="ISS123" s="10"/>
      <c r="IST123" s="10"/>
      <c r="ISU123" s="10"/>
      <c r="ISV123" s="10"/>
      <c r="ISW123" s="10"/>
      <c r="ISX123" s="10"/>
      <c r="ISY123" s="10"/>
      <c r="ISZ123" s="10"/>
      <c r="ITA123" s="10"/>
      <c r="ITB123" s="10"/>
      <c r="ITC123" s="10"/>
      <c r="ITD123" s="10"/>
      <c r="ITE123" s="10"/>
      <c r="ITF123" s="10"/>
      <c r="ITG123" s="10"/>
      <c r="ITH123" s="10"/>
      <c r="ITI123" s="10"/>
      <c r="ITJ123" s="10"/>
      <c r="ITK123" s="10"/>
      <c r="ITL123" s="10"/>
      <c r="ITM123" s="10"/>
      <c r="ITN123" s="10"/>
      <c r="ITO123" s="10"/>
      <c r="ITP123" s="10"/>
      <c r="ITQ123" s="10"/>
      <c r="ITR123" s="10"/>
      <c r="ITS123" s="10"/>
      <c r="ITT123" s="10"/>
      <c r="ITU123" s="10"/>
      <c r="ITV123" s="10"/>
      <c r="ITW123" s="10"/>
      <c r="ITX123" s="10"/>
      <c r="ITY123" s="10"/>
      <c r="ITZ123" s="10"/>
      <c r="IUA123" s="10"/>
      <c r="IUB123" s="10"/>
      <c r="IUC123" s="10"/>
      <c r="IUD123" s="10"/>
      <c r="IUE123" s="10"/>
      <c r="IUF123" s="10"/>
      <c r="IUG123" s="10"/>
      <c r="IUH123" s="10"/>
      <c r="IUI123" s="10"/>
      <c r="IUJ123" s="10"/>
      <c r="IUK123" s="10"/>
      <c r="IUL123" s="10"/>
      <c r="IUM123" s="10"/>
      <c r="IUN123" s="10"/>
      <c r="IUO123" s="10"/>
      <c r="IUP123" s="10"/>
      <c r="IUQ123" s="10"/>
      <c r="IUR123" s="10"/>
      <c r="IUS123" s="10"/>
      <c r="IUT123" s="10"/>
      <c r="IUU123" s="10"/>
      <c r="IUV123" s="10"/>
      <c r="IUW123" s="10"/>
      <c r="IUX123" s="10"/>
      <c r="IUY123" s="10"/>
      <c r="IUZ123" s="10"/>
      <c r="IVA123" s="10"/>
      <c r="IVB123" s="10"/>
      <c r="IVC123" s="10"/>
      <c r="IVD123" s="10"/>
      <c r="IVE123" s="10"/>
      <c r="IVF123" s="10"/>
      <c r="IVG123" s="10"/>
      <c r="IVH123" s="10"/>
      <c r="IVI123" s="10"/>
      <c r="IVJ123" s="10"/>
      <c r="IVK123" s="10"/>
      <c r="IVL123" s="10"/>
      <c r="IVM123" s="10"/>
      <c r="IVN123" s="10"/>
      <c r="IVO123" s="10"/>
      <c r="IVP123" s="10"/>
      <c r="IVQ123" s="10"/>
      <c r="IVR123" s="10"/>
      <c r="IVS123" s="10"/>
      <c r="IVT123" s="10"/>
      <c r="IVU123" s="10"/>
      <c r="IVV123" s="10"/>
      <c r="IVW123" s="10"/>
      <c r="IVX123" s="10"/>
      <c r="IVY123" s="10"/>
      <c r="IVZ123" s="10"/>
      <c r="IWA123" s="10"/>
      <c r="IWB123" s="10"/>
      <c r="IWC123" s="10"/>
      <c r="IWD123" s="10"/>
      <c r="IWE123" s="10"/>
      <c r="IWF123" s="10"/>
      <c r="IWG123" s="10"/>
      <c r="IWH123" s="10"/>
      <c r="IWI123" s="10"/>
      <c r="IWJ123" s="10"/>
      <c r="IWK123" s="10"/>
      <c r="IWL123" s="10"/>
      <c r="IWM123" s="10"/>
      <c r="IWN123" s="10"/>
      <c r="IWO123" s="10"/>
      <c r="IWP123" s="10"/>
      <c r="IWQ123" s="10"/>
      <c r="IWR123" s="10"/>
      <c r="IWS123" s="10"/>
      <c r="IWT123" s="10"/>
      <c r="IWU123" s="10"/>
      <c r="IWV123" s="10"/>
      <c r="IWW123" s="10"/>
      <c r="IWX123" s="10"/>
      <c r="IWY123" s="10"/>
      <c r="IWZ123" s="10"/>
      <c r="IXA123" s="10"/>
      <c r="IXB123" s="10"/>
      <c r="IXC123" s="10"/>
      <c r="IXD123" s="10"/>
      <c r="IXE123" s="10"/>
      <c r="IXF123" s="10"/>
      <c r="IXG123" s="10"/>
      <c r="IXH123" s="10"/>
      <c r="IXI123" s="10"/>
      <c r="IXJ123" s="10"/>
      <c r="IXK123" s="10"/>
      <c r="IXL123" s="10"/>
      <c r="IXM123" s="10"/>
      <c r="IXN123" s="10"/>
      <c r="IXO123" s="10"/>
      <c r="IXP123" s="10"/>
      <c r="IXQ123" s="10"/>
      <c r="IXR123" s="10"/>
      <c r="IXS123" s="10"/>
      <c r="IXT123" s="10"/>
      <c r="IXU123" s="10"/>
      <c r="IXV123" s="10"/>
      <c r="IXW123" s="10"/>
      <c r="IXX123" s="10"/>
      <c r="IXY123" s="10"/>
      <c r="IXZ123" s="10"/>
      <c r="IYA123" s="10"/>
      <c r="IYB123" s="10"/>
      <c r="IYC123" s="10"/>
      <c r="IYD123" s="10"/>
      <c r="IYE123" s="10"/>
      <c r="IYF123" s="10"/>
      <c r="IYG123" s="10"/>
      <c r="IYH123" s="10"/>
      <c r="IYI123" s="10"/>
      <c r="IYJ123" s="10"/>
      <c r="IYK123" s="10"/>
      <c r="IYL123" s="10"/>
      <c r="IYM123" s="10"/>
      <c r="IYN123" s="10"/>
      <c r="IYO123" s="10"/>
      <c r="IYP123" s="10"/>
      <c r="IYQ123" s="10"/>
      <c r="IYR123" s="10"/>
      <c r="IYS123" s="10"/>
      <c r="IYT123" s="10"/>
      <c r="IYU123" s="10"/>
      <c r="IYV123" s="10"/>
      <c r="IYW123" s="10"/>
      <c r="IYX123" s="10"/>
      <c r="IYY123" s="10"/>
      <c r="IYZ123" s="10"/>
      <c r="IZA123" s="10"/>
      <c r="IZB123" s="10"/>
      <c r="IZC123" s="10"/>
      <c r="IZD123" s="10"/>
      <c r="IZE123" s="10"/>
      <c r="IZF123" s="10"/>
      <c r="IZG123" s="10"/>
      <c r="IZH123" s="10"/>
      <c r="IZI123" s="10"/>
      <c r="IZJ123" s="10"/>
      <c r="IZK123" s="10"/>
      <c r="IZL123" s="10"/>
      <c r="IZM123" s="10"/>
      <c r="IZN123" s="10"/>
      <c r="IZO123" s="10"/>
      <c r="IZP123" s="10"/>
      <c r="IZQ123" s="10"/>
      <c r="IZR123" s="10"/>
      <c r="IZS123" s="10"/>
      <c r="IZT123" s="10"/>
      <c r="IZU123" s="10"/>
      <c r="IZV123" s="10"/>
      <c r="IZW123" s="10"/>
      <c r="IZX123" s="10"/>
      <c r="IZY123" s="10"/>
      <c r="IZZ123" s="10"/>
      <c r="JAA123" s="10"/>
      <c r="JAB123" s="10"/>
      <c r="JAC123" s="10"/>
      <c r="JAD123" s="10"/>
      <c r="JAE123" s="10"/>
      <c r="JAF123" s="10"/>
      <c r="JAG123" s="10"/>
      <c r="JAH123" s="10"/>
      <c r="JAI123" s="10"/>
      <c r="JAJ123" s="10"/>
      <c r="JAK123" s="10"/>
      <c r="JAL123" s="10"/>
      <c r="JAM123" s="10"/>
      <c r="JAN123" s="10"/>
      <c r="JAO123" s="10"/>
      <c r="JAP123" s="10"/>
      <c r="JAQ123" s="10"/>
      <c r="JAR123" s="10"/>
      <c r="JAS123" s="10"/>
      <c r="JAT123" s="10"/>
      <c r="JAU123" s="10"/>
      <c r="JAV123" s="10"/>
      <c r="JAW123" s="10"/>
      <c r="JAX123" s="10"/>
      <c r="JAY123" s="10"/>
      <c r="JAZ123" s="10"/>
      <c r="JBA123" s="10"/>
      <c r="JBB123" s="10"/>
      <c r="JBC123" s="10"/>
      <c r="JBD123" s="10"/>
      <c r="JBE123" s="10"/>
      <c r="JBF123" s="10"/>
      <c r="JBG123" s="10"/>
      <c r="JBH123" s="10"/>
      <c r="JBI123" s="10"/>
      <c r="JBJ123" s="10"/>
      <c r="JBK123" s="10"/>
      <c r="JBL123" s="10"/>
      <c r="JBM123" s="10"/>
      <c r="JBN123" s="10"/>
      <c r="JBO123" s="10"/>
      <c r="JBP123" s="10"/>
      <c r="JBQ123" s="10"/>
      <c r="JBR123" s="10"/>
      <c r="JBS123" s="10"/>
      <c r="JBT123" s="10"/>
      <c r="JBU123" s="10"/>
      <c r="JBV123" s="10"/>
      <c r="JBW123" s="10"/>
      <c r="JBX123" s="10"/>
      <c r="JBY123" s="10"/>
      <c r="JBZ123" s="10"/>
      <c r="JCA123" s="10"/>
      <c r="JCB123" s="10"/>
      <c r="JCC123" s="10"/>
      <c r="JCD123" s="10"/>
      <c r="JCE123" s="10"/>
      <c r="JCF123" s="10"/>
      <c r="JCG123" s="10"/>
      <c r="JCH123" s="10"/>
      <c r="JCI123" s="10"/>
      <c r="JCJ123" s="10"/>
      <c r="JCK123" s="10"/>
      <c r="JCL123" s="10"/>
      <c r="JCM123" s="10"/>
      <c r="JCN123" s="10"/>
      <c r="JCO123" s="10"/>
      <c r="JCP123" s="10"/>
      <c r="JCQ123" s="10"/>
      <c r="JCR123" s="10"/>
      <c r="JCS123" s="10"/>
      <c r="JCT123" s="10"/>
      <c r="JCU123" s="10"/>
      <c r="JCV123" s="10"/>
      <c r="JCW123" s="10"/>
      <c r="JCX123" s="10"/>
      <c r="JCY123" s="10"/>
      <c r="JCZ123" s="10"/>
      <c r="JDA123" s="10"/>
      <c r="JDB123" s="10"/>
      <c r="JDC123" s="10"/>
      <c r="JDD123" s="10"/>
      <c r="JDE123" s="10"/>
      <c r="JDF123" s="10"/>
      <c r="JDG123" s="10"/>
      <c r="JDH123" s="10"/>
      <c r="JDI123" s="10"/>
      <c r="JDJ123" s="10"/>
      <c r="JDK123" s="10"/>
      <c r="JDL123" s="10"/>
      <c r="JDM123" s="10"/>
      <c r="JDN123" s="10"/>
      <c r="JDO123" s="10"/>
      <c r="JDP123" s="10"/>
      <c r="JDQ123" s="10"/>
      <c r="JDR123" s="10"/>
      <c r="JDS123" s="10"/>
      <c r="JDT123" s="10"/>
      <c r="JDU123" s="10"/>
      <c r="JDV123" s="10"/>
      <c r="JDW123" s="10"/>
      <c r="JDX123" s="10"/>
      <c r="JDY123" s="10"/>
      <c r="JDZ123" s="10"/>
      <c r="JEA123" s="10"/>
      <c r="JEB123" s="10"/>
      <c r="JEC123" s="10"/>
      <c r="JED123" s="10"/>
      <c r="JEE123" s="10"/>
      <c r="JEF123" s="10"/>
      <c r="JEG123" s="10"/>
      <c r="JEH123" s="10"/>
      <c r="JEI123" s="10"/>
      <c r="JEJ123" s="10"/>
      <c r="JEK123" s="10"/>
      <c r="JEL123" s="10"/>
      <c r="JEM123" s="10"/>
      <c r="JEN123" s="10"/>
      <c r="JEO123" s="10"/>
      <c r="JEP123" s="10"/>
      <c r="JEQ123" s="10"/>
      <c r="JER123" s="10"/>
      <c r="JES123" s="10"/>
      <c r="JET123" s="10"/>
      <c r="JEU123" s="10"/>
      <c r="JEV123" s="10"/>
      <c r="JEW123" s="10"/>
      <c r="JEX123" s="10"/>
      <c r="JEY123" s="10"/>
      <c r="JEZ123" s="10"/>
      <c r="JFA123" s="10"/>
      <c r="JFB123" s="10"/>
      <c r="JFC123" s="10"/>
      <c r="JFD123" s="10"/>
      <c r="JFE123" s="10"/>
      <c r="JFF123" s="10"/>
      <c r="JFG123" s="10"/>
      <c r="JFH123" s="10"/>
      <c r="JFI123" s="10"/>
      <c r="JFJ123" s="10"/>
      <c r="JFK123" s="10"/>
      <c r="JFL123" s="10"/>
      <c r="JFM123" s="10"/>
      <c r="JFN123" s="10"/>
      <c r="JFO123" s="10"/>
      <c r="JFP123" s="10"/>
      <c r="JFQ123" s="10"/>
      <c r="JFR123" s="10"/>
      <c r="JFS123" s="10"/>
      <c r="JFT123" s="10"/>
      <c r="JFU123" s="10"/>
      <c r="JFV123" s="10"/>
      <c r="JFW123" s="10"/>
      <c r="JFX123" s="10"/>
      <c r="JFY123" s="10"/>
      <c r="JFZ123" s="10"/>
      <c r="JGA123" s="10"/>
      <c r="JGB123" s="10"/>
      <c r="JGC123" s="10"/>
      <c r="JGD123" s="10"/>
      <c r="JGE123" s="10"/>
      <c r="JGF123" s="10"/>
      <c r="JGG123" s="10"/>
      <c r="JGH123" s="10"/>
      <c r="JGI123" s="10"/>
      <c r="JGJ123" s="10"/>
      <c r="JGK123" s="10"/>
      <c r="JGL123" s="10"/>
      <c r="JGM123" s="10"/>
      <c r="JGN123" s="10"/>
      <c r="JGO123" s="10"/>
      <c r="JGP123" s="10"/>
      <c r="JGQ123" s="10"/>
      <c r="JGR123" s="10"/>
      <c r="JGS123" s="10"/>
      <c r="JGT123" s="10"/>
      <c r="JGU123" s="10"/>
      <c r="JGV123" s="10"/>
      <c r="JGW123" s="10"/>
      <c r="JGX123" s="10"/>
      <c r="JGY123" s="10"/>
      <c r="JGZ123" s="10"/>
      <c r="JHA123" s="10"/>
      <c r="JHB123" s="10"/>
      <c r="JHC123" s="10"/>
      <c r="JHD123" s="10"/>
      <c r="JHE123" s="10"/>
      <c r="JHF123" s="10"/>
      <c r="JHG123" s="10"/>
      <c r="JHH123" s="10"/>
      <c r="JHI123" s="10"/>
      <c r="JHJ123" s="10"/>
      <c r="JHK123" s="10"/>
      <c r="JHL123" s="10"/>
      <c r="JHM123" s="10"/>
      <c r="JHN123" s="10"/>
      <c r="JHO123" s="10"/>
      <c r="JHP123" s="10"/>
      <c r="JHQ123" s="10"/>
      <c r="JHR123" s="10"/>
      <c r="JHS123" s="10"/>
      <c r="JHT123" s="10"/>
      <c r="JHU123" s="10"/>
      <c r="JHV123" s="10"/>
      <c r="JHW123" s="10"/>
      <c r="JHX123" s="10"/>
      <c r="JHY123" s="10"/>
      <c r="JHZ123" s="10"/>
      <c r="JIA123" s="10"/>
      <c r="JIB123" s="10"/>
      <c r="JIC123" s="10"/>
      <c r="JID123" s="10"/>
      <c r="JIE123" s="10"/>
      <c r="JIF123" s="10"/>
      <c r="JIG123" s="10"/>
      <c r="JIH123" s="10"/>
      <c r="JII123" s="10"/>
      <c r="JIJ123" s="10"/>
      <c r="JIK123" s="10"/>
      <c r="JIL123" s="10"/>
      <c r="JIM123" s="10"/>
      <c r="JIN123" s="10"/>
      <c r="JIO123" s="10"/>
      <c r="JIP123" s="10"/>
      <c r="JIQ123" s="10"/>
      <c r="JIR123" s="10"/>
      <c r="JIS123" s="10"/>
      <c r="JIT123" s="10"/>
      <c r="JIU123" s="10"/>
      <c r="JIV123" s="10"/>
      <c r="JIW123" s="10"/>
      <c r="JIX123" s="10"/>
      <c r="JIY123" s="10"/>
      <c r="JIZ123" s="10"/>
      <c r="JJA123" s="10"/>
      <c r="JJB123" s="10"/>
      <c r="JJC123" s="10"/>
      <c r="JJD123" s="10"/>
      <c r="JJE123" s="10"/>
      <c r="JJF123" s="10"/>
      <c r="JJG123" s="10"/>
      <c r="JJH123" s="10"/>
      <c r="JJI123" s="10"/>
      <c r="JJJ123" s="10"/>
      <c r="JJK123" s="10"/>
      <c r="JJL123" s="10"/>
      <c r="JJM123" s="10"/>
      <c r="JJN123" s="10"/>
      <c r="JJO123" s="10"/>
      <c r="JJP123" s="10"/>
      <c r="JJQ123" s="10"/>
      <c r="JJR123" s="10"/>
      <c r="JJS123" s="10"/>
      <c r="JJT123" s="10"/>
      <c r="JJU123" s="10"/>
      <c r="JJV123" s="10"/>
      <c r="JJW123" s="10"/>
      <c r="JJX123" s="10"/>
      <c r="JJY123" s="10"/>
      <c r="JJZ123" s="10"/>
      <c r="JKA123" s="10"/>
      <c r="JKB123" s="10"/>
      <c r="JKC123" s="10"/>
      <c r="JKD123" s="10"/>
      <c r="JKE123" s="10"/>
      <c r="JKF123" s="10"/>
      <c r="JKG123" s="10"/>
      <c r="JKH123" s="10"/>
      <c r="JKI123" s="10"/>
      <c r="JKJ123" s="10"/>
      <c r="JKK123" s="10"/>
      <c r="JKL123" s="10"/>
      <c r="JKM123" s="10"/>
      <c r="JKN123" s="10"/>
      <c r="JKO123" s="10"/>
      <c r="JKP123" s="10"/>
      <c r="JKQ123" s="10"/>
      <c r="JKR123" s="10"/>
      <c r="JKS123" s="10"/>
      <c r="JKT123" s="10"/>
      <c r="JKU123" s="10"/>
      <c r="JKV123" s="10"/>
      <c r="JKW123" s="10"/>
      <c r="JKX123" s="10"/>
      <c r="JKY123" s="10"/>
      <c r="JKZ123" s="10"/>
      <c r="JLA123" s="10"/>
      <c r="JLB123" s="10"/>
      <c r="JLC123" s="10"/>
      <c r="JLD123" s="10"/>
      <c r="JLE123" s="10"/>
      <c r="JLF123" s="10"/>
      <c r="JLG123" s="10"/>
      <c r="JLH123" s="10"/>
      <c r="JLI123" s="10"/>
      <c r="JLJ123" s="10"/>
      <c r="JLK123" s="10"/>
      <c r="JLL123" s="10"/>
      <c r="JLM123" s="10"/>
      <c r="JLN123" s="10"/>
      <c r="JLO123" s="10"/>
      <c r="JLP123" s="10"/>
      <c r="JLQ123" s="10"/>
      <c r="JLR123" s="10"/>
      <c r="JLS123" s="10"/>
      <c r="JLT123" s="10"/>
      <c r="JLU123" s="10"/>
      <c r="JLV123" s="10"/>
      <c r="JLW123" s="10"/>
      <c r="JLX123" s="10"/>
      <c r="JLY123" s="10"/>
      <c r="JLZ123" s="10"/>
      <c r="JMA123" s="10"/>
      <c r="JMB123" s="10"/>
      <c r="JMC123" s="10"/>
      <c r="JMD123" s="10"/>
      <c r="JME123" s="10"/>
      <c r="JMF123" s="10"/>
      <c r="JMG123" s="10"/>
      <c r="JMH123" s="10"/>
      <c r="JMI123" s="10"/>
      <c r="JMJ123" s="10"/>
      <c r="JMK123" s="10"/>
      <c r="JML123" s="10"/>
      <c r="JMM123" s="10"/>
      <c r="JMN123" s="10"/>
      <c r="JMO123" s="10"/>
      <c r="JMP123" s="10"/>
      <c r="JMQ123" s="10"/>
      <c r="JMR123" s="10"/>
      <c r="JMS123" s="10"/>
      <c r="JMT123" s="10"/>
      <c r="JMU123" s="10"/>
      <c r="JMV123" s="10"/>
      <c r="JMW123" s="10"/>
      <c r="JMX123" s="10"/>
      <c r="JMY123" s="10"/>
      <c r="JMZ123" s="10"/>
      <c r="JNA123" s="10"/>
      <c r="JNB123" s="10"/>
      <c r="JNC123" s="10"/>
      <c r="JND123" s="10"/>
      <c r="JNE123" s="10"/>
      <c r="JNF123" s="10"/>
      <c r="JNG123" s="10"/>
      <c r="JNH123" s="10"/>
      <c r="JNI123" s="10"/>
      <c r="JNJ123" s="10"/>
      <c r="JNK123" s="10"/>
      <c r="JNL123" s="10"/>
      <c r="JNM123" s="10"/>
      <c r="JNN123" s="10"/>
      <c r="JNO123" s="10"/>
      <c r="JNP123" s="10"/>
      <c r="JNQ123" s="10"/>
      <c r="JNR123" s="10"/>
      <c r="JNS123" s="10"/>
      <c r="JNT123" s="10"/>
      <c r="JNU123" s="10"/>
      <c r="JNV123" s="10"/>
      <c r="JNW123" s="10"/>
      <c r="JNX123" s="10"/>
      <c r="JNY123" s="10"/>
      <c r="JNZ123" s="10"/>
      <c r="JOA123" s="10"/>
      <c r="JOB123" s="10"/>
      <c r="JOC123" s="10"/>
      <c r="JOD123" s="10"/>
      <c r="JOE123" s="10"/>
      <c r="JOF123" s="10"/>
      <c r="JOG123" s="10"/>
      <c r="JOH123" s="10"/>
      <c r="JOI123" s="10"/>
      <c r="JOJ123" s="10"/>
      <c r="JOK123" s="10"/>
      <c r="JOL123" s="10"/>
      <c r="JOM123" s="10"/>
      <c r="JON123" s="10"/>
      <c r="JOO123" s="10"/>
      <c r="JOP123" s="10"/>
      <c r="JOQ123" s="10"/>
      <c r="JOR123" s="10"/>
      <c r="JOS123" s="10"/>
      <c r="JOT123" s="10"/>
      <c r="JOU123" s="10"/>
      <c r="JOV123" s="10"/>
      <c r="JOW123" s="10"/>
      <c r="JOX123" s="10"/>
      <c r="JOY123" s="10"/>
      <c r="JOZ123" s="10"/>
      <c r="JPA123" s="10"/>
      <c r="JPB123" s="10"/>
      <c r="JPC123" s="10"/>
      <c r="JPD123" s="10"/>
      <c r="JPE123" s="10"/>
      <c r="JPF123" s="10"/>
      <c r="JPG123" s="10"/>
      <c r="JPH123" s="10"/>
      <c r="JPI123" s="10"/>
      <c r="JPJ123" s="10"/>
      <c r="JPK123" s="10"/>
      <c r="JPL123" s="10"/>
      <c r="JPM123" s="10"/>
      <c r="JPN123" s="10"/>
      <c r="JPO123" s="10"/>
      <c r="JPP123" s="10"/>
      <c r="JPQ123" s="10"/>
      <c r="JPR123" s="10"/>
      <c r="JPS123" s="10"/>
      <c r="JPT123" s="10"/>
      <c r="JPU123" s="10"/>
      <c r="JPV123" s="10"/>
      <c r="JPW123" s="10"/>
      <c r="JPX123" s="10"/>
      <c r="JPY123" s="10"/>
      <c r="JPZ123" s="10"/>
      <c r="JQA123" s="10"/>
      <c r="JQB123" s="10"/>
      <c r="JQC123" s="10"/>
      <c r="JQD123" s="10"/>
      <c r="JQE123" s="10"/>
      <c r="JQF123" s="10"/>
      <c r="JQG123" s="10"/>
      <c r="JQH123" s="10"/>
      <c r="JQI123" s="10"/>
      <c r="JQJ123" s="10"/>
      <c r="JQK123" s="10"/>
      <c r="JQL123" s="10"/>
      <c r="JQM123" s="10"/>
      <c r="JQN123" s="10"/>
      <c r="JQO123" s="10"/>
      <c r="JQP123" s="10"/>
      <c r="JQQ123" s="10"/>
      <c r="JQR123" s="10"/>
      <c r="JQS123" s="10"/>
      <c r="JQT123" s="10"/>
      <c r="JQU123" s="10"/>
      <c r="JQV123" s="10"/>
      <c r="JQW123" s="10"/>
      <c r="JQX123" s="10"/>
      <c r="JQY123" s="10"/>
      <c r="JQZ123" s="10"/>
      <c r="JRA123" s="10"/>
      <c r="JRB123" s="10"/>
      <c r="JRC123" s="10"/>
      <c r="JRD123" s="10"/>
      <c r="JRE123" s="10"/>
      <c r="JRF123" s="10"/>
      <c r="JRG123" s="10"/>
      <c r="JRH123" s="10"/>
      <c r="JRI123" s="10"/>
      <c r="JRJ123" s="10"/>
      <c r="JRK123" s="10"/>
      <c r="JRL123" s="10"/>
      <c r="JRM123" s="10"/>
      <c r="JRN123" s="10"/>
      <c r="JRO123" s="10"/>
      <c r="JRP123" s="10"/>
      <c r="JRQ123" s="10"/>
      <c r="JRR123" s="10"/>
      <c r="JRS123" s="10"/>
      <c r="JRT123" s="10"/>
      <c r="JRU123" s="10"/>
      <c r="JRV123" s="10"/>
      <c r="JRW123" s="10"/>
      <c r="JRX123" s="10"/>
      <c r="JRY123" s="10"/>
      <c r="JRZ123" s="10"/>
      <c r="JSA123" s="10"/>
      <c r="JSB123" s="10"/>
      <c r="JSC123" s="10"/>
      <c r="JSD123" s="10"/>
      <c r="JSE123" s="10"/>
      <c r="JSF123" s="10"/>
      <c r="JSG123" s="10"/>
      <c r="JSH123" s="10"/>
      <c r="JSI123" s="10"/>
      <c r="JSJ123" s="10"/>
      <c r="JSK123" s="10"/>
      <c r="JSL123" s="10"/>
      <c r="JSM123" s="10"/>
      <c r="JSN123" s="10"/>
      <c r="JSO123" s="10"/>
      <c r="JSP123" s="10"/>
      <c r="JSQ123" s="10"/>
      <c r="JSR123" s="10"/>
      <c r="JSS123" s="10"/>
      <c r="JST123" s="10"/>
      <c r="JSU123" s="10"/>
      <c r="JSV123" s="10"/>
      <c r="JSW123" s="10"/>
      <c r="JSX123" s="10"/>
      <c r="JSY123" s="10"/>
      <c r="JSZ123" s="10"/>
      <c r="JTA123" s="10"/>
      <c r="JTB123" s="10"/>
      <c r="JTC123" s="10"/>
      <c r="JTD123" s="10"/>
      <c r="JTE123" s="10"/>
      <c r="JTF123" s="10"/>
      <c r="JTG123" s="10"/>
      <c r="JTH123" s="10"/>
      <c r="JTI123" s="10"/>
      <c r="JTJ123" s="10"/>
      <c r="JTK123" s="10"/>
      <c r="JTL123" s="10"/>
      <c r="JTM123" s="10"/>
      <c r="JTN123" s="10"/>
      <c r="JTO123" s="10"/>
      <c r="JTP123" s="10"/>
      <c r="JTQ123" s="10"/>
      <c r="JTR123" s="10"/>
      <c r="JTS123" s="10"/>
      <c r="JTT123" s="10"/>
      <c r="JTU123" s="10"/>
      <c r="JTV123" s="10"/>
      <c r="JTW123" s="10"/>
      <c r="JTX123" s="10"/>
      <c r="JTY123" s="10"/>
      <c r="JTZ123" s="10"/>
      <c r="JUA123" s="10"/>
      <c r="JUB123" s="10"/>
      <c r="JUC123" s="10"/>
      <c r="JUD123" s="10"/>
      <c r="JUE123" s="10"/>
      <c r="JUF123" s="10"/>
      <c r="JUG123" s="10"/>
      <c r="JUH123" s="10"/>
      <c r="JUI123" s="10"/>
      <c r="JUJ123" s="10"/>
      <c r="JUK123" s="10"/>
      <c r="JUL123" s="10"/>
      <c r="JUM123" s="10"/>
      <c r="JUN123" s="10"/>
      <c r="JUO123" s="10"/>
      <c r="JUP123" s="10"/>
      <c r="JUQ123" s="10"/>
      <c r="JUR123" s="10"/>
      <c r="JUS123" s="10"/>
      <c r="JUT123" s="10"/>
      <c r="JUU123" s="10"/>
      <c r="JUV123" s="10"/>
      <c r="JUW123" s="10"/>
      <c r="JUX123" s="10"/>
      <c r="JUY123" s="10"/>
      <c r="JUZ123" s="10"/>
      <c r="JVA123" s="10"/>
      <c r="JVB123" s="10"/>
      <c r="JVC123" s="10"/>
      <c r="JVD123" s="10"/>
      <c r="JVE123" s="10"/>
      <c r="JVF123" s="10"/>
      <c r="JVG123" s="10"/>
      <c r="JVH123" s="10"/>
      <c r="JVI123" s="10"/>
      <c r="JVJ123" s="10"/>
      <c r="JVK123" s="10"/>
      <c r="JVL123" s="10"/>
      <c r="JVM123" s="10"/>
      <c r="JVN123" s="10"/>
      <c r="JVO123" s="10"/>
      <c r="JVP123" s="10"/>
      <c r="JVQ123" s="10"/>
      <c r="JVR123" s="10"/>
      <c r="JVS123" s="10"/>
      <c r="JVT123" s="10"/>
      <c r="JVU123" s="10"/>
      <c r="JVV123" s="10"/>
      <c r="JVW123" s="10"/>
      <c r="JVX123" s="10"/>
      <c r="JVY123" s="10"/>
      <c r="JVZ123" s="10"/>
      <c r="JWA123" s="10"/>
      <c r="JWB123" s="10"/>
      <c r="JWC123" s="10"/>
      <c r="JWD123" s="10"/>
      <c r="JWE123" s="10"/>
      <c r="JWF123" s="10"/>
      <c r="JWG123" s="10"/>
      <c r="JWH123" s="10"/>
      <c r="JWI123" s="10"/>
      <c r="JWJ123" s="10"/>
      <c r="JWK123" s="10"/>
      <c r="JWL123" s="10"/>
      <c r="JWM123" s="10"/>
      <c r="JWN123" s="10"/>
      <c r="JWO123" s="10"/>
      <c r="JWP123" s="10"/>
      <c r="JWQ123" s="10"/>
      <c r="JWR123" s="10"/>
      <c r="JWS123" s="10"/>
      <c r="JWT123" s="10"/>
      <c r="JWU123" s="10"/>
      <c r="JWV123" s="10"/>
      <c r="JWW123" s="10"/>
      <c r="JWX123" s="10"/>
      <c r="JWY123" s="10"/>
      <c r="JWZ123" s="10"/>
      <c r="JXA123" s="10"/>
      <c r="JXB123" s="10"/>
      <c r="JXC123" s="10"/>
      <c r="JXD123" s="10"/>
      <c r="JXE123" s="10"/>
      <c r="JXF123" s="10"/>
      <c r="JXG123" s="10"/>
      <c r="JXH123" s="10"/>
      <c r="JXI123" s="10"/>
      <c r="JXJ123" s="10"/>
      <c r="JXK123" s="10"/>
      <c r="JXL123" s="10"/>
      <c r="JXM123" s="10"/>
      <c r="JXN123" s="10"/>
      <c r="JXO123" s="10"/>
      <c r="JXP123" s="10"/>
      <c r="JXQ123" s="10"/>
      <c r="JXR123" s="10"/>
      <c r="JXS123" s="10"/>
      <c r="JXT123" s="10"/>
      <c r="JXU123" s="10"/>
      <c r="JXV123" s="10"/>
      <c r="JXW123" s="10"/>
      <c r="JXX123" s="10"/>
      <c r="JXY123" s="10"/>
      <c r="JXZ123" s="10"/>
      <c r="JYA123" s="10"/>
      <c r="JYB123" s="10"/>
      <c r="JYC123" s="10"/>
      <c r="JYD123" s="10"/>
      <c r="JYE123" s="10"/>
      <c r="JYF123" s="10"/>
      <c r="JYG123" s="10"/>
      <c r="JYH123" s="10"/>
      <c r="JYI123" s="10"/>
      <c r="JYJ123" s="10"/>
      <c r="JYK123" s="10"/>
      <c r="JYL123" s="10"/>
      <c r="JYM123" s="10"/>
      <c r="JYN123" s="10"/>
      <c r="JYO123" s="10"/>
      <c r="JYP123" s="10"/>
      <c r="JYQ123" s="10"/>
      <c r="JYR123" s="10"/>
      <c r="JYS123" s="10"/>
      <c r="JYT123" s="10"/>
      <c r="JYU123" s="10"/>
      <c r="JYV123" s="10"/>
      <c r="JYW123" s="10"/>
      <c r="JYX123" s="10"/>
      <c r="JYY123" s="10"/>
      <c r="JYZ123" s="10"/>
      <c r="JZA123" s="10"/>
      <c r="JZB123" s="10"/>
      <c r="JZC123" s="10"/>
      <c r="JZD123" s="10"/>
      <c r="JZE123" s="10"/>
      <c r="JZF123" s="10"/>
      <c r="JZG123" s="10"/>
      <c r="JZH123" s="10"/>
      <c r="JZI123" s="10"/>
      <c r="JZJ123" s="10"/>
      <c r="JZK123" s="10"/>
      <c r="JZL123" s="10"/>
      <c r="JZM123" s="10"/>
      <c r="JZN123" s="10"/>
      <c r="JZO123" s="10"/>
      <c r="JZP123" s="10"/>
      <c r="JZQ123" s="10"/>
      <c r="JZR123" s="10"/>
      <c r="JZS123" s="10"/>
      <c r="JZT123" s="10"/>
      <c r="JZU123" s="10"/>
      <c r="JZV123" s="10"/>
      <c r="JZW123" s="10"/>
      <c r="JZX123" s="10"/>
      <c r="JZY123" s="10"/>
      <c r="JZZ123" s="10"/>
      <c r="KAA123" s="10"/>
      <c r="KAB123" s="10"/>
      <c r="KAC123" s="10"/>
      <c r="KAD123" s="10"/>
      <c r="KAE123" s="10"/>
      <c r="KAF123" s="10"/>
      <c r="KAG123" s="10"/>
      <c r="KAH123" s="10"/>
      <c r="KAI123" s="10"/>
      <c r="KAJ123" s="10"/>
      <c r="KAK123" s="10"/>
      <c r="KAL123" s="10"/>
      <c r="KAM123" s="10"/>
      <c r="KAN123" s="10"/>
      <c r="KAO123" s="10"/>
      <c r="KAP123" s="10"/>
      <c r="KAQ123" s="10"/>
      <c r="KAR123" s="10"/>
      <c r="KAS123" s="10"/>
      <c r="KAT123" s="10"/>
      <c r="KAU123" s="10"/>
      <c r="KAV123" s="10"/>
      <c r="KAW123" s="10"/>
      <c r="KAX123" s="10"/>
      <c r="KAY123" s="10"/>
      <c r="KAZ123" s="10"/>
      <c r="KBA123" s="10"/>
      <c r="KBB123" s="10"/>
      <c r="KBC123" s="10"/>
      <c r="KBD123" s="10"/>
      <c r="KBE123" s="10"/>
      <c r="KBF123" s="10"/>
      <c r="KBG123" s="10"/>
      <c r="KBH123" s="10"/>
      <c r="KBI123" s="10"/>
      <c r="KBJ123" s="10"/>
      <c r="KBK123" s="10"/>
      <c r="KBL123" s="10"/>
      <c r="KBM123" s="10"/>
      <c r="KBN123" s="10"/>
      <c r="KBO123" s="10"/>
      <c r="KBP123" s="10"/>
      <c r="KBQ123" s="10"/>
      <c r="KBR123" s="10"/>
      <c r="KBS123" s="10"/>
      <c r="KBT123" s="10"/>
      <c r="KBU123" s="10"/>
      <c r="KBV123" s="10"/>
      <c r="KBW123" s="10"/>
      <c r="KBX123" s="10"/>
      <c r="KBY123" s="10"/>
      <c r="KBZ123" s="10"/>
      <c r="KCA123" s="10"/>
      <c r="KCB123" s="10"/>
      <c r="KCC123" s="10"/>
      <c r="KCD123" s="10"/>
      <c r="KCE123" s="10"/>
      <c r="KCF123" s="10"/>
      <c r="KCG123" s="10"/>
      <c r="KCH123" s="10"/>
      <c r="KCI123" s="10"/>
      <c r="KCJ123" s="10"/>
      <c r="KCK123" s="10"/>
      <c r="KCL123" s="10"/>
      <c r="KCM123" s="10"/>
      <c r="KCN123" s="10"/>
      <c r="KCO123" s="10"/>
      <c r="KCP123" s="10"/>
      <c r="KCQ123" s="10"/>
      <c r="KCR123" s="10"/>
      <c r="KCS123" s="10"/>
      <c r="KCT123" s="10"/>
      <c r="KCU123" s="10"/>
      <c r="KCV123" s="10"/>
      <c r="KCW123" s="10"/>
      <c r="KCX123" s="10"/>
      <c r="KCY123" s="10"/>
      <c r="KCZ123" s="10"/>
      <c r="KDA123" s="10"/>
      <c r="KDB123" s="10"/>
      <c r="KDC123" s="10"/>
      <c r="KDD123" s="10"/>
      <c r="KDE123" s="10"/>
      <c r="KDF123" s="10"/>
      <c r="KDG123" s="10"/>
      <c r="KDH123" s="10"/>
      <c r="KDI123" s="10"/>
      <c r="KDJ123" s="10"/>
      <c r="KDK123" s="10"/>
      <c r="KDL123" s="10"/>
      <c r="KDM123" s="10"/>
      <c r="KDN123" s="10"/>
      <c r="KDO123" s="10"/>
      <c r="KDP123" s="10"/>
      <c r="KDQ123" s="10"/>
      <c r="KDR123" s="10"/>
      <c r="KDS123" s="10"/>
      <c r="KDT123" s="10"/>
      <c r="KDU123" s="10"/>
      <c r="KDV123" s="10"/>
      <c r="KDW123" s="10"/>
      <c r="KDX123" s="10"/>
      <c r="KDY123" s="10"/>
      <c r="KDZ123" s="10"/>
      <c r="KEA123" s="10"/>
      <c r="KEB123" s="10"/>
      <c r="KEC123" s="10"/>
      <c r="KED123" s="10"/>
      <c r="KEE123" s="10"/>
      <c r="KEF123" s="10"/>
      <c r="KEG123" s="10"/>
      <c r="KEH123" s="10"/>
      <c r="KEI123" s="10"/>
      <c r="KEJ123" s="10"/>
      <c r="KEK123" s="10"/>
      <c r="KEL123" s="10"/>
      <c r="KEM123" s="10"/>
      <c r="KEN123" s="10"/>
      <c r="KEO123" s="10"/>
      <c r="KEP123" s="10"/>
      <c r="KEQ123" s="10"/>
      <c r="KER123" s="10"/>
      <c r="KES123" s="10"/>
      <c r="KET123" s="10"/>
      <c r="KEU123" s="10"/>
      <c r="KEV123" s="10"/>
      <c r="KEW123" s="10"/>
      <c r="KEX123" s="10"/>
      <c r="KEY123" s="10"/>
      <c r="KEZ123" s="10"/>
      <c r="KFA123" s="10"/>
      <c r="KFB123" s="10"/>
      <c r="KFC123" s="10"/>
      <c r="KFD123" s="10"/>
      <c r="KFE123" s="10"/>
      <c r="KFF123" s="10"/>
      <c r="KFG123" s="10"/>
      <c r="KFH123" s="10"/>
      <c r="KFI123" s="10"/>
      <c r="KFJ123" s="10"/>
      <c r="KFK123" s="10"/>
      <c r="KFL123" s="10"/>
      <c r="KFM123" s="10"/>
      <c r="KFN123" s="10"/>
      <c r="KFO123" s="10"/>
      <c r="KFP123" s="10"/>
      <c r="KFQ123" s="10"/>
      <c r="KFR123" s="10"/>
      <c r="KFS123" s="10"/>
      <c r="KFT123" s="10"/>
      <c r="KFU123" s="10"/>
      <c r="KFV123" s="10"/>
      <c r="KFW123" s="10"/>
      <c r="KFX123" s="10"/>
      <c r="KFY123" s="10"/>
      <c r="KFZ123" s="10"/>
      <c r="KGA123" s="10"/>
      <c r="KGB123" s="10"/>
      <c r="KGC123" s="10"/>
      <c r="KGD123" s="10"/>
      <c r="KGE123" s="10"/>
      <c r="KGF123" s="10"/>
      <c r="KGG123" s="10"/>
      <c r="KGH123" s="10"/>
      <c r="KGI123" s="10"/>
      <c r="KGJ123" s="10"/>
      <c r="KGK123" s="10"/>
      <c r="KGL123" s="10"/>
      <c r="KGM123" s="10"/>
      <c r="KGN123" s="10"/>
      <c r="KGO123" s="10"/>
      <c r="KGP123" s="10"/>
      <c r="KGQ123" s="10"/>
      <c r="KGR123" s="10"/>
      <c r="KGS123" s="10"/>
      <c r="KGT123" s="10"/>
      <c r="KGU123" s="10"/>
      <c r="KGV123" s="10"/>
      <c r="KGW123" s="10"/>
      <c r="KGX123" s="10"/>
      <c r="KGY123" s="10"/>
      <c r="KGZ123" s="10"/>
      <c r="KHA123" s="10"/>
      <c r="KHB123" s="10"/>
      <c r="KHC123" s="10"/>
      <c r="KHD123" s="10"/>
      <c r="KHE123" s="10"/>
      <c r="KHF123" s="10"/>
      <c r="KHG123" s="10"/>
      <c r="KHH123" s="10"/>
      <c r="KHI123" s="10"/>
      <c r="KHJ123" s="10"/>
      <c r="KHK123" s="10"/>
      <c r="KHL123" s="10"/>
      <c r="KHM123" s="10"/>
      <c r="KHN123" s="10"/>
      <c r="KHO123" s="10"/>
      <c r="KHP123" s="10"/>
      <c r="KHQ123" s="10"/>
      <c r="KHR123" s="10"/>
      <c r="KHS123" s="10"/>
      <c r="KHT123" s="10"/>
      <c r="KHU123" s="10"/>
      <c r="KHV123" s="10"/>
      <c r="KHW123" s="10"/>
      <c r="KHX123" s="10"/>
      <c r="KHY123" s="10"/>
      <c r="KHZ123" s="10"/>
      <c r="KIA123" s="10"/>
      <c r="KIB123" s="10"/>
      <c r="KIC123" s="10"/>
      <c r="KID123" s="10"/>
      <c r="KIE123" s="10"/>
      <c r="KIF123" s="10"/>
      <c r="KIG123" s="10"/>
      <c r="KIH123" s="10"/>
      <c r="KII123" s="10"/>
      <c r="KIJ123" s="10"/>
      <c r="KIK123" s="10"/>
      <c r="KIL123" s="10"/>
      <c r="KIM123" s="10"/>
      <c r="KIN123" s="10"/>
      <c r="KIO123" s="10"/>
      <c r="KIP123" s="10"/>
      <c r="KIQ123" s="10"/>
      <c r="KIR123" s="10"/>
      <c r="KIS123" s="10"/>
      <c r="KIT123" s="10"/>
      <c r="KIU123" s="10"/>
      <c r="KIV123" s="10"/>
      <c r="KIW123" s="10"/>
      <c r="KIX123" s="10"/>
      <c r="KIY123" s="10"/>
      <c r="KIZ123" s="10"/>
      <c r="KJA123" s="10"/>
      <c r="KJB123" s="10"/>
      <c r="KJC123" s="10"/>
      <c r="KJD123" s="10"/>
      <c r="KJE123" s="10"/>
      <c r="KJF123" s="10"/>
      <c r="KJG123" s="10"/>
      <c r="KJH123" s="10"/>
      <c r="KJI123" s="10"/>
      <c r="KJJ123" s="10"/>
      <c r="KJK123" s="10"/>
      <c r="KJL123" s="10"/>
      <c r="KJM123" s="10"/>
      <c r="KJN123" s="10"/>
      <c r="KJO123" s="10"/>
      <c r="KJP123" s="10"/>
      <c r="KJQ123" s="10"/>
      <c r="KJR123" s="10"/>
      <c r="KJS123" s="10"/>
      <c r="KJT123" s="10"/>
      <c r="KJU123" s="10"/>
      <c r="KJV123" s="10"/>
      <c r="KJW123" s="10"/>
      <c r="KJX123" s="10"/>
      <c r="KJY123" s="10"/>
      <c r="KJZ123" s="10"/>
      <c r="KKA123" s="10"/>
      <c r="KKB123" s="10"/>
      <c r="KKC123" s="10"/>
      <c r="KKD123" s="10"/>
      <c r="KKE123" s="10"/>
      <c r="KKF123" s="10"/>
      <c r="KKG123" s="10"/>
      <c r="KKH123" s="10"/>
      <c r="KKI123" s="10"/>
      <c r="KKJ123" s="10"/>
      <c r="KKK123" s="10"/>
      <c r="KKL123" s="10"/>
      <c r="KKM123" s="10"/>
      <c r="KKN123" s="10"/>
      <c r="KKO123" s="10"/>
      <c r="KKP123" s="10"/>
      <c r="KKQ123" s="10"/>
      <c r="KKR123" s="10"/>
      <c r="KKS123" s="10"/>
      <c r="KKT123" s="10"/>
      <c r="KKU123" s="10"/>
      <c r="KKV123" s="10"/>
      <c r="KKW123" s="10"/>
      <c r="KKX123" s="10"/>
      <c r="KKY123" s="10"/>
      <c r="KKZ123" s="10"/>
      <c r="KLA123" s="10"/>
      <c r="KLB123" s="10"/>
      <c r="KLC123" s="10"/>
      <c r="KLD123" s="10"/>
      <c r="KLE123" s="10"/>
      <c r="KLF123" s="10"/>
      <c r="KLG123" s="10"/>
      <c r="KLH123" s="10"/>
      <c r="KLI123" s="10"/>
      <c r="KLJ123" s="10"/>
      <c r="KLK123" s="10"/>
      <c r="KLL123" s="10"/>
      <c r="KLM123" s="10"/>
      <c r="KLN123" s="10"/>
      <c r="KLO123" s="10"/>
      <c r="KLP123" s="10"/>
      <c r="KLQ123" s="10"/>
      <c r="KLR123" s="10"/>
      <c r="KLS123" s="10"/>
      <c r="KLT123" s="10"/>
      <c r="KLU123" s="10"/>
      <c r="KLV123" s="10"/>
      <c r="KLW123" s="10"/>
      <c r="KLX123" s="10"/>
      <c r="KLY123" s="10"/>
      <c r="KLZ123" s="10"/>
      <c r="KMA123" s="10"/>
      <c r="KMB123" s="10"/>
      <c r="KMC123" s="10"/>
      <c r="KMD123" s="10"/>
      <c r="KME123" s="10"/>
      <c r="KMF123" s="10"/>
      <c r="KMG123" s="10"/>
      <c r="KMH123" s="10"/>
      <c r="KMI123" s="10"/>
      <c r="KMJ123" s="10"/>
      <c r="KMK123" s="10"/>
      <c r="KML123" s="10"/>
      <c r="KMM123" s="10"/>
      <c r="KMN123" s="10"/>
      <c r="KMO123" s="10"/>
      <c r="KMP123" s="10"/>
      <c r="KMQ123" s="10"/>
      <c r="KMR123" s="10"/>
      <c r="KMS123" s="10"/>
      <c r="KMT123" s="10"/>
      <c r="KMU123" s="10"/>
      <c r="KMV123" s="10"/>
      <c r="KMW123" s="10"/>
      <c r="KMX123" s="10"/>
      <c r="KMY123" s="10"/>
      <c r="KMZ123" s="10"/>
      <c r="KNA123" s="10"/>
      <c r="KNB123" s="10"/>
      <c r="KNC123" s="10"/>
      <c r="KND123" s="10"/>
      <c r="KNE123" s="10"/>
      <c r="KNF123" s="10"/>
      <c r="KNG123" s="10"/>
      <c r="KNH123" s="10"/>
      <c r="KNI123" s="10"/>
      <c r="KNJ123" s="10"/>
      <c r="KNK123" s="10"/>
      <c r="KNL123" s="10"/>
      <c r="KNM123" s="10"/>
      <c r="KNN123" s="10"/>
      <c r="KNO123" s="10"/>
      <c r="KNP123" s="10"/>
      <c r="KNQ123" s="10"/>
      <c r="KNR123" s="10"/>
      <c r="KNS123" s="10"/>
      <c r="KNT123" s="10"/>
      <c r="KNU123" s="10"/>
      <c r="KNV123" s="10"/>
      <c r="KNW123" s="10"/>
      <c r="KNX123" s="10"/>
      <c r="KNY123" s="10"/>
      <c r="KNZ123" s="10"/>
      <c r="KOA123" s="10"/>
      <c r="KOB123" s="10"/>
      <c r="KOC123" s="10"/>
      <c r="KOD123" s="10"/>
      <c r="KOE123" s="10"/>
      <c r="KOF123" s="10"/>
      <c r="KOG123" s="10"/>
      <c r="KOH123" s="10"/>
      <c r="KOI123" s="10"/>
      <c r="KOJ123" s="10"/>
      <c r="KOK123" s="10"/>
      <c r="KOL123" s="10"/>
      <c r="KOM123" s="10"/>
      <c r="KON123" s="10"/>
      <c r="KOO123" s="10"/>
      <c r="KOP123" s="10"/>
      <c r="KOQ123" s="10"/>
      <c r="KOR123" s="10"/>
      <c r="KOS123" s="10"/>
      <c r="KOT123" s="10"/>
      <c r="KOU123" s="10"/>
      <c r="KOV123" s="10"/>
      <c r="KOW123" s="10"/>
      <c r="KOX123" s="10"/>
      <c r="KOY123" s="10"/>
      <c r="KOZ123" s="10"/>
      <c r="KPA123" s="10"/>
      <c r="KPB123" s="10"/>
      <c r="KPC123" s="10"/>
      <c r="KPD123" s="10"/>
      <c r="KPE123" s="10"/>
      <c r="KPF123" s="10"/>
      <c r="KPG123" s="10"/>
      <c r="KPH123" s="10"/>
      <c r="KPI123" s="10"/>
      <c r="KPJ123" s="10"/>
      <c r="KPK123" s="10"/>
      <c r="KPL123" s="10"/>
      <c r="KPM123" s="10"/>
      <c r="KPN123" s="10"/>
      <c r="KPO123" s="10"/>
      <c r="KPP123" s="10"/>
      <c r="KPQ123" s="10"/>
      <c r="KPR123" s="10"/>
      <c r="KPS123" s="10"/>
      <c r="KPT123" s="10"/>
      <c r="KPU123" s="10"/>
      <c r="KPV123" s="10"/>
      <c r="KPW123" s="10"/>
      <c r="KPX123" s="10"/>
      <c r="KPY123" s="10"/>
      <c r="KPZ123" s="10"/>
      <c r="KQA123" s="10"/>
      <c r="KQB123" s="10"/>
      <c r="KQC123" s="10"/>
      <c r="KQD123" s="10"/>
      <c r="KQE123" s="10"/>
      <c r="KQF123" s="10"/>
      <c r="KQG123" s="10"/>
      <c r="KQH123" s="10"/>
      <c r="KQI123" s="10"/>
      <c r="KQJ123" s="10"/>
      <c r="KQK123" s="10"/>
      <c r="KQL123" s="10"/>
      <c r="KQM123" s="10"/>
      <c r="KQN123" s="10"/>
      <c r="KQO123" s="10"/>
      <c r="KQP123" s="10"/>
      <c r="KQQ123" s="10"/>
      <c r="KQR123" s="10"/>
      <c r="KQS123" s="10"/>
      <c r="KQT123" s="10"/>
      <c r="KQU123" s="10"/>
      <c r="KQV123" s="10"/>
      <c r="KQW123" s="10"/>
      <c r="KQX123" s="10"/>
      <c r="KQY123" s="10"/>
      <c r="KQZ123" s="10"/>
      <c r="KRA123" s="10"/>
      <c r="KRB123" s="10"/>
      <c r="KRC123" s="10"/>
      <c r="KRD123" s="10"/>
      <c r="KRE123" s="10"/>
      <c r="KRF123" s="10"/>
      <c r="KRG123" s="10"/>
      <c r="KRH123" s="10"/>
      <c r="KRI123" s="10"/>
      <c r="KRJ123" s="10"/>
      <c r="KRK123" s="10"/>
      <c r="KRL123" s="10"/>
      <c r="KRM123" s="10"/>
      <c r="KRN123" s="10"/>
      <c r="KRO123" s="10"/>
      <c r="KRP123" s="10"/>
      <c r="KRQ123" s="10"/>
      <c r="KRR123" s="10"/>
      <c r="KRS123" s="10"/>
      <c r="KRT123" s="10"/>
      <c r="KRU123" s="10"/>
      <c r="KRV123" s="10"/>
      <c r="KRW123" s="10"/>
      <c r="KRX123" s="10"/>
      <c r="KRY123" s="10"/>
      <c r="KRZ123" s="10"/>
      <c r="KSA123" s="10"/>
      <c r="KSB123" s="10"/>
      <c r="KSC123" s="10"/>
      <c r="KSD123" s="10"/>
      <c r="KSE123" s="10"/>
      <c r="KSF123" s="10"/>
      <c r="KSG123" s="10"/>
      <c r="KSH123" s="10"/>
      <c r="KSI123" s="10"/>
      <c r="KSJ123" s="10"/>
      <c r="KSK123" s="10"/>
      <c r="KSL123" s="10"/>
      <c r="KSM123" s="10"/>
      <c r="KSN123" s="10"/>
      <c r="KSO123" s="10"/>
      <c r="KSP123" s="10"/>
      <c r="KSQ123" s="10"/>
      <c r="KSR123" s="10"/>
      <c r="KSS123" s="10"/>
      <c r="KST123" s="10"/>
      <c r="KSU123" s="10"/>
      <c r="KSV123" s="10"/>
      <c r="KSW123" s="10"/>
      <c r="KSX123" s="10"/>
      <c r="KSY123" s="10"/>
      <c r="KSZ123" s="10"/>
      <c r="KTA123" s="10"/>
      <c r="KTB123" s="10"/>
      <c r="KTC123" s="10"/>
      <c r="KTD123" s="10"/>
      <c r="KTE123" s="10"/>
      <c r="KTF123" s="10"/>
      <c r="KTG123" s="10"/>
      <c r="KTH123" s="10"/>
      <c r="KTI123" s="10"/>
      <c r="KTJ123" s="10"/>
      <c r="KTK123" s="10"/>
      <c r="KTL123" s="10"/>
      <c r="KTM123" s="10"/>
      <c r="KTN123" s="10"/>
      <c r="KTO123" s="10"/>
      <c r="KTP123" s="10"/>
      <c r="KTQ123" s="10"/>
      <c r="KTR123" s="10"/>
      <c r="KTS123" s="10"/>
      <c r="KTT123" s="10"/>
      <c r="KTU123" s="10"/>
      <c r="KTV123" s="10"/>
      <c r="KTW123" s="10"/>
      <c r="KTX123" s="10"/>
      <c r="KTY123" s="10"/>
      <c r="KTZ123" s="10"/>
      <c r="KUA123" s="10"/>
      <c r="KUB123" s="10"/>
      <c r="KUC123" s="10"/>
      <c r="KUD123" s="10"/>
      <c r="KUE123" s="10"/>
      <c r="KUF123" s="10"/>
      <c r="KUG123" s="10"/>
      <c r="KUH123" s="10"/>
      <c r="KUI123" s="10"/>
      <c r="KUJ123" s="10"/>
      <c r="KUK123" s="10"/>
      <c r="KUL123" s="10"/>
      <c r="KUM123" s="10"/>
      <c r="KUN123" s="10"/>
      <c r="KUO123" s="10"/>
      <c r="KUP123" s="10"/>
      <c r="KUQ123" s="10"/>
      <c r="KUR123" s="10"/>
      <c r="KUS123" s="10"/>
      <c r="KUT123" s="10"/>
      <c r="KUU123" s="10"/>
      <c r="KUV123" s="10"/>
      <c r="KUW123" s="10"/>
      <c r="KUX123" s="10"/>
      <c r="KUY123" s="10"/>
      <c r="KUZ123" s="10"/>
      <c r="KVA123" s="10"/>
      <c r="KVB123" s="10"/>
      <c r="KVC123" s="10"/>
      <c r="KVD123" s="10"/>
      <c r="KVE123" s="10"/>
      <c r="KVF123" s="10"/>
      <c r="KVG123" s="10"/>
      <c r="KVH123" s="10"/>
      <c r="KVI123" s="10"/>
      <c r="KVJ123" s="10"/>
      <c r="KVK123" s="10"/>
      <c r="KVL123" s="10"/>
      <c r="KVM123" s="10"/>
      <c r="KVN123" s="10"/>
      <c r="KVO123" s="10"/>
      <c r="KVP123" s="10"/>
      <c r="KVQ123" s="10"/>
      <c r="KVR123" s="10"/>
      <c r="KVS123" s="10"/>
      <c r="KVT123" s="10"/>
      <c r="KVU123" s="10"/>
      <c r="KVV123" s="10"/>
      <c r="KVW123" s="10"/>
      <c r="KVX123" s="10"/>
      <c r="KVY123" s="10"/>
      <c r="KVZ123" s="10"/>
      <c r="KWA123" s="10"/>
      <c r="KWB123" s="10"/>
      <c r="KWC123" s="10"/>
      <c r="KWD123" s="10"/>
      <c r="KWE123" s="10"/>
      <c r="KWF123" s="10"/>
      <c r="KWG123" s="10"/>
      <c r="KWH123" s="10"/>
      <c r="KWI123" s="10"/>
      <c r="KWJ123" s="10"/>
      <c r="KWK123" s="10"/>
      <c r="KWL123" s="10"/>
      <c r="KWM123" s="10"/>
      <c r="KWN123" s="10"/>
      <c r="KWO123" s="10"/>
      <c r="KWP123" s="10"/>
      <c r="KWQ123" s="10"/>
      <c r="KWR123" s="10"/>
      <c r="KWS123" s="10"/>
      <c r="KWT123" s="10"/>
      <c r="KWU123" s="10"/>
      <c r="KWV123" s="10"/>
      <c r="KWW123" s="10"/>
      <c r="KWX123" s="10"/>
      <c r="KWY123" s="10"/>
      <c r="KWZ123" s="10"/>
      <c r="KXA123" s="10"/>
      <c r="KXB123" s="10"/>
      <c r="KXC123" s="10"/>
      <c r="KXD123" s="10"/>
      <c r="KXE123" s="10"/>
      <c r="KXF123" s="10"/>
      <c r="KXG123" s="10"/>
      <c r="KXH123" s="10"/>
      <c r="KXI123" s="10"/>
      <c r="KXJ123" s="10"/>
      <c r="KXK123" s="10"/>
      <c r="KXL123" s="10"/>
      <c r="KXM123" s="10"/>
      <c r="KXN123" s="10"/>
      <c r="KXO123" s="10"/>
      <c r="KXP123" s="10"/>
      <c r="KXQ123" s="10"/>
      <c r="KXR123" s="10"/>
      <c r="KXS123" s="10"/>
      <c r="KXT123" s="10"/>
      <c r="KXU123" s="10"/>
      <c r="KXV123" s="10"/>
      <c r="KXW123" s="10"/>
      <c r="KXX123" s="10"/>
      <c r="KXY123" s="10"/>
      <c r="KXZ123" s="10"/>
      <c r="KYA123" s="10"/>
      <c r="KYB123" s="10"/>
      <c r="KYC123" s="10"/>
      <c r="KYD123" s="10"/>
      <c r="KYE123" s="10"/>
      <c r="KYF123" s="10"/>
      <c r="KYG123" s="10"/>
      <c r="KYH123" s="10"/>
      <c r="KYI123" s="10"/>
      <c r="KYJ123" s="10"/>
      <c r="KYK123" s="10"/>
      <c r="KYL123" s="10"/>
      <c r="KYM123" s="10"/>
      <c r="KYN123" s="10"/>
      <c r="KYO123" s="10"/>
      <c r="KYP123" s="10"/>
      <c r="KYQ123" s="10"/>
      <c r="KYR123" s="10"/>
      <c r="KYS123" s="10"/>
      <c r="KYT123" s="10"/>
      <c r="KYU123" s="10"/>
      <c r="KYV123" s="10"/>
      <c r="KYW123" s="10"/>
      <c r="KYX123" s="10"/>
      <c r="KYY123" s="10"/>
      <c r="KYZ123" s="10"/>
      <c r="KZA123" s="10"/>
      <c r="KZB123" s="10"/>
      <c r="KZC123" s="10"/>
      <c r="KZD123" s="10"/>
      <c r="KZE123" s="10"/>
      <c r="KZF123" s="10"/>
      <c r="KZG123" s="10"/>
      <c r="KZH123" s="10"/>
      <c r="KZI123" s="10"/>
      <c r="KZJ123" s="10"/>
      <c r="KZK123" s="10"/>
      <c r="KZL123" s="10"/>
      <c r="KZM123" s="10"/>
      <c r="KZN123" s="10"/>
      <c r="KZO123" s="10"/>
      <c r="KZP123" s="10"/>
      <c r="KZQ123" s="10"/>
      <c r="KZR123" s="10"/>
      <c r="KZS123" s="10"/>
      <c r="KZT123" s="10"/>
      <c r="KZU123" s="10"/>
      <c r="KZV123" s="10"/>
      <c r="KZW123" s="10"/>
      <c r="KZX123" s="10"/>
      <c r="KZY123" s="10"/>
      <c r="KZZ123" s="10"/>
      <c r="LAA123" s="10"/>
      <c r="LAB123" s="10"/>
      <c r="LAC123" s="10"/>
      <c r="LAD123" s="10"/>
      <c r="LAE123" s="10"/>
      <c r="LAF123" s="10"/>
      <c r="LAG123" s="10"/>
      <c r="LAH123" s="10"/>
      <c r="LAI123" s="10"/>
      <c r="LAJ123" s="10"/>
      <c r="LAK123" s="10"/>
      <c r="LAL123" s="10"/>
      <c r="LAM123" s="10"/>
      <c r="LAN123" s="10"/>
      <c r="LAO123" s="10"/>
      <c r="LAP123" s="10"/>
      <c r="LAQ123" s="10"/>
      <c r="LAR123" s="10"/>
      <c r="LAS123" s="10"/>
      <c r="LAT123" s="10"/>
      <c r="LAU123" s="10"/>
      <c r="LAV123" s="10"/>
      <c r="LAW123" s="10"/>
      <c r="LAX123" s="10"/>
      <c r="LAY123" s="10"/>
      <c r="LAZ123" s="10"/>
      <c r="LBA123" s="10"/>
      <c r="LBB123" s="10"/>
      <c r="LBC123" s="10"/>
      <c r="LBD123" s="10"/>
      <c r="LBE123" s="10"/>
      <c r="LBF123" s="10"/>
      <c r="LBG123" s="10"/>
      <c r="LBH123" s="10"/>
      <c r="LBI123" s="10"/>
      <c r="LBJ123" s="10"/>
      <c r="LBK123" s="10"/>
      <c r="LBL123" s="10"/>
      <c r="LBM123" s="10"/>
      <c r="LBN123" s="10"/>
      <c r="LBO123" s="10"/>
      <c r="LBP123" s="10"/>
      <c r="LBQ123" s="10"/>
      <c r="LBR123" s="10"/>
      <c r="LBS123" s="10"/>
      <c r="LBT123" s="10"/>
      <c r="LBU123" s="10"/>
      <c r="LBV123" s="10"/>
      <c r="LBW123" s="10"/>
      <c r="LBX123" s="10"/>
      <c r="LBY123" s="10"/>
      <c r="LBZ123" s="10"/>
      <c r="LCA123" s="10"/>
      <c r="LCB123" s="10"/>
      <c r="LCC123" s="10"/>
      <c r="LCD123" s="10"/>
      <c r="LCE123" s="10"/>
      <c r="LCF123" s="10"/>
      <c r="LCG123" s="10"/>
      <c r="LCH123" s="10"/>
      <c r="LCI123" s="10"/>
      <c r="LCJ123" s="10"/>
      <c r="LCK123" s="10"/>
      <c r="LCL123" s="10"/>
      <c r="LCM123" s="10"/>
      <c r="LCN123" s="10"/>
      <c r="LCO123" s="10"/>
      <c r="LCP123" s="10"/>
      <c r="LCQ123" s="10"/>
      <c r="LCR123" s="10"/>
      <c r="LCS123" s="10"/>
      <c r="LCT123" s="10"/>
      <c r="LCU123" s="10"/>
      <c r="LCV123" s="10"/>
      <c r="LCW123" s="10"/>
      <c r="LCX123" s="10"/>
      <c r="LCY123" s="10"/>
      <c r="LCZ123" s="10"/>
      <c r="LDA123" s="10"/>
      <c r="LDB123" s="10"/>
      <c r="LDC123" s="10"/>
      <c r="LDD123" s="10"/>
      <c r="LDE123" s="10"/>
      <c r="LDF123" s="10"/>
      <c r="LDG123" s="10"/>
      <c r="LDH123" s="10"/>
      <c r="LDI123" s="10"/>
      <c r="LDJ123" s="10"/>
      <c r="LDK123" s="10"/>
      <c r="LDL123" s="10"/>
      <c r="LDM123" s="10"/>
      <c r="LDN123" s="10"/>
      <c r="LDO123" s="10"/>
      <c r="LDP123" s="10"/>
      <c r="LDQ123" s="10"/>
      <c r="LDR123" s="10"/>
      <c r="LDS123" s="10"/>
      <c r="LDT123" s="10"/>
      <c r="LDU123" s="10"/>
      <c r="LDV123" s="10"/>
      <c r="LDW123" s="10"/>
      <c r="LDX123" s="10"/>
      <c r="LDY123" s="10"/>
      <c r="LDZ123" s="10"/>
      <c r="LEA123" s="10"/>
      <c r="LEB123" s="10"/>
      <c r="LEC123" s="10"/>
      <c r="LED123" s="10"/>
      <c r="LEE123" s="10"/>
      <c r="LEF123" s="10"/>
      <c r="LEG123" s="10"/>
      <c r="LEH123" s="10"/>
      <c r="LEI123" s="10"/>
      <c r="LEJ123" s="10"/>
      <c r="LEK123" s="10"/>
      <c r="LEL123" s="10"/>
      <c r="LEM123" s="10"/>
      <c r="LEN123" s="10"/>
      <c r="LEO123" s="10"/>
      <c r="LEP123" s="10"/>
      <c r="LEQ123" s="10"/>
      <c r="LER123" s="10"/>
      <c r="LES123" s="10"/>
      <c r="LET123" s="10"/>
      <c r="LEU123" s="10"/>
      <c r="LEV123" s="10"/>
      <c r="LEW123" s="10"/>
      <c r="LEX123" s="10"/>
      <c r="LEY123" s="10"/>
      <c r="LEZ123" s="10"/>
      <c r="LFA123" s="10"/>
      <c r="LFB123" s="10"/>
      <c r="LFC123" s="10"/>
      <c r="LFD123" s="10"/>
      <c r="LFE123" s="10"/>
      <c r="LFF123" s="10"/>
      <c r="LFG123" s="10"/>
      <c r="LFH123" s="10"/>
      <c r="LFI123" s="10"/>
      <c r="LFJ123" s="10"/>
      <c r="LFK123" s="10"/>
      <c r="LFL123" s="10"/>
      <c r="LFM123" s="10"/>
      <c r="LFN123" s="10"/>
      <c r="LFO123" s="10"/>
      <c r="LFP123" s="10"/>
      <c r="LFQ123" s="10"/>
      <c r="LFR123" s="10"/>
      <c r="LFS123" s="10"/>
      <c r="LFT123" s="10"/>
      <c r="LFU123" s="10"/>
      <c r="LFV123" s="10"/>
      <c r="LFW123" s="10"/>
      <c r="LFX123" s="10"/>
      <c r="LFY123" s="10"/>
      <c r="LFZ123" s="10"/>
      <c r="LGA123" s="10"/>
      <c r="LGB123" s="10"/>
      <c r="LGC123" s="10"/>
      <c r="LGD123" s="10"/>
      <c r="LGE123" s="10"/>
      <c r="LGF123" s="10"/>
      <c r="LGG123" s="10"/>
      <c r="LGH123" s="10"/>
      <c r="LGI123" s="10"/>
      <c r="LGJ123" s="10"/>
      <c r="LGK123" s="10"/>
      <c r="LGL123" s="10"/>
      <c r="LGM123" s="10"/>
      <c r="LGN123" s="10"/>
      <c r="LGO123" s="10"/>
      <c r="LGP123" s="10"/>
      <c r="LGQ123" s="10"/>
      <c r="LGR123" s="10"/>
      <c r="LGS123" s="10"/>
      <c r="LGT123" s="10"/>
      <c r="LGU123" s="10"/>
      <c r="LGV123" s="10"/>
      <c r="LGW123" s="10"/>
      <c r="LGX123" s="10"/>
      <c r="LGY123" s="10"/>
      <c r="LGZ123" s="10"/>
      <c r="LHA123" s="10"/>
      <c r="LHB123" s="10"/>
      <c r="LHC123" s="10"/>
      <c r="LHD123" s="10"/>
      <c r="LHE123" s="10"/>
      <c r="LHF123" s="10"/>
      <c r="LHG123" s="10"/>
      <c r="LHH123" s="10"/>
      <c r="LHI123" s="10"/>
      <c r="LHJ123" s="10"/>
      <c r="LHK123" s="10"/>
      <c r="LHL123" s="10"/>
      <c r="LHM123" s="10"/>
      <c r="LHN123" s="10"/>
      <c r="LHO123" s="10"/>
      <c r="LHP123" s="10"/>
      <c r="LHQ123" s="10"/>
      <c r="LHR123" s="10"/>
      <c r="LHS123" s="10"/>
      <c r="LHT123" s="10"/>
      <c r="LHU123" s="10"/>
      <c r="LHV123" s="10"/>
      <c r="LHW123" s="10"/>
      <c r="LHX123" s="10"/>
      <c r="LHY123" s="10"/>
      <c r="LHZ123" s="10"/>
      <c r="LIA123" s="10"/>
      <c r="LIB123" s="10"/>
      <c r="LIC123" s="10"/>
      <c r="LID123" s="10"/>
      <c r="LIE123" s="10"/>
      <c r="LIF123" s="10"/>
      <c r="LIG123" s="10"/>
      <c r="LIH123" s="10"/>
      <c r="LII123" s="10"/>
      <c r="LIJ123" s="10"/>
      <c r="LIK123" s="10"/>
      <c r="LIL123" s="10"/>
      <c r="LIM123" s="10"/>
      <c r="LIN123" s="10"/>
      <c r="LIO123" s="10"/>
      <c r="LIP123" s="10"/>
      <c r="LIQ123" s="10"/>
      <c r="LIR123" s="10"/>
      <c r="LIS123" s="10"/>
      <c r="LIT123" s="10"/>
      <c r="LIU123" s="10"/>
      <c r="LIV123" s="10"/>
      <c r="LIW123" s="10"/>
      <c r="LIX123" s="10"/>
      <c r="LIY123" s="10"/>
      <c r="LIZ123" s="10"/>
      <c r="LJA123" s="10"/>
      <c r="LJB123" s="10"/>
      <c r="LJC123" s="10"/>
      <c r="LJD123" s="10"/>
      <c r="LJE123" s="10"/>
      <c r="LJF123" s="10"/>
      <c r="LJG123" s="10"/>
      <c r="LJH123" s="10"/>
      <c r="LJI123" s="10"/>
      <c r="LJJ123" s="10"/>
      <c r="LJK123" s="10"/>
      <c r="LJL123" s="10"/>
      <c r="LJM123" s="10"/>
      <c r="LJN123" s="10"/>
      <c r="LJO123" s="10"/>
      <c r="LJP123" s="10"/>
      <c r="LJQ123" s="10"/>
      <c r="LJR123" s="10"/>
      <c r="LJS123" s="10"/>
      <c r="LJT123" s="10"/>
      <c r="LJU123" s="10"/>
      <c r="LJV123" s="10"/>
      <c r="LJW123" s="10"/>
      <c r="LJX123" s="10"/>
      <c r="LJY123" s="10"/>
      <c r="LJZ123" s="10"/>
      <c r="LKA123" s="10"/>
      <c r="LKB123" s="10"/>
      <c r="LKC123" s="10"/>
      <c r="LKD123" s="10"/>
      <c r="LKE123" s="10"/>
      <c r="LKF123" s="10"/>
      <c r="LKG123" s="10"/>
      <c r="LKH123" s="10"/>
      <c r="LKI123" s="10"/>
      <c r="LKJ123" s="10"/>
      <c r="LKK123" s="10"/>
      <c r="LKL123" s="10"/>
      <c r="LKM123" s="10"/>
      <c r="LKN123" s="10"/>
      <c r="LKO123" s="10"/>
      <c r="LKP123" s="10"/>
      <c r="LKQ123" s="10"/>
      <c r="LKR123" s="10"/>
      <c r="LKS123" s="10"/>
      <c r="LKT123" s="10"/>
      <c r="LKU123" s="10"/>
      <c r="LKV123" s="10"/>
      <c r="LKW123" s="10"/>
      <c r="LKX123" s="10"/>
      <c r="LKY123" s="10"/>
      <c r="LKZ123" s="10"/>
      <c r="LLA123" s="10"/>
      <c r="LLB123" s="10"/>
      <c r="LLC123" s="10"/>
      <c r="LLD123" s="10"/>
      <c r="LLE123" s="10"/>
      <c r="LLF123" s="10"/>
      <c r="LLG123" s="10"/>
      <c r="LLH123" s="10"/>
      <c r="LLI123" s="10"/>
      <c r="LLJ123" s="10"/>
      <c r="LLK123" s="10"/>
      <c r="LLL123" s="10"/>
      <c r="LLM123" s="10"/>
      <c r="LLN123" s="10"/>
      <c r="LLO123" s="10"/>
      <c r="LLP123" s="10"/>
      <c r="LLQ123" s="10"/>
      <c r="LLR123" s="10"/>
      <c r="LLS123" s="10"/>
      <c r="LLT123" s="10"/>
      <c r="LLU123" s="10"/>
      <c r="LLV123" s="10"/>
      <c r="LLW123" s="10"/>
      <c r="LLX123" s="10"/>
      <c r="LLY123" s="10"/>
      <c r="LLZ123" s="10"/>
      <c r="LMA123" s="10"/>
      <c r="LMB123" s="10"/>
      <c r="LMC123" s="10"/>
      <c r="LMD123" s="10"/>
      <c r="LME123" s="10"/>
      <c r="LMF123" s="10"/>
      <c r="LMG123" s="10"/>
      <c r="LMH123" s="10"/>
      <c r="LMI123" s="10"/>
      <c r="LMJ123" s="10"/>
      <c r="LMK123" s="10"/>
      <c r="LML123" s="10"/>
      <c r="LMM123" s="10"/>
      <c r="LMN123" s="10"/>
      <c r="LMO123" s="10"/>
      <c r="LMP123" s="10"/>
      <c r="LMQ123" s="10"/>
      <c r="LMR123" s="10"/>
      <c r="LMS123" s="10"/>
      <c r="LMT123" s="10"/>
      <c r="LMU123" s="10"/>
      <c r="LMV123" s="10"/>
      <c r="LMW123" s="10"/>
      <c r="LMX123" s="10"/>
      <c r="LMY123" s="10"/>
      <c r="LMZ123" s="10"/>
      <c r="LNA123" s="10"/>
      <c r="LNB123" s="10"/>
      <c r="LNC123" s="10"/>
      <c r="LND123" s="10"/>
      <c r="LNE123" s="10"/>
      <c r="LNF123" s="10"/>
      <c r="LNG123" s="10"/>
      <c r="LNH123" s="10"/>
      <c r="LNI123" s="10"/>
      <c r="LNJ123" s="10"/>
      <c r="LNK123" s="10"/>
      <c r="LNL123" s="10"/>
      <c r="LNM123" s="10"/>
      <c r="LNN123" s="10"/>
      <c r="LNO123" s="10"/>
      <c r="LNP123" s="10"/>
      <c r="LNQ123" s="10"/>
      <c r="LNR123" s="10"/>
      <c r="LNS123" s="10"/>
      <c r="LNT123" s="10"/>
      <c r="LNU123" s="10"/>
      <c r="LNV123" s="10"/>
      <c r="LNW123" s="10"/>
      <c r="LNX123" s="10"/>
      <c r="LNY123" s="10"/>
      <c r="LNZ123" s="10"/>
      <c r="LOA123" s="10"/>
      <c r="LOB123" s="10"/>
      <c r="LOC123" s="10"/>
      <c r="LOD123" s="10"/>
      <c r="LOE123" s="10"/>
      <c r="LOF123" s="10"/>
      <c r="LOG123" s="10"/>
      <c r="LOH123" s="10"/>
      <c r="LOI123" s="10"/>
      <c r="LOJ123" s="10"/>
      <c r="LOK123" s="10"/>
      <c r="LOL123" s="10"/>
      <c r="LOM123" s="10"/>
      <c r="LON123" s="10"/>
      <c r="LOO123" s="10"/>
      <c r="LOP123" s="10"/>
      <c r="LOQ123" s="10"/>
      <c r="LOR123" s="10"/>
      <c r="LOS123" s="10"/>
      <c r="LOT123" s="10"/>
      <c r="LOU123" s="10"/>
      <c r="LOV123" s="10"/>
      <c r="LOW123" s="10"/>
      <c r="LOX123" s="10"/>
      <c r="LOY123" s="10"/>
      <c r="LOZ123" s="10"/>
      <c r="LPA123" s="10"/>
      <c r="LPB123" s="10"/>
      <c r="LPC123" s="10"/>
      <c r="LPD123" s="10"/>
      <c r="LPE123" s="10"/>
      <c r="LPF123" s="10"/>
      <c r="LPG123" s="10"/>
      <c r="LPH123" s="10"/>
      <c r="LPI123" s="10"/>
      <c r="LPJ123" s="10"/>
      <c r="LPK123" s="10"/>
      <c r="LPL123" s="10"/>
      <c r="LPM123" s="10"/>
      <c r="LPN123" s="10"/>
      <c r="LPO123" s="10"/>
      <c r="LPP123" s="10"/>
      <c r="LPQ123" s="10"/>
      <c r="LPR123" s="10"/>
      <c r="LPS123" s="10"/>
      <c r="LPT123" s="10"/>
      <c r="LPU123" s="10"/>
      <c r="LPV123" s="10"/>
      <c r="LPW123" s="10"/>
      <c r="LPX123" s="10"/>
      <c r="LPY123" s="10"/>
      <c r="LPZ123" s="10"/>
      <c r="LQA123" s="10"/>
      <c r="LQB123" s="10"/>
      <c r="LQC123" s="10"/>
      <c r="LQD123" s="10"/>
      <c r="LQE123" s="10"/>
      <c r="LQF123" s="10"/>
      <c r="LQG123" s="10"/>
      <c r="LQH123" s="10"/>
      <c r="LQI123" s="10"/>
      <c r="LQJ123" s="10"/>
      <c r="LQK123" s="10"/>
      <c r="LQL123" s="10"/>
      <c r="LQM123" s="10"/>
      <c r="LQN123" s="10"/>
      <c r="LQO123" s="10"/>
      <c r="LQP123" s="10"/>
      <c r="LQQ123" s="10"/>
      <c r="LQR123" s="10"/>
      <c r="LQS123" s="10"/>
      <c r="LQT123" s="10"/>
      <c r="LQU123" s="10"/>
      <c r="LQV123" s="10"/>
      <c r="LQW123" s="10"/>
      <c r="LQX123" s="10"/>
      <c r="LQY123" s="10"/>
      <c r="LQZ123" s="10"/>
      <c r="LRA123" s="10"/>
      <c r="LRB123" s="10"/>
      <c r="LRC123" s="10"/>
      <c r="LRD123" s="10"/>
      <c r="LRE123" s="10"/>
      <c r="LRF123" s="10"/>
      <c r="LRG123" s="10"/>
      <c r="LRH123" s="10"/>
      <c r="LRI123" s="10"/>
      <c r="LRJ123" s="10"/>
      <c r="LRK123" s="10"/>
      <c r="LRL123" s="10"/>
      <c r="LRM123" s="10"/>
      <c r="LRN123" s="10"/>
      <c r="LRO123" s="10"/>
      <c r="LRP123" s="10"/>
      <c r="LRQ123" s="10"/>
      <c r="LRR123" s="10"/>
      <c r="LRS123" s="10"/>
      <c r="LRT123" s="10"/>
      <c r="LRU123" s="10"/>
      <c r="LRV123" s="10"/>
      <c r="LRW123" s="10"/>
      <c r="LRX123" s="10"/>
      <c r="LRY123" s="10"/>
      <c r="LRZ123" s="10"/>
      <c r="LSA123" s="10"/>
      <c r="LSB123" s="10"/>
      <c r="LSC123" s="10"/>
      <c r="LSD123" s="10"/>
      <c r="LSE123" s="10"/>
      <c r="LSF123" s="10"/>
      <c r="LSG123" s="10"/>
      <c r="LSH123" s="10"/>
      <c r="LSI123" s="10"/>
      <c r="LSJ123" s="10"/>
      <c r="LSK123" s="10"/>
      <c r="LSL123" s="10"/>
      <c r="LSM123" s="10"/>
      <c r="LSN123" s="10"/>
      <c r="LSO123" s="10"/>
      <c r="LSP123" s="10"/>
      <c r="LSQ123" s="10"/>
      <c r="LSR123" s="10"/>
      <c r="LSS123" s="10"/>
      <c r="LST123" s="10"/>
      <c r="LSU123" s="10"/>
      <c r="LSV123" s="10"/>
      <c r="LSW123" s="10"/>
      <c r="LSX123" s="10"/>
      <c r="LSY123" s="10"/>
      <c r="LSZ123" s="10"/>
      <c r="LTA123" s="10"/>
      <c r="LTB123" s="10"/>
      <c r="LTC123" s="10"/>
      <c r="LTD123" s="10"/>
      <c r="LTE123" s="10"/>
      <c r="LTF123" s="10"/>
      <c r="LTG123" s="10"/>
      <c r="LTH123" s="10"/>
      <c r="LTI123" s="10"/>
      <c r="LTJ123" s="10"/>
      <c r="LTK123" s="10"/>
      <c r="LTL123" s="10"/>
      <c r="LTM123" s="10"/>
      <c r="LTN123" s="10"/>
      <c r="LTO123" s="10"/>
      <c r="LTP123" s="10"/>
      <c r="LTQ123" s="10"/>
      <c r="LTR123" s="10"/>
      <c r="LTS123" s="10"/>
      <c r="LTT123" s="10"/>
      <c r="LTU123" s="10"/>
      <c r="LTV123" s="10"/>
      <c r="LTW123" s="10"/>
      <c r="LTX123" s="10"/>
      <c r="LTY123" s="10"/>
      <c r="LTZ123" s="10"/>
      <c r="LUA123" s="10"/>
      <c r="LUB123" s="10"/>
      <c r="LUC123" s="10"/>
      <c r="LUD123" s="10"/>
      <c r="LUE123" s="10"/>
      <c r="LUF123" s="10"/>
      <c r="LUG123" s="10"/>
      <c r="LUH123" s="10"/>
      <c r="LUI123" s="10"/>
      <c r="LUJ123" s="10"/>
      <c r="LUK123" s="10"/>
      <c r="LUL123" s="10"/>
      <c r="LUM123" s="10"/>
      <c r="LUN123" s="10"/>
      <c r="LUO123" s="10"/>
      <c r="LUP123" s="10"/>
      <c r="LUQ123" s="10"/>
      <c r="LUR123" s="10"/>
      <c r="LUS123" s="10"/>
      <c r="LUT123" s="10"/>
      <c r="LUU123" s="10"/>
      <c r="LUV123" s="10"/>
      <c r="LUW123" s="10"/>
      <c r="LUX123" s="10"/>
      <c r="LUY123" s="10"/>
      <c r="LUZ123" s="10"/>
      <c r="LVA123" s="10"/>
      <c r="LVB123" s="10"/>
      <c r="LVC123" s="10"/>
      <c r="LVD123" s="10"/>
      <c r="LVE123" s="10"/>
      <c r="LVF123" s="10"/>
      <c r="LVG123" s="10"/>
      <c r="LVH123" s="10"/>
      <c r="LVI123" s="10"/>
      <c r="LVJ123" s="10"/>
      <c r="LVK123" s="10"/>
      <c r="LVL123" s="10"/>
      <c r="LVM123" s="10"/>
      <c r="LVN123" s="10"/>
      <c r="LVO123" s="10"/>
      <c r="LVP123" s="10"/>
      <c r="LVQ123" s="10"/>
      <c r="LVR123" s="10"/>
      <c r="LVS123" s="10"/>
      <c r="LVT123" s="10"/>
      <c r="LVU123" s="10"/>
      <c r="LVV123" s="10"/>
      <c r="LVW123" s="10"/>
      <c r="LVX123" s="10"/>
      <c r="LVY123" s="10"/>
      <c r="LVZ123" s="10"/>
      <c r="LWA123" s="10"/>
      <c r="LWB123" s="10"/>
      <c r="LWC123" s="10"/>
      <c r="LWD123" s="10"/>
      <c r="LWE123" s="10"/>
      <c r="LWF123" s="10"/>
      <c r="LWG123" s="10"/>
      <c r="LWH123" s="10"/>
      <c r="LWI123" s="10"/>
      <c r="LWJ123" s="10"/>
      <c r="LWK123" s="10"/>
      <c r="LWL123" s="10"/>
      <c r="LWM123" s="10"/>
      <c r="LWN123" s="10"/>
      <c r="LWO123" s="10"/>
      <c r="LWP123" s="10"/>
      <c r="LWQ123" s="10"/>
      <c r="LWR123" s="10"/>
      <c r="LWS123" s="10"/>
      <c r="LWT123" s="10"/>
      <c r="LWU123" s="10"/>
      <c r="LWV123" s="10"/>
      <c r="LWW123" s="10"/>
      <c r="LWX123" s="10"/>
      <c r="LWY123" s="10"/>
      <c r="LWZ123" s="10"/>
      <c r="LXA123" s="10"/>
      <c r="LXB123" s="10"/>
      <c r="LXC123" s="10"/>
      <c r="LXD123" s="10"/>
      <c r="LXE123" s="10"/>
      <c r="LXF123" s="10"/>
      <c r="LXG123" s="10"/>
      <c r="LXH123" s="10"/>
      <c r="LXI123" s="10"/>
      <c r="LXJ123" s="10"/>
      <c r="LXK123" s="10"/>
      <c r="LXL123" s="10"/>
      <c r="LXM123" s="10"/>
      <c r="LXN123" s="10"/>
      <c r="LXO123" s="10"/>
      <c r="LXP123" s="10"/>
      <c r="LXQ123" s="10"/>
      <c r="LXR123" s="10"/>
      <c r="LXS123" s="10"/>
      <c r="LXT123" s="10"/>
      <c r="LXU123" s="10"/>
      <c r="LXV123" s="10"/>
      <c r="LXW123" s="10"/>
      <c r="LXX123" s="10"/>
      <c r="LXY123" s="10"/>
      <c r="LXZ123" s="10"/>
      <c r="LYA123" s="10"/>
      <c r="LYB123" s="10"/>
      <c r="LYC123" s="10"/>
      <c r="LYD123" s="10"/>
      <c r="LYE123" s="10"/>
      <c r="LYF123" s="10"/>
      <c r="LYG123" s="10"/>
      <c r="LYH123" s="10"/>
      <c r="LYI123" s="10"/>
      <c r="LYJ123" s="10"/>
      <c r="LYK123" s="10"/>
      <c r="LYL123" s="10"/>
      <c r="LYM123" s="10"/>
      <c r="LYN123" s="10"/>
      <c r="LYO123" s="10"/>
      <c r="LYP123" s="10"/>
      <c r="LYQ123" s="10"/>
      <c r="LYR123" s="10"/>
      <c r="LYS123" s="10"/>
      <c r="LYT123" s="10"/>
      <c r="LYU123" s="10"/>
      <c r="LYV123" s="10"/>
      <c r="LYW123" s="10"/>
      <c r="LYX123" s="10"/>
      <c r="LYY123" s="10"/>
      <c r="LYZ123" s="10"/>
      <c r="LZA123" s="10"/>
      <c r="LZB123" s="10"/>
      <c r="LZC123" s="10"/>
      <c r="LZD123" s="10"/>
      <c r="LZE123" s="10"/>
      <c r="LZF123" s="10"/>
      <c r="LZG123" s="10"/>
      <c r="LZH123" s="10"/>
      <c r="LZI123" s="10"/>
      <c r="LZJ123" s="10"/>
      <c r="LZK123" s="10"/>
      <c r="LZL123" s="10"/>
      <c r="LZM123" s="10"/>
      <c r="LZN123" s="10"/>
      <c r="LZO123" s="10"/>
      <c r="LZP123" s="10"/>
      <c r="LZQ123" s="10"/>
      <c r="LZR123" s="10"/>
      <c r="LZS123" s="10"/>
      <c r="LZT123" s="10"/>
      <c r="LZU123" s="10"/>
      <c r="LZV123" s="10"/>
      <c r="LZW123" s="10"/>
      <c r="LZX123" s="10"/>
      <c r="LZY123" s="10"/>
      <c r="LZZ123" s="10"/>
      <c r="MAA123" s="10"/>
      <c r="MAB123" s="10"/>
      <c r="MAC123" s="10"/>
      <c r="MAD123" s="10"/>
      <c r="MAE123" s="10"/>
      <c r="MAF123" s="10"/>
      <c r="MAG123" s="10"/>
      <c r="MAH123" s="10"/>
      <c r="MAI123" s="10"/>
      <c r="MAJ123" s="10"/>
      <c r="MAK123" s="10"/>
      <c r="MAL123" s="10"/>
      <c r="MAM123" s="10"/>
      <c r="MAN123" s="10"/>
      <c r="MAO123" s="10"/>
      <c r="MAP123" s="10"/>
      <c r="MAQ123" s="10"/>
      <c r="MAR123" s="10"/>
      <c r="MAS123" s="10"/>
      <c r="MAT123" s="10"/>
      <c r="MAU123" s="10"/>
      <c r="MAV123" s="10"/>
      <c r="MAW123" s="10"/>
      <c r="MAX123" s="10"/>
      <c r="MAY123" s="10"/>
      <c r="MAZ123" s="10"/>
      <c r="MBA123" s="10"/>
      <c r="MBB123" s="10"/>
      <c r="MBC123" s="10"/>
      <c r="MBD123" s="10"/>
      <c r="MBE123" s="10"/>
      <c r="MBF123" s="10"/>
      <c r="MBG123" s="10"/>
      <c r="MBH123" s="10"/>
      <c r="MBI123" s="10"/>
      <c r="MBJ123" s="10"/>
      <c r="MBK123" s="10"/>
      <c r="MBL123" s="10"/>
      <c r="MBM123" s="10"/>
      <c r="MBN123" s="10"/>
      <c r="MBO123" s="10"/>
      <c r="MBP123" s="10"/>
      <c r="MBQ123" s="10"/>
      <c r="MBR123" s="10"/>
      <c r="MBS123" s="10"/>
      <c r="MBT123" s="10"/>
      <c r="MBU123" s="10"/>
      <c r="MBV123" s="10"/>
      <c r="MBW123" s="10"/>
      <c r="MBX123" s="10"/>
      <c r="MBY123" s="10"/>
      <c r="MBZ123" s="10"/>
      <c r="MCA123" s="10"/>
      <c r="MCB123" s="10"/>
      <c r="MCC123" s="10"/>
      <c r="MCD123" s="10"/>
      <c r="MCE123" s="10"/>
      <c r="MCF123" s="10"/>
      <c r="MCG123" s="10"/>
      <c r="MCH123" s="10"/>
      <c r="MCI123" s="10"/>
      <c r="MCJ123" s="10"/>
      <c r="MCK123" s="10"/>
      <c r="MCL123" s="10"/>
      <c r="MCM123" s="10"/>
      <c r="MCN123" s="10"/>
      <c r="MCO123" s="10"/>
      <c r="MCP123" s="10"/>
      <c r="MCQ123" s="10"/>
      <c r="MCR123" s="10"/>
      <c r="MCS123" s="10"/>
      <c r="MCT123" s="10"/>
      <c r="MCU123" s="10"/>
      <c r="MCV123" s="10"/>
      <c r="MCW123" s="10"/>
      <c r="MCX123" s="10"/>
      <c r="MCY123" s="10"/>
      <c r="MCZ123" s="10"/>
      <c r="MDA123" s="10"/>
      <c r="MDB123" s="10"/>
      <c r="MDC123" s="10"/>
      <c r="MDD123" s="10"/>
      <c r="MDE123" s="10"/>
      <c r="MDF123" s="10"/>
      <c r="MDG123" s="10"/>
      <c r="MDH123" s="10"/>
      <c r="MDI123" s="10"/>
      <c r="MDJ123" s="10"/>
      <c r="MDK123" s="10"/>
      <c r="MDL123" s="10"/>
      <c r="MDM123" s="10"/>
      <c r="MDN123" s="10"/>
      <c r="MDO123" s="10"/>
      <c r="MDP123" s="10"/>
      <c r="MDQ123" s="10"/>
      <c r="MDR123" s="10"/>
      <c r="MDS123" s="10"/>
      <c r="MDT123" s="10"/>
      <c r="MDU123" s="10"/>
      <c r="MDV123" s="10"/>
      <c r="MDW123" s="10"/>
      <c r="MDX123" s="10"/>
      <c r="MDY123" s="10"/>
      <c r="MDZ123" s="10"/>
      <c r="MEA123" s="10"/>
      <c r="MEB123" s="10"/>
      <c r="MEC123" s="10"/>
      <c r="MED123" s="10"/>
      <c r="MEE123" s="10"/>
      <c r="MEF123" s="10"/>
      <c r="MEG123" s="10"/>
      <c r="MEH123" s="10"/>
      <c r="MEI123" s="10"/>
      <c r="MEJ123" s="10"/>
      <c r="MEK123" s="10"/>
      <c r="MEL123" s="10"/>
      <c r="MEM123" s="10"/>
      <c r="MEN123" s="10"/>
      <c r="MEO123" s="10"/>
      <c r="MEP123" s="10"/>
      <c r="MEQ123" s="10"/>
      <c r="MER123" s="10"/>
      <c r="MES123" s="10"/>
      <c r="MET123" s="10"/>
      <c r="MEU123" s="10"/>
      <c r="MEV123" s="10"/>
      <c r="MEW123" s="10"/>
      <c r="MEX123" s="10"/>
      <c r="MEY123" s="10"/>
      <c r="MEZ123" s="10"/>
      <c r="MFA123" s="10"/>
      <c r="MFB123" s="10"/>
      <c r="MFC123" s="10"/>
      <c r="MFD123" s="10"/>
      <c r="MFE123" s="10"/>
      <c r="MFF123" s="10"/>
      <c r="MFG123" s="10"/>
      <c r="MFH123" s="10"/>
      <c r="MFI123" s="10"/>
      <c r="MFJ123" s="10"/>
      <c r="MFK123" s="10"/>
      <c r="MFL123" s="10"/>
      <c r="MFM123" s="10"/>
      <c r="MFN123" s="10"/>
      <c r="MFO123" s="10"/>
      <c r="MFP123" s="10"/>
      <c r="MFQ123" s="10"/>
      <c r="MFR123" s="10"/>
      <c r="MFS123" s="10"/>
      <c r="MFT123" s="10"/>
      <c r="MFU123" s="10"/>
      <c r="MFV123" s="10"/>
      <c r="MFW123" s="10"/>
      <c r="MFX123" s="10"/>
      <c r="MFY123" s="10"/>
      <c r="MFZ123" s="10"/>
      <c r="MGA123" s="10"/>
      <c r="MGB123" s="10"/>
      <c r="MGC123" s="10"/>
      <c r="MGD123" s="10"/>
      <c r="MGE123" s="10"/>
      <c r="MGF123" s="10"/>
      <c r="MGG123" s="10"/>
      <c r="MGH123" s="10"/>
      <c r="MGI123" s="10"/>
      <c r="MGJ123" s="10"/>
      <c r="MGK123" s="10"/>
      <c r="MGL123" s="10"/>
      <c r="MGM123" s="10"/>
      <c r="MGN123" s="10"/>
      <c r="MGO123" s="10"/>
      <c r="MGP123" s="10"/>
      <c r="MGQ123" s="10"/>
      <c r="MGR123" s="10"/>
      <c r="MGS123" s="10"/>
      <c r="MGT123" s="10"/>
      <c r="MGU123" s="10"/>
      <c r="MGV123" s="10"/>
      <c r="MGW123" s="10"/>
      <c r="MGX123" s="10"/>
      <c r="MGY123" s="10"/>
      <c r="MGZ123" s="10"/>
      <c r="MHA123" s="10"/>
      <c r="MHB123" s="10"/>
      <c r="MHC123" s="10"/>
      <c r="MHD123" s="10"/>
      <c r="MHE123" s="10"/>
      <c r="MHF123" s="10"/>
      <c r="MHG123" s="10"/>
      <c r="MHH123" s="10"/>
      <c r="MHI123" s="10"/>
      <c r="MHJ123" s="10"/>
      <c r="MHK123" s="10"/>
      <c r="MHL123" s="10"/>
      <c r="MHM123" s="10"/>
      <c r="MHN123" s="10"/>
      <c r="MHO123" s="10"/>
      <c r="MHP123" s="10"/>
      <c r="MHQ123" s="10"/>
      <c r="MHR123" s="10"/>
      <c r="MHS123" s="10"/>
      <c r="MHT123" s="10"/>
      <c r="MHU123" s="10"/>
      <c r="MHV123" s="10"/>
      <c r="MHW123" s="10"/>
      <c r="MHX123" s="10"/>
      <c r="MHY123" s="10"/>
      <c r="MHZ123" s="10"/>
      <c r="MIA123" s="10"/>
      <c r="MIB123" s="10"/>
      <c r="MIC123" s="10"/>
      <c r="MID123" s="10"/>
      <c r="MIE123" s="10"/>
      <c r="MIF123" s="10"/>
      <c r="MIG123" s="10"/>
      <c r="MIH123" s="10"/>
      <c r="MII123" s="10"/>
      <c r="MIJ123" s="10"/>
      <c r="MIK123" s="10"/>
      <c r="MIL123" s="10"/>
      <c r="MIM123" s="10"/>
      <c r="MIN123" s="10"/>
      <c r="MIO123" s="10"/>
      <c r="MIP123" s="10"/>
      <c r="MIQ123" s="10"/>
      <c r="MIR123" s="10"/>
      <c r="MIS123" s="10"/>
      <c r="MIT123" s="10"/>
      <c r="MIU123" s="10"/>
      <c r="MIV123" s="10"/>
      <c r="MIW123" s="10"/>
      <c r="MIX123" s="10"/>
      <c r="MIY123" s="10"/>
      <c r="MIZ123" s="10"/>
      <c r="MJA123" s="10"/>
      <c r="MJB123" s="10"/>
      <c r="MJC123" s="10"/>
      <c r="MJD123" s="10"/>
      <c r="MJE123" s="10"/>
      <c r="MJF123" s="10"/>
      <c r="MJG123" s="10"/>
      <c r="MJH123" s="10"/>
      <c r="MJI123" s="10"/>
      <c r="MJJ123" s="10"/>
      <c r="MJK123" s="10"/>
      <c r="MJL123" s="10"/>
      <c r="MJM123" s="10"/>
      <c r="MJN123" s="10"/>
      <c r="MJO123" s="10"/>
      <c r="MJP123" s="10"/>
      <c r="MJQ123" s="10"/>
      <c r="MJR123" s="10"/>
      <c r="MJS123" s="10"/>
      <c r="MJT123" s="10"/>
      <c r="MJU123" s="10"/>
      <c r="MJV123" s="10"/>
      <c r="MJW123" s="10"/>
      <c r="MJX123" s="10"/>
      <c r="MJY123" s="10"/>
      <c r="MJZ123" s="10"/>
      <c r="MKA123" s="10"/>
      <c r="MKB123" s="10"/>
      <c r="MKC123" s="10"/>
      <c r="MKD123" s="10"/>
      <c r="MKE123" s="10"/>
      <c r="MKF123" s="10"/>
      <c r="MKG123" s="10"/>
      <c r="MKH123" s="10"/>
      <c r="MKI123" s="10"/>
      <c r="MKJ123" s="10"/>
      <c r="MKK123" s="10"/>
      <c r="MKL123" s="10"/>
      <c r="MKM123" s="10"/>
      <c r="MKN123" s="10"/>
      <c r="MKO123" s="10"/>
      <c r="MKP123" s="10"/>
      <c r="MKQ123" s="10"/>
      <c r="MKR123" s="10"/>
      <c r="MKS123" s="10"/>
      <c r="MKT123" s="10"/>
      <c r="MKU123" s="10"/>
      <c r="MKV123" s="10"/>
      <c r="MKW123" s="10"/>
      <c r="MKX123" s="10"/>
      <c r="MKY123" s="10"/>
      <c r="MKZ123" s="10"/>
      <c r="MLA123" s="10"/>
      <c r="MLB123" s="10"/>
      <c r="MLC123" s="10"/>
      <c r="MLD123" s="10"/>
      <c r="MLE123" s="10"/>
      <c r="MLF123" s="10"/>
      <c r="MLG123" s="10"/>
      <c r="MLH123" s="10"/>
      <c r="MLI123" s="10"/>
      <c r="MLJ123" s="10"/>
      <c r="MLK123" s="10"/>
      <c r="MLL123" s="10"/>
      <c r="MLM123" s="10"/>
      <c r="MLN123" s="10"/>
      <c r="MLO123" s="10"/>
      <c r="MLP123" s="10"/>
      <c r="MLQ123" s="10"/>
      <c r="MLR123" s="10"/>
      <c r="MLS123" s="10"/>
      <c r="MLT123" s="10"/>
      <c r="MLU123" s="10"/>
      <c r="MLV123" s="10"/>
      <c r="MLW123" s="10"/>
      <c r="MLX123" s="10"/>
      <c r="MLY123" s="10"/>
      <c r="MLZ123" s="10"/>
      <c r="MMA123" s="10"/>
      <c r="MMB123" s="10"/>
      <c r="MMC123" s="10"/>
      <c r="MMD123" s="10"/>
      <c r="MME123" s="10"/>
      <c r="MMF123" s="10"/>
      <c r="MMG123" s="10"/>
      <c r="MMH123" s="10"/>
      <c r="MMI123" s="10"/>
      <c r="MMJ123" s="10"/>
      <c r="MMK123" s="10"/>
      <c r="MML123" s="10"/>
      <c r="MMM123" s="10"/>
      <c r="MMN123" s="10"/>
      <c r="MMO123" s="10"/>
      <c r="MMP123" s="10"/>
      <c r="MMQ123" s="10"/>
      <c r="MMR123" s="10"/>
      <c r="MMS123" s="10"/>
      <c r="MMT123" s="10"/>
      <c r="MMU123" s="10"/>
      <c r="MMV123" s="10"/>
      <c r="MMW123" s="10"/>
      <c r="MMX123" s="10"/>
      <c r="MMY123" s="10"/>
      <c r="MMZ123" s="10"/>
      <c r="MNA123" s="10"/>
      <c r="MNB123" s="10"/>
      <c r="MNC123" s="10"/>
      <c r="MND123" s="10"/>
      <c r="MNE123" s="10"/>
      <c r="MNF123" s="10"/>
      <c r="MNG123" s="10"/>
      <c r="MNH123" s="10"/>
      <c r="MNI123" s="10"/>
      <c r="MNJ123" s="10"/>
      <c r="MNK123" s="10"/>
      <c r="MNL123" s="10"/>
      <c r="MNM123" s="10"/>
      <c r="MNN123" s="10"/>
      <c r="MNO123" s="10"/>
      <c r="MNP123" s="10"/>
      <c r="MNQ123" s="10"/>
      <c r="MNR123" s="10"/>
      <c r="MNS123" s="10"/>
      <c r="MNT123" s="10"/>
      <c r="MNU123" s="10"/>
      <c r="MNV123" s="10"/>
      <c r="MNW123" s="10"/>
      <c r="MNX123" s="10"/>
      <c r="MNY123" s="10"/>
      <c r="MNZ123" s="10"/>
      <c r="MOA123" s="10"/>
      <c r="MOB123" s="10"/>
      <c r="MOC123" s="10"/>
      <c r="MOD123" s="10"/>
      <c r="MOE123" s="10"/>
      <c r="MOF123" s="10"/>
      <c r="MOG123" s="10"/>
      <c r="MOH123" s="10"/>
      <c r="MOI123" s="10"/>
      <c r="MOJ123" s="10"/>
      <c r="MOK123" s="10"/>
      <c r="MOL123" s="10"/>
      <c r="MOM123" s="10"/>
      <c r="MON123" s="10"/>
      <c r="MOO123" s="10"/>
      <c r="MOP123" s="10"/>
      <c r="MOQ123" s="10"/>
      <c r="MOR123" s="10"/>
      <c r="MOS123" s="10"/>
      <c r="MOT123" s="10"/>
      <c r="MOU123" s="10"/>
      <c r="MOV123" s="10"/>
      <c r="MOW123" s="10"/>
      <c r="MOX123" s="10"/>
      <c r="MOY123" s="10"/>
      <c r="MOZ123" s="10"/>
      <c r="MPA123" s="10"/>
      <c r="MPB123" s="10"/>
      <c r="MPC123" s="10"/>
      <c r="MPD123" s="10"/>
      <c r="MPE123" s="10"/>
      <c r="MPF123" s="10"/>
      <c r="MPG123" s="10"/>
      <c r="MPH123" s="10"/>
      <c r="MPI123" s="10"/>
      <c r="MPJ123" s="10"/>
      <c r="MPK123" s="10"/>
      <c r="MPL123" s="10"/>
      <c r="MPM123" s="10"/>
      <c r="MPN123" s="10"/>
      <c r="MPO123" s="10"/>
      <c r="MPP123" s="10"/>
      <c r="MPQ123" s="10"/>
      <c r="MPR123" s="10"/>
      <c r="MPS123" s="10"/>
      <c r="MPT123" s="10"/>
      <c r="MPU123" s="10"/>
      <c r="MPV123" s="10"/>
      <c r="MPW123" s="10"/>
      <c r="MPX123" s="10"/>
      <c r="MPY123" s="10"/>
      <c r="MPZ123" s="10"/>
      <c r="MQA123" s="10"/>
      <c r="MQB123" s="10"/>
      <c r="MQC123" s="10"/>
      <c r="MQD123" s="10"/>
      <c r="MQE123" s="10"/>
      <c r="MQF123" s="10"/>
      <c r="MQG123" s="10"/>
      <c r="MQH123" s="10"/>
      <c r="MQI123" s="10"/>
      <c r="MQJ123" s="10"/>
      <c r="MQK123" s="10"/>
      <c r="MQL123" s="10"/>
      <c r="MQM123" s="10"/>
      <c r="MQN123" s="10"/>
      <c r="MQO123" s="10"/>
      <c r="MQP123" s="10"/>
      <c r="MQQ123" s="10"/>
      <c r="MQR123" s="10"/>
      <c r="MQS123" s="10"/>
      <c r="MQT123" s="10"/>
      <c r="MQU123" s="10"/>
      <c r="MQV123" s="10"/>
      <c r="MQW123" s="10"/>
      <c r="MQX123" s="10"/>
      <c r="MQY123" s="10"/>
      <c r="MQZ123" s="10"/>
      <c r="MRA123" s="10"/>
      <c r="MRB123" s="10"/>
      <c r="MRC123" s="10"/>
      <c r="MRD123" s="10"/>
      <c r="MRE123" s="10"/>
      <c r="MRF123" s="10"/>
      <c r="MRG123" s="10"/>
      <c r="MRH123" s="10"/>
      <c r="MRI123" s="10"/>
      <c r="MRJ123" s="10"/>
      <c r="MRK123" s="10"/>
      <c r="MRL123" s="10"/>
      <c r="MRM123" s="10"/>
      <c r="MRN123" s="10"/>
      <c r="MRO123" s="10"/>
      <c r="MRP123" s="10"/>
      <c r="MRQ123" s="10"/>
      <c r="MRR123" s="10"/>
      <c r="MRS123" s="10"/>
      <c r="MRT123" s="10"/>
      <c r="MRU123" s="10"/>
      <c r="MRV123" s="10"/>
      <c r="MRW123" s="10"/>
      <c r="MRX123" s="10"/>
      <c r="MRY123" s="10"/>
      <c r="MRZ123" s="10"/>
      <c r="MSA123" s="10"/>
      <c r="MSB123" s="10"/>
      <c r="MSC123" s="10"/>
      <c r="MSD123" s="10"/>
      <c r="MSE123" s="10"/>
      <c r="MSF123" s="10"/>
      <c r="MSG123" s="10"/>
      <c r="MSH123" s="10"/>
      <c r="MSI123" s="10"/>
      <c r="MSJ123" s="10"/>
      <c r="MSK123" s="10"/>
      <c r="MSL123" s="10"/>
      <c r="MSM123" s="10"/>
      <c r="MSN123" s="10"/>
      <c r="MSO123" s="10"/>
      <c r="MSP123" s="10"/>
      <c r="MSQ123" s="10"/>
      <c r="MSR123" s="10"/>
      <c r="MSS123" s="10"/>
      <c r="MST123" s="10"/>
      <c r="MSU123" s="10"/>
      <c r="MSV123" s="10"/>
      <c r="MSW123" s="10"/>
      <c r="MSX123" s="10"/>
      <c r="MSY123" s="10"/>
      <c r="MSZ123" s="10"/>
      <c r="MTA123" s="10"/>
      <c r="MTB123" s="10"/>
      <c r="MTC123" s="10"/>
      <c r="MTD123" s="10"/>
      <c r="MTE123" s="10"/>
      <c r="MTF123" s="10"/>
      <c r="MTG123" s="10"/>
      <c r="MTH123" s="10"/>
      <c r="MTI123" s="10"/>
      <c r="MTJ123" s="10"/>
      <c r="MTK123" s="10"/>
      <c r="MTL123" s="10"/>
      <c r="MTM123" s="10"/>
      <c r="MTN123" s="10"/>
      <c r="MTO123" s="10"/>
      <c r="MTP123" s="10"/>
      <c r="MTQ123" s="10"/>
      <c r="MTR123" s="10"/>
      <c r="MTS123" s="10"/>
      <c r="MTT123" s="10"/>
      <c r="MTU123" s="10"/>
      <c r="MTV123" s="10"/>
      <c r="MTW123" s="10"/>
      <c r="MTX123" s="10"/>
      <c r="MTY123" s="10"/>
      <c r="MTZ123" s="10"/>
      <c r="MUA123" s="10"/>
      <c r="MUB123" s="10"/>
      <c r="MUC123" s="10"/>
      <c r="MUD123" s="10"/>
      <c r="MUE123" s="10"/>
      <c r="MUF123" s="10"/>
      <c r="MUG123" s="10"/>
      <c r="MUH123" s="10"/>
      <c r="MUI123" s="10"/>
      <c r="MUJ123" s="10"/>
      <c r="MUK123" s="10"/>
      <c r="MUL123" s="10"/>
      <c r="MUM123" s="10"/>
      <c r="MUN123" s="10"/>
      <c r="MUO123" s="10"/>
      <c r="MUP123" s="10"/>
      <c r="MUQ123" s="10"/>
      <c r="MUR123" s="10"/>
      <c r="MUS123" s="10"/>
      <c r="MUT123" s="10"/>
      <c r="MUU123" s="10"/>
      <c r="MUV123" s="10"/>
      <c r="MUW123" s="10"/>
      <c r="MUX123" s="10"/>
      <c r="MUY123" s="10"/>
      <c r="MUZ123" s="10"/>
      <c r="MVA123" s="10"/>
      <c r="MVB123" s="10"/>
      <c r="MVC123" s="10"/>
      <c r="MVD123" s="10"/>
      <c r="MVE123" s="10"/>
      <c r="MVF123" s="10"/>
      <c r="MVG123" s="10"/>
      <c r="MVH123" s="10"/>
      <c r="MVI123" s="10"/>
      <c r="MVJ123" s="10"/>
      <c r="MVK123" s="10"/>
      <c r="MVL123" s="10"/>
      <c r="MVM123" s="10"/>
      <c r="MVN123" s="10"/>
      <c r="MVO123" s="10"/>
      <c r="MVP123" s="10"/>
      <c r="MVQ123" s="10"/>
      <c r="MVR123" s="10"/>
      <c r="MVS123" s="10"/>
      <c r="MVT123" s="10"/>
      <c r="MVU123" s="10"/>
      <c r="MVV123" s="10"/>
      <c r="MVW123" s="10"/>
      <c r="MVX123" s="10"/>
      <c r="MVY123" s="10"/>
      <c r="MVZ123" s="10"/>
      <c r="MWA123" s="10"/>
      <c r="MWB123" s="10"/>
      <c r="MWC123" s="10"/>
      <c r="MWD123" s="10"/>
      <c r="MWE123" s="10"/>
      <c r="MWF123" s="10"/>
      <c r="MWG123" s="10"/>
      <c r="MWH123" s="10"/>
      <c r="MWI123" s="10"/>
      <c r="MWJ123" s="10"/>
      <c r="MWK123" s="10"/>
      <c r="MWL123" s="10"/>
      <c r="MWM123" s="10"/>
      <c r="MWN123" s="10"/>
      <c r="MWO123" s="10"/>
      <c r="MWP123" s="10"/>
      <c r="MWQ123" s="10"/>
      <c r="MWR123" s="10"/>
      <c r="MWS123" s="10"/>
      <c r="MWT123" s="10"/>
      <c r="MWU123" s="10"/>
      <c r="MWV123" s="10"/>
      <c r="MWW123" s="10"/>
      <c r="MWX123" s="10"/>
      <c r="MWY123" s="10"/>
      <c r="MWZ123" s="10"/>
      <c r="MXA123" s="10"/>
      <c r="MXB123" s="10"/>
      <c r="MXC123" s="10"/>
      <c r="MXD123" s="10"/>
      <c r="MXE123" s="10"/>
      <c r="MXF123" s="10"/>
      <c r="MXG123" s="10"/>
      <c r="MXH123" s="10"/>
      <c r="MXI123" s="10"/>
      <c r="MXJ123" s="10"/>
      <c r="MXK123" s="10"/>
      <c r="MXL123" s="10"/>
      <c r="MXM123" s="10"/>
      <c r="MXN123" s="10"/>
      <c r="MXO123" s="10"/>
      <c r="MXP123" s="10"/>
      <c r="MXQ123" s="10"/>
      <c r="MXR123" s="10"/>
      <c r="MXS123" s="10"/>
      <c r="MXT123" s="10"/>
      <c r="MXU123" s="10"/>
      <c r="MXV123" s="10"/>
      <c r="MXW123" s="10"/>
      <c r="MXX123" s="10"/>
      <c r="MXY123" s="10"/>
      <c r="MXZ123" s="10"/>
      <c r="MYA123" s="10"/>
      <c r="MYB123" s="10"/>
      <c r="MYC123" s="10"/>
      <c r="MYD123" s="10"/>
      <c r="MYE123" s="10"/>
      <c r="MYF123" s="10"/>
      <c r="MYG123" s="10"/>
      <c r="MYH123" s="10"/>
      <c r="MYI123" s="10"/>
      <c r="MYJ123" s="10"/>
      <c r="MYK123" s="10"/>
      <c r="MYL123" s="10"/>
      <c r="MYM123" s="10"/>
      <c r="MYN123" s="10"/>
      <c r="MYO123" s="10"/>
      <c r="MYP123" s="10"/>
      <c r="MYQ123" s="10"/>
      <c r="MYR123" s="10"/>
      <c r="MYS123" s="10"/>
      <c r="MYT123" s="10"/>
      <c r="MYU123" s="10"/>
      <c r="MYV123" s="10"/>
      <c r="MYW123" s="10"/>
      <c r="MYX123" s="10"/>
      <c r="MYY123" s="10"/>
      <c r="MYZ123" s="10"/>
      <c r="MZA123" s="10"/>
      <c r="MZB123" s="10"/>
      <c r="MZC123" s="10"/>
      <c r="MZD123" s="10"/>
      <c r="MZE123" s="10"/>
      <c r="MZF123" s="10"/>
      <c r="MZG123" s="10"/>
      <c r="MZH123" s="10"/>
      <c r="MZI123" s="10"/>
      <c r="MZJ123" s="10"/>
      <c r="MZK123" s="10"/>
      <c r="MZL123" s="10"/>
      <c r="MZM123" s="10"/>
      <c r="MZN123" s="10"/>
      <c r="MZO123" s="10"/>
      <c r="MZP123" s="10"/>
      <c r="MZQ123" s="10"/>
      <c r="MZR123" s="10"/>
      <c r="MZS123" s="10"/>
      <c r="MZT123" s="10"/>
      <c r="MZU123" s="10"/>
      <c r="MZV123" s="10"/>
      <c r="MZW123" s="10"/>
      <c r="MZX123" s="10"/>
      <c r="MZY123" s="10"/>
      <c r="MZZ123" s="10"/>
      <c r="NAA123" s="10"/>
      <c r="NAB123" s="10"/>
      <c r="NAC123" s="10"/>
      <c r="NAD123" s="10"/>
      <c r="NAE123" s="10"/>
      <c r="NAF123" s="10"/>
      <c r="NAG123" s="10"/>
      <c r="NAH123" s="10"/>
      <c r="NAI123" s="10"/>
      <c r="NAJ123" s="10"/>
      <c r="NAK123" s="10"/>
      <c r="NAL123" s="10"/>
      <c r="NAM123" s="10"/>
      <c r="NAN123" s="10"/>
      <c r="NAO123" s="10"/>
      <c r="NAP123" s="10"/>
      <c r="NAQ123" s="10"/>
      <c r="NAR123" s="10"/>
      <c r="NAS123" s="10"/>
      <c r="NAT123" s="10"/>
      <c r="NAU123" s="10"/>
      <c r="NAV123" s="10"/>
      <c r="NAW123" s="10"/>
      <c r="NAX123" s="10"/>
      <c r="NAY123" s="10"/>
      <c r="NAZ123" s="10"/>
      <c r="NBA123" s="10"/>
      <c r="NBB123" s="10"/>
      <c r="NBC123" s="10"/>
      <c r="NBD123" s="10"/>
      <c r="NBE123" s="10"/>
      <c r="NBF123" s="10"/>
      <c r="NBG123" s="10"/>
      <c r="NBH123" s="10"/>
      <c r="NBI123" s="10"/>
      <c r="NBJ123" s="10"/>
      <c r="NBK123" s="10"/>
      <c r="NBL123" s="10"/>
      <c r="NBM123" s="10"/>
      <c r="NBN123" s="10"/>
      <c r="NBO123" s="10"/>
      <c r="NBP123" s="10"/>
      <c r="NBQ123" s="10"/>
      <c r="NBR123" s="10"/>
      <c r="NBS123" s="10"/>
      <c r="NBT123" s="10"/>
      <c r="NBU123" s="10"/>
      <c r="NBV123" s="10"/>
      <c r="NBW123" s="10"/>
      <c r="NBX123" s="10"/>
      <c r="NBY123" s="10"/>
      <c r="NBZ123" s="10"/>
      <c r="NCA123" s="10"/>
      <c r="NCB123" s="10"/>
      <c r="NCC123" s="10"/>
      <c r="NCD123" s="10"/>
      <c r="NCE123" s="10"/>
      <c r="NCF123" s="10"/>
      <c r="NCG123" s="10"/>
      <c r="NCH123" s="10"/>
      <c r="NCI123" s="10"/>
      <c r="NCJ123" s="10"/>
      <c r="NCK123" s="10"/>
      <c r="NCL123" s="10"/>
      <c r="NCM123" s="10"/>
      <c r="NCN123" s="10"/>
      <c r="NCO123" s="10"/>
      <c r="NCP123" s="10"/>
      <c r="NCQ123" s="10"/>
      <c r="NCR123" s="10"/>
      <c r="NCS123" s="10"/>
      <c r="NCT123" s="10"/>
      <c r="NCU123" s="10"/>
      <c r="NCV123" s="10"/>
      <c r="NCW123" s="10"/>
      <c r="NCX123" s="10"/>
      <c r="NCY123" s="10"/>
      <c r="NCZ123" s="10"/>
      <c r="NDA123" s="10"/>
      <c r="NDB123" s="10"/>
      <c r="NDC123" s="10"/>
      <c r="NDD123" s="10"/>
      <c r="NDE123" s="10"/>
      <c r="NDF123" s="10"/>
      <c r="NDG123" s="10"/>
      <c r="NDH123" s="10"/>
      <c r="NDI123" s="10"/>
      <c r="NDJ123" s="10"/>
      <c r="NDK123" s="10"/>
      <c r="NDL123" s="10"/>
      <c r="NDM123" s="10"/>
      <c r="NDN123" s="10"/>
      <c r="NDO123" s="10"/>
      <c r="NDP123" s="10"/>
      <c r="NDQ123" s="10"/>
      <c r="NDR123" s="10"/>
      <c r="NDS123" s="10"/>
      <c r="NDT123" s="10"/>
      <c r="NDU123" s="10"/>
      <c r="NDV123" s="10"/>
      <c r="NDW123" s="10"/>
      <c r="NDX123" s="10"/>
      <c r="NDY123" s="10"/>
      <c r="NDZ123" s="10"/>
      <c r="NEA123" s="10"/>
      <c r="NEB123" s="10"/>
      <c r="NEC123" s="10"/>
      <c r="NED123" s="10"/>
      <c r="NEE123" s="10"/>
      <c r="NEF123" s="10"/>
      <c r="NEG123" s="10"/>
      <c r="NEH123" s="10"/>
      <c r="NEI123" s="10"/>
      <c r="NEJ123" s="10"/>
      <c r="NEK123" s="10"/>
      <c r="NEL123" s="10"/>
      <c r="NEM123" s="10"/>
      <c r="NEN123" s="10"/>
      <c r="NEO123" s="10"/>
      <c r="NEP123" s="10"/>
      <c r="NEQ123" s="10"/>
      <c r="NER123" s="10"/>
      <c r="NES123" s="10"/>
      <c r="NET123" s="10"/>
      <c r="NEU123" s="10"/>
      <c r="NEV123" s="10"/>
      <c r="NEW123" s="10"/>
      <c r="NEX123" s="10"/>
      <c r="NEY123" s="10"/>
      <c r="NEZ123" s="10"/>
      <c r="NFA123" s="10"/>
      <c r="NFB123" s="10"/>
      <c r="NFC123" s="10"/>
      <c r="NFD123" s="10"/>
      <c r="NFE123" s="10"/>
      <c r="NFF123" s="10"/>
      <c r="NFG123" s="10"/>
      <c r="NFH123" s="10"/>
      <c r="NFI123" s="10"/>
      <c r="NFJ123" s="10"/>
      <c r="NFK123" s="10"/>
      <c r="NFL123" s="10"/>
      <c r="NFM123" s="10"/>
      <c r="NFN123" s="10"/>
      <c r="NFO123" s="10"/>
      <c r="NFP123" s="10"/>
      <c r="NFQ123" s="10"/>
      <c r="NFR123" s="10"/>
      <c r="NFS123" s="10"/>
      <c r="NFT123" s="10"/>
      <c r="NFU123" s="10"/>
      <c r="NFV123" s="10"/>
      <c r="NFW123" s="10"/>
      <c r="NFX123" s="10"/>
      <c r="NFY123" s="10"/>
      <c r="NFZ123" s="10"/>
      <c r="NGA123" s="10"/>
      <c r="NGB123" s="10"/>
      <c r="NGC123" s="10"/>
      <c r="NGD123" s="10"/>
      <c r="NGE123" s="10"/>
      <c r="NGF123" s="10"/>
      <c r="NGG123" s="10"/>
      <c r="NGH123" s="10"/>
      <c r="NGI123" s="10"/>
      <c r="NGJ123" s="10"/>
      <c r="NGK123" s="10"/>
      <c r="NGL123" s="10"/>
      <c r="NGM123" s="10"/>
      <c r="NGN123" s="10"/>
      <c r="NGO123" s="10"/>
      <c r="NGP123" s="10"/>
      <c r="NGQ123" s="10"/>
      <c r="NGR123" s="10"/>
      <c r="NGS123" s="10"/>
      <c r="NGT123" s="10"/>
      <c r="NGU123" s="10"/>
      <c r="NGV123" s="10"/>
      <c r="NGW123" s="10"/>
      <c r="NGX123" s="10"/>
      <c r="NGY123" s="10"/>
      <c r="NGZ123" s="10"/>
      <c r="NHA123" s="10"/>
      <c r="NHB123" s="10"/>
      <c r="NHC123" s="10"/>
      <c r="NHD123" s="10"/>
      <c r="NHE123" s="10"/>
      <c r="NHF123" s="10"/>
      <c r="NHG123" s="10"/>
      <c r="NHH123" s="10"/>
      <c r="NHI123" s="10"/>
      <c r="NHJ123" s="10"/>
      <c r="NHK123" s="10"/>
      <c r="NHL123" s="10"/>
      <c r="NHM123" s="10"/>
      <c r="NHN123" s="10"/>
      <c r="NHO123" s="10"/>
      <c r="NHP123" s="10"/>
      <c r="NHQ123" s="10"/>
      <c r="NHR123" s="10"/>
      <c r="NHS123" s="10"/>
      <c r="NHT123" s="10"/>
      <c r="NHU123" s="10"/>
      <c r="NHV123" s="10"/>
      <c r="NHW123" s="10"/>
      <c r="NHX123" s="10"/>
      <c r="NHY123" s="10"/>
      <c r="NHZ123" s="10"/>
      <c r="NIA123" s="10"/>
      <c r="NIB123" s="10"/>
      <c r="NIC123" s="10"/>
      <c r="NID123" s="10"/>
      <c r="NIE123" s="10"/>
      <c r="NIF123" s="10"/>
      <c r="NIG123" s="10"/>
      <c r="NIH123" s="10"/>
      <c r="NII123" s="10"/>
      <c r="NIJ123" s="10"/>
      <c r="NIK123" s="10"/>
      <c r="NIL123" s="10"/>
      <c r="NIM123" s="10"/>
      <c r="NIN123" s="10"/>
      <c r="NIO123" s="10"/>
      <c r="NIP123" s="10"/>
      <c r="NIQ123" s="10"/>
      <c r="NIR123" s="10"/>
      <c r="NIS123" s="10"/>
      <c r="NIT123" s="10"/>
      <c r="NIU123" s="10"/>
      <c r="NIV123" s="10"/>
      <c r="NIW123" s="10"/>
      <c r="NIX123" s="10"/>
      <c r="NIY123" s="10"/>
      <c r="NIZ123" s="10"/>
      <c r="NJA123" s="10"/>
      <c r="NJB123" s="10"/>
      <c r="NJC123" s="10"/>
      <c r="NJD123" s="10"/>
      <c r="NJE123" s="10"/>
      <c r="NJF123" s="10"/>
      <c r="NJG123" s="10"/>
      <c r="NJH123" s="10"/>
      <c r="NJI123" s="10"/>
      <c r="NJJ123" s="10"/>
      <c r="NJK123" s="10"/>
      <c r="NJL123" s="10"/>
      <c r="NJM123" s="10"/>
      <c r="NJN123" s="10"/>
      <c r="NJO123" s="10"/>
      <c r="NJP123" s="10"/>
      <c r="NJQ123" s="10"/>
      <c r="NJR123" s="10"/>
      <c r="NJS123" s="10"/>
      <c r="NJT123" s="10"/>
      <c r="NJU123" s="10"/>
      <c r="NJV123" s="10"/>
      <c r="NJW123" s="10"/>
      <c r="NJX123" s="10"/>
      <c r="NJY123" s="10"/>
      <c r="NJZ123" s="10"/>
      <c r="NKA123" s="10"/>
      <c r="NKB123" s="10"/>
      <c r="NKC123" s="10"/>
      <c r="NKD123" s="10"/>
      <c r="NKE123" s="10"/>
      <c r="NKF123" s="10"/>
      <c r="NKG123" s="10"/>
      <c r="NKH123" s="10"/>
      <c r="NKI123" s="10"/>
      <c r="NKJ123" s="10"/>
      <c r="NKK123" s="10"/>
      <c r="NKL123" s="10"/>
      <c r="NKM123" s="10"/>
      <c r="NKN123" s="10"/>
      <c r="NKO123" s="10"/>
      <c r="NKP123" s="10"/>
      <c r="NKQ123" s="10"/>
      <c r="NKR123" s="10"/>
      <c r="NKS123" s="10"/>
      <c r="NKT123" s="10"/>
      <c r="NKU123" s="10"/>
      <c r="NKV123" s="10"/>
      <c r="NKW123" s="10"/>
      <c r="NKX123" s="10"/>
      <c r="NKY123" s="10"/>
      <c r="NKZ123" s="10"/>
      <c r="NLA123" s="10"/>
      <c r="NLB123" s="10"/>
      <c r="NLC123" s="10"/>
      <c r="NLD123" s="10"/>
      <c r="NLE123" s="10"/>
      <c r="NLF123" s="10"/>
      <c r="NLG123" s="10"/>
      <c r="NLH123" s="10"/>
      <c r="NLI123" s="10"/>
      <c r="NLJ123" s="10"/>
      <c r="NLK123" s="10"/>
      <c r="NLL123" s="10"/>
      <c r="NLM123" s="10"/>
      <c r="NLN123" s="10"/>
      <c r="NLO123" s="10"/>
      <c r="NLP123" s="10"/>
      <c r="NLQ123" s="10"/>
      <c r="NLR123" s="10"/>
      <c r="NLS123" s="10"/>
      <c r="NLT123" s="10"/>
      <c r="NLU123" s="10"/>
      <c r="NLV123" s="10"/>
      <c r="NLW123" s="10"/>
      <c r="NLX123" s="10"/>
      <c r="NLY123" s="10"/>
      <c r="NLZ123" s="10"/>
      <c r="NMA123" s="10"/>
      <c r="NMB123" s="10"/>
      <c r="NMC123" s="10"/>
      <c r="NMD123" s="10"/>
      <c r="NME123" s="10"/>
      <c r="NMF123" s="10"/>
      <c r="NMG123" s="10"/>
      <c r="NMH123" s="10"/>
      <c r="NMI123" s="10"/>
      <c r="NMJ123" s="10"/>
      <c r="NMK123" s="10"/>
      <c r="NML123" s="10"/>
      <c r="NMM123" s="10"/>
      <c r="NMN123" s="10"/>
      <c r="NMO123" s="10"/>
      <c r="NMP123" s="10"/>
      <c r="NMQ123" s="10"/>
      <c r="NMR123" s="10"/>
      <c r="NMS123" s="10"/>
      <c r="NMT123" s="10"/>
      <c r="NMU123" s="10"/>
      <c r="NMV123" s="10"/>
      <c r="NMW123" s="10"/>
      <c r="NMX123" s="10"/>
      <c r="NMY123" s="10"/>
      <c r="NMZ123" s="10"/>
      <c r="NNA123" s="10"/>
      <c r="NNB123" s="10"/>
      <c r="NNC123" s="10"/>
      <c r="NND123" s="10"/>
      <c r="NNE123" s="10"/>
      <c r="NNF123" s="10"/>
      <c r="NNG123" s="10"/>
      <c r="NNH123" s="10"/>
      <c r="NNI123" s="10"/>
      <c r="NNJ123" s="10"/>
      <c r="NNK123" s="10"/>
      <c r="NNL123" s="10"/>
      <c r="NNM123" s="10"/>
      <c r="NNN123" s="10"/>
      <c r="NNO123" s="10"/>
      <c r="NNP123" s="10"/>
      <c r="NNQ123" s="10"/>
      <c r="NNR123" s="10"/>
      <c r="NNS123" s="10"/>
      <c r="NNT123" s="10"/>
      <c r="NNU123" s="10"/>
      <c r="NNV123" s="10"/>
      <c r="NNW123" s="10"/>
      <c r="NNX123" s="10"/>
      <c r="NNY123" s="10"/>
      <c r="NNZ123" s="10"/>
      <c r="NOA123" s="10"/>
      <c r="NOB123" s="10"/>
      <c r="NOC123" s="10"/>
      <c r="NOD123" s="10"/>
      <c r="NOE123" s="10"/>
      <c r="NOF123" s="10"/>
      <c r="NOG123" s="10"/>
      <c r="NOH123" s="10"/>
      <c r="NOI123" s="10"/>
      <c r="NOJ123" s="10"/>
      <c r="NOK123" s="10"/>
      <c r="NOL123" s="10"/>
      <c r="NOM123" s="10"/>
      <c r="NON123" s="10"/>
      <c r="NOO123" s="10"/>
      <c r="NOP123" s="10"/>
      <c r="NOQ123" s="10"/>
      <c r="NOR123" s="10"/>
      <c r="NOS123" s="10"/>
      <c r="NOT123" s="10"/>
      <c r="NOU123" s="10"/>
      <c r="NOV123" s="10"/>
      <c r="NOW123" s="10"/>
      <c r="NOX123" s="10"/>
      <c r="NOY123" s="10"/>
      <c r="NOZ123" s="10"/>
      <c r="NPA123" s="10"/>
      <c r="NPB123" s="10"/>
      <c r="NPC123" s="10"/>
      <c r="NPD123" s="10"/>
      <c r="NPE123" s="10"/>
      <c r="NPF123" s="10"/>
      <c r="NPG123" s="10"/>
      <c r="NPH123" s="10"/>
      <c r="NPI123" s="10"/>
      <c r="NPJ123" s="10"/>
      <c r="NPK123" s="10"/>
      <c r="NPL123" s="10"/>
      <c r="NPM123" s="10"/>
      <c r="NPN123" s="10"/>
      <c r="NPO123" s="10"/>
      <c r="NPP123" s="10"/>
      <c r="NPQ123" s="10"/>
      <c r="NPR123" s="10"/>
      <c r="NPS123" s="10"/>
      <c r="NPT123" s="10"/>
      <c r="NPU123" s="10"/>
      <c r="NPV123" s="10"/>
      <c r="NPW123" s="10"/>
      <c r="NPX123" s="10"/>
      <c r="NPY123" s="10"/>
      <c r="NPZ123" s="10"/>
      <c r="NQA123" s="10"/>
      <c r="NQB123" s="10"/>
      <c r="NQC123" s="10"/>
      <c r="NQD123" s="10"/>
      <c r="NQE123" s="10"/>
      <c r="NQF123" s="10"/>
      <c r="NQG123" s="10"/>
      <c r="NQH123" s="10"/>
      <c r="NQI123" s="10"/>
      <c r="NQJ123" s="10"/>
      <c r="NQK123" s="10"/>
      <c r="NQL123" s="10"/>
      <c r="NQM123" s="10"/>
      <c r="NQN123" s="10"/>
      <c r="NQO123" s="10"/>
      <c r="NQP123" s="10"/>
      <c r="NQQ123" s="10"/>
      <c r="NQR123" s="10"/>
      <c r="NQS123" s="10"/>
      <c r="NQT123" s="10"/>
      <c r="NQU123" s="10"/>
      <c r="NQV123" s="10"/>
      <c r="NQW123" s="10"/>
      <c r="NQX123" s="10"/>
      <c r="NQY123" s="10"/>
      <c r="NQZ123" s="10"/>
      <c r="NRA123" s="10"/>
      <c r="NRB123" s="10"/>
      <c r="NRC123" s="10"/>
      <c r="NRD123" s="10"/>
      <c r="NRE123" s="10"/>
      <c r="NRF123" s="10"/>
      <c r="NRG123" s="10"/>
      <c r="NRH123" s="10"/>
      <c r="NRI123" s="10"/>
      <c r="NRJ123" s="10"/>
      <c r="NRK123" s="10"/>
      <c r="NRL123" s="10"/>
      <c r="NRM123" s="10"/>
      <c r="NRN123" s="10"/>
      <c r="NRO123" s="10"/>
      <c r="NRP123" s="10"/>
      <c r="NRQ123" s="10"/>
      <c r="NRR123" s="10"/>
      <c r="NRS123" s="10"/>
      <c r="NRT123" s="10"/>
      <c r="NRU123" s="10"/>
      <c r="NRV123" s="10"/>
      <c r="NRW123" s="10"/>
      <c r="NRX123" s="10"/>
      <c r="NRY123" s="10"/>
      <c r="NRZ123" s="10"/>
      <c r="NSA123" s="10"/>
      <c r="NSB123" s="10"/>
      <c r="NSC123" s="10"/>
      <c r="NSD123" s="10"/>
      <c r="NSE123" s="10"/>
      <c r="NSF123" s="10"/>
      <c r="NSG123" s="10"/>
      <c r="NSH123" s="10"/>
      <c r="NSI123" s="10"/>
      <c r="NSJ123" s="10"/>
      <c r="NSK123" s="10"/>
      <c r="NSL123" s="10"/>
      <c r="NSM123" s="10"/>
      <c r="NSN123" s="10"/>
      <c r="NSO123" s="10"/>
      <c r="NSP123" s="10"/>
      <c r="NSQ123" s="10"/>
      <c r="NSR123" s="10"/>
      <c r="NSS123" s="10"/>
      <c r="NST123" s="10"/>
      <c r="NSU123" s="10"/>
      <c r="NSV123" s="10"/>
      <c r="NSW123" s="10"/>
      <c r="NSX123" s="10"/>
      <c r="NSY123" s="10"/>
      <c r="NSZ123" s="10"/>
      <c r="NTA123" s="10"/>
      <c r="NTB123" s="10"/>
      <c r="NTC123" s="10"/>
      <c r="NTD123" s="10"/>
      <c r="NTE123" s="10"/>
      <c r="NTF123" s="10"/>
      <c r="NTG123" s="10"/>
      <c r="NTH123" s="10"/>
      <c r="NTI123" s="10"/>
      <c r="NTJ123" s="10"/>
      <c r="NTK123" s="10"/>
      <c r="NTL123" s="10"/>
      <c r="NTM123" s="10"/>
      <c r="NTN123" s="10"/>
      <c r="NTO123" s="10"/>
      <c r="NTP123" s="10"/>
      <c r="NTQ123" s="10"/>
      <c r="NTR123" s="10"/>
      <c r="NTS123" s="10"/>
      <c r="NTT123" s="10"/>
      <c r="NTU123" s="10"/>
      <c r="NTV123" s="10"/>
      <c r="NTW123" s="10"/>
      <c r="NTX123" s="10"/>
      <c r="NTY123" s="10"/>
      <c r="NTZ123" s="10"/>
      <c r="NUA123" s="10"/>
      <c r="NUB123" s="10"/>
      <c r="NUC123" s="10"/>
      <c r="NUD123" s="10"/>
      <c r="NUE123" s="10"/>
      <c r="NUF123" s="10"/>
      <c r="NUG123" s="10"/>
      <c r="NUH123" s="10"/>
      <c r="NUI123" s="10"/>
      <c r="NUJ123" s="10"/>
      <c r="NUK123" s="10"/>
      <c r="NUL123" s="10"/>
      <c r="NUM123" s="10"/>
      <c r="NUN123" s="10"/>
      <c r="NUO123" s="10"/>
      <c r="NUP123" s="10"/>
      <c r="NUQ123" s="10"/>
      <c r="NUR123" s="10"/>
      <c r="NUS123" s="10"/>
      <c r="NUT123" s="10"/>
      <c r="NUU123" s="10"/>
      <c r="NUV123" s="10"/>
      <c r="NUW123" s="10"/>
      <c r="NUX123" s="10"/>
      <c r="NUY123" s="10"/>
      <c r="NUZ123" s="10"/>
      <c r="NVA123" s="10"/>
      <c r="NVB123" s="10"/>
      <c r="NVC123" s="10"/>
      <c r="NVD123" s="10"/>
      <c r="NVE123" s="10"/>
      <c r="NVF123" s="10"/>
      <c r="NVG123" s="10"/>
      <c r="NVH123" s="10"/>
      <c r="NVI123" s="10"/>
      <c r="NVJ123" s="10"/>
      <c r="NVK123" s="10"/>
      <c r="NVL123" s="10"/>
      <c r="NVM123" s="10"/>
      <c r="NVN123" s="10"/>
      <c r="NVO123" s="10"/>
      <c r="NVP123" s="10"/>
      <c r="NVQ123" s="10"/>
      <c r="NVR123" s="10"/>
      <c r="NVS123" s="10"/>
      <c r="NVT123" s="10"/>
      <c r="NVU123" s="10"/>
      <c r="NVV123" s="10"/>
      <c r="NVW123" s="10"/>
      <c r="NVX123" s="10"/>
      <c r="NVY123" s="10"/>
      <c r="NVZ123" s="10"/>
      <c r="NWA123" s="10"/>
      <c r="NWB123" s="10"/>
      <c r="NWC123" s="10"/>
      <c r="NWD123" s="10"/>
      <c r="NWE123" s="10"/>
      <c r="NWF123" s="10"/>
      <c r="NWG123" s="10"/>
      <c r="NWH123" s="10"/>
      <c r="NWI123" s="10"/>
      <c r="NWJ123" s="10"/>
      <c r="NWK123" s="10"/>
      <c r="NWL123" s="10"/>
      <c r="NWM123" s="10"/>
      <c r="NWN123" s="10"/>
      <c r="NWO123" s="10"/>
      <c r="NWP123" s="10"/>
      <c r="NWQ123" s="10"/>
      <c r="NWR123" s="10"/>
      <c r="NWS123" s="10"/>
      <c r="NWT123" s="10"/>
      <c r="NWU123" s="10"/>
      <c r="NWV123" s="10"/>
      <c r="NWW123" s="10"/>
      <c r="NWX123" s="10"/>
      <c r="NWY123" s="10"/>
      <c r="NWZ123" s="10"/>
      <c r="NXA123" s="10"/>
      <c r="NXB123" s="10"/>
      <c r="NXC123" s="10"/>
      <c r="NXD123" s="10"/>
      <c r="NXE123" s="10"/>
      <c r="NXF123" s="10"/>
      <c r="NXG123" s="10"/>
      <c r="NXH123" s="10"/>
      <c r="NXI123" s="10"/>
      <c r="NXJ123" s="10"/>
      <c r="NXK123" s="10"/>
      <c r="NXL123" s="10"/>
      <c r="NXM123" s="10"/>
      <c r="NXN123" s="10"/>
      <c r="NXO123" s="10"/>
      <c r="NXP123" s="10"/>
      <c r="NXQ123" s="10"/>
      <c r="NXR123" s="10"/>
      <c r="NXS123" s="10"/>
      <c r="NXT123" s="10"/>
      <c r="NXU123" s="10"/>
      <c r="NXV123" s="10"/>
      <c r="NXW123" s="10"/>
      <c r="NXX123" s="10"/>
      <c r="NXY123" s="10"/>
      <c r="NXZ123" s="10"/>
      <c r="NYA123" s="10"/>
      <c r="NYB123" s="10"/>
      <c r="NYC123" s="10"/>
      <c r="NYD123" s="10"/>
      <c r="NYE123" s="10"/>
      <c r="NYF123" s="10"/>
      <c r="NYG123" s="10"/>
      <c r="NYH123" s="10"/>
      <c r="NYI123" s="10"/>
      <c r="NYJ123" s="10"/>
      <c r="NYK123" s="10"/>
      <c r="NYL123" s="10"/>
      <c r="NYM123" s="10"/>
      <c r="NYN123" s="10"/>
      <c r="NYO123" s="10"/>
      <c r="NYP123" s="10"/>
      <c r="NYQ123" s="10"/>
      <c r="NYR123" s="10"/>
      <c r="NYS123" s="10"/>
      <c r="NYT123" s="10"/>
      <c r="NYU123" s="10"/>
      <c r="NYV123" s="10"/>
      <c r="NYW123" s="10"/>
      <c r="NYX123" s="10"/>
      <c r="NYY123" s="10"/>
      <c r="NYZ123" s="10"/>
      <c r="NZA123" s="10"/>
      <c r="NZB123" s="10"/>
      <c r="NZC123" s="10"/>
      <c r="NZD123" s="10"/>
      <c r="NZE123" s="10"/>
      <c r="NZF123" s="10"/>
      <c r="NZG123" s="10"/>
      <c r="NZH123" s="10"/>
      <c r="NZI123" s="10"/>
      <c r="NZJ123" s="10"/>
      <c r="NZK123" s="10"/>
      <c r="NZL123" s="10"/>
      <c r="NZM123" s="10"/>
      <c r="NZN123" s="10"/>
      <c r="NZO123" s="10"/>
      <c r="NZP123" s="10"/>
      <c r="NZQ123" s="10"/>
      <c r="NZR123" s="10"/>
      <c r="NZS123" s="10"/>
      <c r="NZT123" s="10"/>
      <c r="NZU123" s="10"/>
      <c r="NZV123" s="10"/>
      <c r="NZW123" s="10"/>
      <c r="NZX123" s="10"/>
      <c r="NZY123" s="10"/>
      <c r="NZZ123" s="10"/>
      <c r="OAA123" s="10"/>
      <c r="OAB123" s="10"/>
      <c r="OAC123" s="10"/>
      <c r="OAD123" s="10"/>
      <c r="OAE123" s="10"/>
      <c r="OAF123" s="10"/>
      <c r="OAG123" s="10"/>
      <c r="OAH123" s="10"/>
      <c r="OAI123" s="10"/>
      <c r="OAJ123" s="10"/>
      <c r="OAK123" s="10"/>
      <c r="OAL123" s="10"/>
      <c r="OAM123" s="10"/>
      <c r="OAN123" s="10"/>
      <c r="OAO123" s="10"/>
      <c r="OAP123" s="10"/>
      <c r="OAQ123" s="10"/>
      <c r="OAR123" s="10"/>
      <c r="OAS123" s="10"/>
      <c r="OAT123" s="10"/>
      <c r="OAU123" s="10"/>
      <c r="OAV123" s="10"/>
      <c r="OAW123" s="10"/>
      <c r="OAX123" s="10"/>
      <c r="OAY123" s="10"/>
      <c r="OAZ123" s="10"/>
      <c r="OBA123" s="10"/>
      <c r="OBB123" s="10"/>
      <c r="OBC123" s="10"/>
      <c r="OBD123" s="10"/>
      <c r="OBE123" s="10"/>
      <c r="OBF123" s="10"/>
      <c r="OBG123" s="10"/>
      <c r="OBH123" s="10"/>
      <c r="OBI123" s="10"/>
      <c r="OBJ123" s="10"/>
      <c r="OBK123" s="10"/>
      <c r="OBL123" s="10"/>
      <c r="OBM123" s="10"/>
      <c r="OBN123" s="10"/>
      <c r="OBO123" s="10"/>
      <c r="OBP123" s="10"/>
      <c r="OBQ123" s="10"/>
      <c r="OBR123" s="10"/>
      <c r="OBS123" s="10"/>
      <c r="OBT123" s="10"/>
      <c r="OBU123" s="10"/>
      <c r="OBV123" s="10"/>
      <c r="OBW123" s="10"/>
      <c r="OBX123" s="10"/>
      <c r="OBY123" s="10"/>
      <c r="OBZ123" s="10"/>
      <c r="OCA123" s="10"/>
      <c r="OCB123" s="10"/>
      <c r="OCC123" s="10"/>
      <c r="OCD123" s="10"/>
      <c r="OCE123" s="10"/>
      <c r="OCF123" s="10"/>
      <c r="OCG123" s="10"/>
      <c r="OCH123" s="10"/>
      <c r="OCI123" s="10"/>
      <c r="OCJ123" s="10"/>
      <c r="OCK123" s="10"/>
      <c r="OCL123" s="10"/>
      <c r="OCM123" s="10"/>
      <c r="OCN123" s="10"/>
      <c r="OCO123" s="10"/>
      <c r="OCP123" s="10"/>
      <c r="OCQ123" s="10"/>
      <c r="OCR123" s="10"/>
      <c r="OCS123" s="10"/>
      <c r="OCT123" s="10"/>
      <c r="OCU123" s="10"/>
      <c r="OCV123" s="10"/>
      <c r="OCW123" s="10"/>
      <c r="OCX123" s="10"/>
      <c r="OCY123" s="10"/>
      <c r="OCZ123" s="10"/>
      <c r="ODA123" s="10"/>
      <c r="ODB123" s="10"/>
      <c r="ODC123" s="10"/>
      <c r="ODD123" s="10"/>
      <c r="ODE123" s="10"/>
      <c r="ODF123" s="10"/>
      <c r="ODG123" s="10"/>
      <c r="ODH123" s="10"/>
      <c r="ODI123" s="10"/>
      <c r="ODJ123" s="10"/>
      <c r="ODK123" s="10"/>
      <c r="ODL123" s="10"/>
      <c r="ODM123" s="10"/>
      <c r="ODN123" s="10"/>
      <c r="ODO123" s="10"/>
      <c r="ODP123" s="10"/>
      <c r="ODQ123" s="10"/>
      <c r="ODR123" s="10"/>
      <c r="ODS123" s="10"/>
      <c r="ODT123" s="10"/>
      <c r="ODU123" s="10"/>
      <c r="ODV123" s="10"/>
      <c r="ODW123" s="10"/>
      <c r="ODX123" s="10"/>
      <c r="ODY123" s="10"/>
      <c r="ODZ123" s="10"/>
      <c r="OEA123" s="10"/>
      <c r="OEB123" s="10"/>
      <c r="OEC123" s="10"/>
      <c r="OED123" s="10"/>
      <c r="OEE123" s="10"/>
      <c r="OEF123" s="10"/>
      <c r="OEG123" s="10"/>
      <c r="OEH123" s="10"/>
      <c r="OEI123" s="10"/>
      <c r="OEJ123" s="10"/>
      <c r="OEK123" s="10"/>
      <c r="OEL123" s="10"/>
      <c r="OEM123" s="10"/>
      <c r="OEN123" s="10"/>
      <c r="OEO123" s="10"/>
      <c r="OEP123" s="10"/>
      <c r="OEQ123" s="10"/>
      <c r="OER123" s="10"/>
      <c r="OES123" s="10"/>
      <c r="OET123" s="10"/>
      <c r="OEU123" s="10"/>
      <c r="OEV123" s="10"/>
      <c r="OEW123" s="10"/>
      <c r="OEX123" s="10"/>
      <c r="OEY123" s="10"/>
      <c r="OEZ123" s="10"/>
      <c r="OFA123" s="10"/>
      <c r="OFB123" s="10"/>
      <c r="OFC123" s="10"/>
      <c r="OFD123" s="10"/>
      <c r="OFE123" s="10"/>
      <c r="OFF123" s="10"/>
      <c r="OFG123" s="10"/>
      <c r="OFH123" s="10"/>
      <c r="OFI123" s="10"/>
      <c r="OFJ123" s="10"/>
      <c r="OFK123" s="10"/>
      <c r="OFL123" s="10"/>
      <c r="OFM123" s="10"/>
      <c r="OFN123" s="10"/>
      <c r="OFO123" s="10"/>
      <c r="OFP123" s="10"/>
      <c r="OFQ123" s="10"/>
      <c r="OFR123" s="10"/>
      <c r="OFS123" s="10"/>
      <c r="OFT123" s="10"/>
      <c r="OFU123" s="10"/>
      <c r="OFV123" s="10"/>
      <c r="OFW123" s="10"/>
      <c r="OFX123" s="10"/>
      <c r="OFY123" s="10"/>
      <c r="OFZ123" s="10"/>
      <c r="OGA123" s="10"/>
      <c r="OGB123" s="10"/>
      <c r="OGC123" s="10"/>
      <c r="OGD123" s="10"/>
      <c r="OGE123" s="10"/>
      <c r="OGF123" s="10"/>
      <c r="OGG123" s="10"/>
      <c r="OGH123" s="10"/>
      <c r="OGI123" s="10"/>
      <c r="OGJ123" s="10"/>
      <c r="OGK123" s="10"/>
      <c r="OGL123" s="10"/>
      <c r="OGM123" s="10"/>
      <c r="OGN123" s="10"/>
      <c r="OGO123" s="10"/>
      <c r="OGP123" s="10"/>
      <c r="OGQ123" s="10"/>
      <c r="OGR123" s="10"/>
      <c r="OGS123" s="10"/>
      <c r="OGT123" s="10"/>
      <c r="OGU123" s="10"/>
      <c r="OGV123" s="10"/>
      <c r="OGW123" s="10"/>
      <c r="OGX123" s="10"/>
      <c r="OGY123" s="10"/>
      <c r="OGZ123" s="10"/>
      <c r="OHA123" s="10"/>
      <c r="OHB123" s="10"/>
      <c r="OHC123" s="10"/>
      <c r="OHD123" s="10"/>
      <c r="OHE123" s="10"/>
      <c r="OHF123" s="10"/>
      <c r="OHG123" s="10"/>
      <c r="OHH123" s="10"/>
      <c r="OHI123" s="10"/>
      <c r="OHJ123" s="10"/>
      <c r="OHK123" s="10"/>
      <c r="OHL123" s="10"/>
      <c r="OHM123" s="10"/>
      <c r="OHN123" s="10"/>
      <c r="OHO123" s="10"/>
      <c r="OHP123" s="10"/>
      <c r="OHQ123" s="10"/>
      <c r="OHR123" s="10"/>
      <c r="OHS123" s="10"/>
      <c r="OHT123" s="10"/>
      <c r="OHU123" s="10"/>
      <c r="OHV123" s="10"/>
      <c r="OHW123" s="10"/>
      <c r="OHX123" s="10"/>
      <c r="OHY123" s="10"/>
      <c r="OHZ123" s="10"/>
      <c r="OIA123" s="10"/>
      <c r="OIB123" s="10"/>
      <c r="OIC123" s="10"/>
      <c r="OID123" s="10"/>
      <c r="OIE123" s="10"/>
      <c r="OIF123" s="10"/>
      <c r="OIG123" s="10"/>
      <c r="OIH123" s="10"/>
      <c r="OII123" s="10"/>
      <c r="OIJ123" s="10"/>
      <c r="OIK123" s="10"/>
      <c r="OIL123" s="10"/>
      <c r="OIM123" s="10"/>
      <c r="OIN123" s="10"/>
      <c r="OIO123" s="10"/>
      <c r="OIP123" s="10"/>
      <c r="OIQ123" s="10"/>
      <c r="OIR123" s="10"/>
      <c r="OIS123" s="10"/>
      <c r="OIT123" s="10"/>
      <c r="OIU123" s="10"/>
      <c r="OIV123" s="10"/>
      <c r="OIW123" s="10"/>
      <c r="OIX123" s="10"/>
      <c r="OIY123" s="10"/>
      <c r="OIZ123" s="10"/>
      <c r="OJA123" s="10"/>
      <c r="OJB123" s="10"/>
      <c r="OJC123" s="10"/>
      <c r="OJD123" s="10"/>
      <c r="OJE123" s="10"/>
      <c r="OJF123" s="10"/>
      <c r="OJG123" s="10"/>
      <c r="OJH123" s="10"/>
      <c r="OJI123" s="10"/>
      <c r="OJJ123" s="10"/>
      <c r="OJK123" s="10"/>
      <c r="OJL123" s="10"/>
      <c r="OJM123" s="10"/>
      <c r="OJN123" s="10"/>
      <c r="OJO123" s="10"/>
      <c r="OJP123" s="10"/>
      <c r="OJQ123" s="10"/>
      <c r="OJR123" s="10"/>
      <c r="OJS123" s="10"/>
      <c r="OJT123" s="10"/>
      <c r="OJU123" s="10"/>
      <c r="OJV123" s="10"/>
      <c r="OJW123" s="10"/>
      <c r="OJX123" s="10"/>
      <c r="OJY123" s="10"/>
      <c r="OJZ123" s="10"/>
      <c r="OKA123" s="10"/>
      <c r="OKB123" s="10"/>
      <c r="OKC123" s="10"/>
      <c r="OKD123" s="10"/>
      <c r="OKE123" s="10"/>
      <c r="OKF123" s="10"/>
      <c r="OKG123" s="10"/>
      <c r="OKH123" s="10"/>
      <c r="OKI123" s="10"/>
      <c r="OKJ123" s="10"/>
      <c r="OKK123" s="10"/>
      <c r="OKL123" s="10"/>
      <c r="OKM123" s="10"/>
      <c r="OKN123" s="10"/>
      <c r="OKO123" s="10"/>
      <c r="OKP123" s="10"/>
      <c r="OKQ123" s="10"/>
      <c r="OKR123" s="10"/>
      <c r="OKS123" s="10"/>
      <c r="OKT123" s="10"/>
      <c r="OKU123" s="10"/>
      <c r="OKV123" s="10"/>
      <c r="OKW123" s="10"/>
      <c r="OKX123" s="10"/>
      <c r="OKY123" s="10"/>
      <c r="OKZ123" s="10"/>
      <c r="OLA123" s="10"/>
      <c r="OLB123" s="10"/>
      <c r="OLC123" s="10"/>
      <c r="OLD123" s="10"/>
      <c r="OLE123" s="10"/>
      <c r="OLF123" s="10"/>
      <c r="OLG123" s="10"/>
      <c r="OLH123" s="10"/>
      <c r="OLI123" s="10"/>
      <c r="OLJ123" s="10"/>
      <c r="OLK123" s="10"/>
      <c r="OLL123" s="10"/>
      <c r="OLM123" s="10"/>
      <c r="OLN123" s="10"/>
      <c r="OLO123" s="10"/>
      <c r="OLP123" s="10"/>
      <c r="OLQ123" s="10"/>
      <c r="OLR123" s="10"/>
      <c r="OLS123" s="10"/>
      <c r="OLT123" s="10"/>
      <c r="OLU123" s="10"/>
      <c r="OLV123" s="10"/>
      <c r="OLW123" s="10"/>
      <c r="OLX123" s="10"/>
      <c r="OLY123" s="10"/>
      <c r="OLZ123" s="10"/>
      <c r="OMA123" s="10"/>
      <c r="OMB123" s="10"/>
      <c r="OMC123" s="10"/>
      <c r="OMD123" s="10"/>
      <c r="OME123" s="10"/>
      <c r="OMF123" s="10"/>
      <c r="OMG123" s="10"/>
      <c r="OMH123" s="10"/>
      <c r="OMI123" s="10"/>
      <c r="OMJ123" s="10"/>
      <c r="OMK123" s="10"/>
      <c r="OML123" s="10"/>
      <c r="OMM123" s="10"/>
      <c r="OMN123" s="10"/>
      <c r="OMO123" s="10"/>
      <c r="OMP123" s="10"/>
      <c r="OMQ123" s="10"/>
      <c r="OMR123" s="10"/>
      <c r="OMS123" s="10"/>
      <c r="OMT123" s="10"/>
      <c r="OMU123" s="10"/>
      <c r="OMV123" s="10"/>
      <c r="OMW123" s="10"/>
      <c r="OMX123" s="10"/>
      <c r="OMY123" s="10"/>
      <c r="OMZ123" s="10"/>
      <c r="ONA123" s="10"/>
      <c r="ONB123" s="10"/>
      <c r="ONC123" s="10"/>
      <c r="OND123" s="10"/>
      <c r="ONE123" s="10"/>
      <c r="ONF123" s="10"/>
      <c r="ONG123" s="10"/>
      <c r="ONH123" s="10"/>
      <c r="ONI123" s="10"/>
      <c r="ONJ123" s="10"/>
      <c r="ONK123" s="10"/>
      <c r="ONL123" s="10"/>
      <c r="ONM123" s="10"/>
      <c r="ONN123" s="10"/>
      <c r="ONO123" s="10"/>
      <c r="ONP123" s="10"/>
      <c r="ONQ123" s="10"/>
      <c r="ONR123" s="10"/>
      <c r="ONS123" s="10"/>
      <c r="ONT123" s="10"/>
      <c r="ONU123" s="10"/>
      <c r="ONV123" s="10"/>
      <c r="ONW123" s="10"/>
      <c r="ONX123" s="10"/>
      <c r="ONY123" s="10"/>
      <c r="ONZ123" s="10"/>
      <c r="OOA123" s="10"/>
      <c r="OOB123" s="10"/>
      <c r="OOC123" s="10"/>
      <c r="OOD123" s="10"/>
      <c r="OOE123" s="10"/>
      <c r="OOF123" s="10"/>
      <c r="OOG123" s="10"/>
      <c r="OOH123" s="10"/>
      <c r="OOI123" s="10"/>
      <c r="OOJ123" s="10"/>
      <c r="OOK123" s="10"/>
      <c r="OOL123" s="10"/>
      <c r="OOM123" s="10"/>
      <c r="OON123" s="10"/>
      <c r="OOO123" s="10"/>
      <c r="OOP123" s="10"/>
      <c r="OOQ123" s="10"/>
      <c r="OOR123" s="10"/>
      <c r="OOS123" s="10"/>
      <c r="OOT123" s="10"/>
      <c r="OOU123" s="10"/>
      <c r="OOV123" s="10"/>
      <c r="OOW123" s="10"/>
      <c r="OOX123" s="10"/>
      <c r="OOY123" s="10"/>
      <c r="OOZ123" s="10"/>
      <c r="OPA123" s="10"/>
      <c r="OPB123" s="10"/>
      <c r="OPC123" s="10"/>
      <c r="OPD123" s="10"/>
      <c r="OPE123" s="10"/>
      <c r="OPF123" s="10"/>
      <c r="OPG123" s="10"/>
      <c r="OPH123" s="10"/>
      <c r="OPI123" s="10"/>
      <c r="OPJ123" s="10"/>
      <c r="OPK123" s="10"/>
      <c r="OPL123" s="10"/>
      <c r="OPM123" s="10"/>
      <c r="OPN123" s="10"/>
      <c r="OPO123" s="10"/>
      <c r="OPP123" s="10"/>
      <c r="OPQ123" s="10"/>
      <c r="OPR123" s="10"/>
      <c r="OPS123" s="10"/>
      <c r="OPT123" s="10"/>
      <c r="OPU123" s="10"/>
      <c r="OPV123" s="10"/>
      <c r="OPW123" s="10"/>
      <c r="OPX123" s="10"/>
      <c r="OPY123" s="10"/>
      <c r="OPZ123" s="10"/>
      <c r="OQA123" s="10"/>
      <c r="OQB123" s="10"/>
      <c r="OQC123" s="10"/>
      <c r="OQD123" s="10"/>
      <c r="OQE123" s="10"/>
      <c r="OQF123" s="10"/>
      <c r="OQG123" s="10"/>
      <c r="OQH123" s="10"/>
      <c r="OQI123" s="10"/>
      <c r="OQJ123" s="10"/>
      <c r="OQK123" s="10"/>
      <c r="OQL123" s="10"/>
      <c r="OQM123" s="10"/>
      <c r="OQN123" s="10"/>
      <c r="OQO123" s="10"/>
      <c r="OQP123" s="10"/>
      <c r="OQQ123" s="10"/>
      <c r="OQR123" s="10"/>
      <c r="OQS123" s="10"/>
      <c r="OQT123" s="10"/>
      <c r="OQU123" s="10"/>
      <c r="OQV123" s="10"/>
      <c r="OQW123" s="10"/>
      <c r="OQX123" s="10"/>
      <c r="OQY123" s="10"/>
      <c r="OQZ123" s="10"/>
      <c r="ORA123" s="10"/>
      <c r="ORB123" s="10"/>
      <c r="ORC123" s="10"/>
      <c r="ORD123" s="10"/>
      <c r="ORE123" s="10"/>
      <c r="ORF123" s="10"/>
      <c r="ORG123" s="10"/>
      <c r="ORH123" s="10"/>
      <c r="ORI123" s="10"/>
      <c r="ORJ123" s="10"/>
      <c r="ORK123" s="10"/>
      <c r="ORL123" s="10"/>
      <c r="ORM123" s="10"/>
      <c r="ORN123" s="10"/>
      <c r="ORO123" s="10"/>
      <c r="ORP123" s="10"/>
      <c r="ORQ123" s="10"/>
      <c r="ORR123" s="10"/>
      <c r="ORS123" s="10"/>
      <c r="ORT123" s="10"/>
      <c r="ORU123" s="10"/>
      <c r="ORV123" s="10"/>
      <c r="ORW123" s="10"/>
      <c r="ORX123" s="10"/>
      <c r="ORY123" s="10"/>
      <c r="ORZ123" s="10"/>
      <c r="OSA123" s="10"/>
      <c r="OSB123" s="10"/>
      <c r="OSC123" s="10"/>
      <c r="OSD123" s="10"/>
      <c r="OSE123" s="10"/>
      <c r="OSF123" s="10"/>
      <c r="OSG123" s="10"/>
      <c r="OSH123" s="10"/>
      <c r="OSI123" s="10"/>
      <c r="OSJ123" s="10"/>
      <c r="OSK123" s="10"/>
      <c r="OSL123" s="10"/>
      <c r="OSM123" s="10"/>
      <c r="OSN123" s="10"/>
      <c r="OSO123" s="10"/>
      <c r="OSP123" s="10"/>
      <c r="OSQ123" s="10"/>
      <c r="OSR123" s="10"/>
      <c r="OSS123" s="10"/>
      <c r="OST123" s="10"/>
      <c r="OSU123" s="10"/>
      <c r="OSV123" s="10"/>
      <c r="OSW123" s="10"/>
      <c r="OSX123" s="10"/>
      <c r="OSY123" s="10"/>
      <c r="OSZ123" s="10"/>
      <c r="OTA123" s="10"/>
      <c r="OTB123" s="10"/>
      <c r="OTC123" s="10"/>
      <c r="OTD123" s="10"/>
      <c r="OTE123" s="10"/>
      <c r="OTF123" s="10"/>
      <c r="OTG123" s="10"/>
      <c r="OTH123" s="10"/>
      <c r="OTI123" s="10"/>
      <c r="OTJ123" s="10"/>
      <c r="OTK123" s="10"/>
      <c r="OTL123" s="10"/>
      <c r="OTM123" s="10"/>
      <c r="OTN123" s="10"/>
      <c r="OTO123" s="10"/>
      <c r="OTP123" s="10"/>
      <c r="OTQ123" s="10"/>
      <c r="OTR123" s="10"/>
      <c r="OTS123" s="10"/>
      <c r="OTT123" s="10"/>
      <c r="OTU123" s="10"/>
      <c r="OTV123" s="10"/>
      <c r="OTW123" s="10"/>
      <c r="OTX123" s="10"/>
      <c r="OTY123" s="10"/>
      <c r="OTZ123" s="10"/>
      <c r="OUA123" s="10"/>
      <c r="OUB123" s="10"/>
      <c r="OUC123" s="10"/>
      <c r="OUD123" s="10"/>
      <c r="OUE123" s="10"/>
      <c r="OUF123" s="10"/>
      <c r="OUG123" s="10"/>
      <c r="OUH123" s="10"/>
      <c r="OUI123" s="10"/>
      <c r="OUJ123" s="10"/>
      <c r="OUK123" s="10"/>
      <c r="OUL123" s="10"/>
      <c r="OUM123" s="10"/>
      <c r="OUN123" s="10"/>
      <c r="OUO123" s="10"/>
      <c r="OUP123" s="10"/>
      <c r="OUQ123" s="10"/>
      <c r="OUR123" s="10"/>
      <c r="OUS123" s="10"/>
      <c r="OUT123" s="10"/>
      <c r="OUU123" s="10"/>
      <c r="OUV123" s="10"/>
      <c r="OUW123" s="10"/>
      <c r="OUX123" s="10"/>
      <c r="OUY123" s="10"/>
      <c r="OUZ123" s="10"/>
      <c r="OVA123" s="10"/>
      <c r="OVB123" s="10"/>
      <c r="OVC123" s="10"/>
      <c r="OVD123" s="10"/>
      <c r="OVE123" s="10"/>
      <c r="OVF123" s="10"/>
      <c r="OVG123" s="10"/>
      <c r="OVH123" s="10"/>
      <c r="OVI123" s="10"/>
      <c r="OVJ123" s="10"/>
      <c r="OVK123" s="10"/>
      <c r="OVL123" s="10"/>
      <c r="OVM123" s="10"/>
      <c r="OVN123" s="10"/>
      <c r="OVO123" s="10"/>
      <c r="OVP123" s="10"/>
      <c r="OVQ123" s="10"/>
      <c r="OVR123" s="10"/>
      <c r="OVS123" s="10"/>
      <c r="OVT123" s="10"/>
      <c r="OVU123" s="10"/>
      <c r="OVV123" s="10"/>
      <c r="OVW123" s="10"/>
      <c r="OVX123" s="10"/>
      <c r="OVY123" s="10"/>
      <c r="OVZ123" s="10"/>
      <c r="OWA123" s="10"/>
      <c r="OWB123" s="10"/>
      <c r="OWC123" s="10"/>
      <c r="OWD123" s="10"/>
      <c r="OWE123" s="10"/>
      <c r="OWF123" s="10"/>
      <c r="OWG123" s="10"/>
      <c r="OWH123" s="10"/>
      <c r="OWI123" s="10"/>
      <c r="OWJ123" s="10"/>
      <c r="OWK123" s="10"/>
      <c r="OWL123" s="10"/>
      <c r="OWM123" s="10"/>
      <c r="OWN123" s="10"/>
      <c r="OWO123" s="10"/>
      <c r="OWP123" s="10"/>
      <c r="OWQ123" s="10"/>
      <c r="OWR123" s="10"/>
      <c r="OWS123" s="10"/>
      <c r="OWT123" s="10"/>
      <c r="OWU123" s="10"/>
      <c r="OWV123" s="10"/>
      <c r="OWW123" s="10"/>
      <c r="OWX123" s="10"/>
      <c r="OWY123" s="10"/>
      <c r="OWZ123" s="10"/>
      <c r="OXA123" s="10"/>
      <c r="OXB123" s="10"/>
      <c r="OXC123" s="10"/>
      <c r="OXD123" s="10"/>
      <c r="OXE123" s="10"/>
      <c r="OXF123" s="10"/>
      <c r="OXG123" s="10"/>
      <c r="OXH123" s="10"/>
      <c r="OXI123" s="10"/>
      <c r="OXJ123" s="10"/>
      <c r="OXK123" s="10"/>
      <c r="OXL123" s="10"/>
      <c r="OXM123" s="10"/>
      <c r="OXN123" s="10"/>
      <c r="OXO123" s="10"/>
      <c r="OXP123" s="10"/>
      <c r="OXQ123" s="10"/>
      <c r="OXR123" s="10"/>
      <c r="OXS123" s="10"/>
      <c r="OXT123" s="10"/>
      <c r="OXU123" s="10"/>
      <c r="OXV123" s="10"/>
      <c r="OXW123" s="10"/>
      <c r="OXX123" s="10"/>
      <c r="OXY123" s="10"/>
      <c r="OXZ123" s="10"/>
      <c r="OYA123" s="10"/>
      <c r="OYB123" s="10"/>
      <c r="OYC123" s="10"/>
      <c r="OYD123" s="10"/>
      <c r="OYE123" s="10"/>
      <c r="OYF123" s="10"/>
      <c r="OYG123" s="10"/>
      <c r="OYH123" s="10"/>
      <c r="OYI123" s="10"/>
      <c r="OYJ123" s="10"/>
      <c r="OYK123" s="10"/>
      <c r="OYL123" s="10"/>
      <c r="OYM123" s="10"/>
      <c r="OYN123" s="10"/>
      <c r="OYO123" s="10"/>
      <c r="OYP123" s="10"/>
      <c r="OYQ123" s="10"/>
      <c r="OYR123" s="10"/>
      <c r="OYS123" s="10"/>
      <c r="OYT123" s="10"/>
      <c r="OYU123" s="10"/>
      <c r="OYV123" s="10"/>
      <c r="OYW123" s="10"/>
      <c r="OYX123" s="10"/>
      <c r="OYY123" s="10"/>
      <c r="OYZ123" s="10"/>
      <c r="OZA123" s="10"/>
      <c r="OZB123" s="10"/>
      <c r="OZC123" s="10"/>
      <c r="OZD123" s="10"/>
      <c r="OZE123" s="10"/>
      <c r="OZF123" s="10"/>
      <c r="OZG123" s="10"/>
      <c r="OZH123" s="10"/>
      <c r="OZI123" s="10"/>
      <c r="OZJ123" s="10"/>
      <c r="OZK123" s="10"/>
      <c r="OZL123" s="10"/>
      <c r="OZM123" s="10"/>
      <c r="OZN123" s="10"/>
      <c r="OZO123" s="10"/>
      <c r="OZP123" s="10"/>
      <c r="OZQ123" s="10"/>
      <c r="OZR123" s="10"/>
      <c r="OZS123" s="10"/>
      <c r="OZT123" s="10"/>
      <c r="OZU123" s="10"/>
      <c r="OZV123" s="10"/>
      <c r="OZW123" s="10"/>
      <c r="OZX123" s="10"/>
      <c r="OZY123" s="10"/>
      <c r="OZZ123" s="10"/>
      <c r="PAA123" s="10"/>
      <c r="PAB123" s="10"/>
      <c r="PAC123" s="10"/>
      <c r="PAD123" s="10"/>
      <c r="PAE123" s="10"/>
      <c r="PAF123" s="10"/>
      <c r="PAG123" s="10"/>
      <c r="PAH123" s="10"/>
      <c r="PAI123" s="10"/>
      <c r="PAJ123" s="10"/>
      <c r="PAK123" s="10"/>
      <c r="PAL123" s="10"/>
      <c r="PAM123" s="10"/>
      <c r="PAN123" s="10"/>
      <c r="PAO123" s="10"/>
      <c r="PAP123" s="10"/>
      <c r="PAQ123" s="10"/>
      <c r="PAR123" s="10"/>
      <c r="PAS123" s="10"/>
      <c r="PAT123" s="10"/>
      <c r="PAU123" s="10"/>
      <c r="PAV123" s="10"/>
      <c r="PAW123" s="10"/>
      <c r="PAX123" s="10"/>
      <c r="PAY123" s="10"/>
      <c r="PAZ123" s="10"/>
      <c r="PBA123" s="10"/>
      <c r="PBB123" s="10"/>
      <c r="PBC123" s="10"/>
      <c r="PBD123" s="10"/>
      <c r="PBE123" s="10"/>
      <c r="PBF123" s="10"/>
      <c r="PBG123" s="10"/>
      <c r="PBH123" s="10"/>
      <c r="PBI123" s="10"/>
      <c r="PBJ123" s="10"/>
      <c r="PBK123" s="10"/>
      <c r="PBL123" s="10"/>
      <c r="PBM123" s="10"/>
      <c r="PBN123" s="10"/>
      <c r="PBO123" s="10"/>
      <c r="PBP123" s="10"/>
      <c r="PBQ123" s="10"/>
      <c r="PBR123" s="10"/>
      <c r="PBS123" s="10"/>
      <c r="PBT123" s="10"/>
      <c r="PBU123" s="10"/>
      <c r="PBV123" s="10"/>
      <c r="PBW123" s="10"/>
      <c r="PBX123" s="10"/>
      <c r="PBY123" s="10"/>
      <c r="PBZ123" s="10"/>
      <c r="PCA123" s="10"/>
      <c r="PCB123" s="10"/>
      <c r="PCC123" s="10"/>
      <c r="PCD123" s="10"/>
      <c r="PCE123" s="10"/>
      <c r="PCF123" s="10"/>
      <c r="PCG123" s="10"/>
      <c r="PCH123" s="10"/>
      <c r="PCI123" s="10"/>
      <c r="PCJ123" s="10"/>
      <c r="PCK123" s="10"/>
      <c r="PCL123" s="10"/>
      <c r="PCM123" s="10"/>
      <c r="PCN123" s="10"/>
      <c r="PCO123" s="10"/>
      <c r="PCP123" s="10"/>
      <c r="PCQ123" s="10"/>
      <c r="PCR123" s="10"/>
      <c r="PCS123" s="10"/>
      <c r="PCT123" s="10"/>
      <c r="PCU123" s="10"/>
      <c r="PCV123" s="10"/>
      <c r="PCW123" s="10"/>
      <c r="PCX123" s="10"/>
      <c r="PCY123" s="10"/>
      <c r="PCZ123" s="10"/>
      <c r="PDA123" s="10"/>
      <c r="PDB123" s="10"/>
      <c r="PDC123" s="10"/>
      <c r="PDD123" s="10"/>
      <c r="PDE123" s="10"/>
      <c r="PDF123" s="10"/>
      <c r="PDG123" s="10"/>
      <c r="PDH123" s="10"/>
      <c r="PDI123" s="10"/>
      <c r="PDJ123" s="10"/>
      <c r="PDK123" s="10"/>
      <c r="PDL123" s="10"/>
      <c r="PDM123" s="10"/>
      <c r="PDN123" s="10"/>
      <c r="PDO123" s="10"/>
      <c r="PDP123" s="10"/>
      <c r="PDQ123" s="10"/>
      <c r="PDR123" s="10"/>
      <c r="PDS123" s="10"/>
      <c r="PDT123" s="10"/>
      <c r="PDU123" s="10"/>
      <c r="PDV123" s="10"/>
      <c r="PDW123" s="10"/>
      <c r="PDX123" s="10"/>
      <c r="PDY123" s="10"/>
      <c r="PDZ123" s="10"/>
      <c r="PEA123" s="10"/>
      <c r="PEB123" s="10"/>
      <c r="PEC123" s="10"/>
      <c r="PED123" s="10"/>
      <c r="PEE123" s="10"/>
      <c r="PEF123" s="10"/>
      <c r="PEG123" s="10"/>
      <c r="PEH123" s="10"/>
      <c r="PEI123" s="10"/>
      <c r="PEJ123" s="10"/>
      <c r="PEK123" s="10"/>
      <c r="PEL123" s="10"/>
      <c r="PEM123" s="10"/>
      <c r="PEN123" s="10"/>
      <c r="PEO123" s="10"/>
      <c r="PEP123" s="10"/>
      <c r="PEQ123" s="10"/>
      <c r="PER123" s="10"/>
      <c r="PES123" s="10"/>
      <c r="PET123" s="10"/>
      <c r="PEU123" s="10"/>
      <c r="PEV123" s="10"/>
      <c r="PEW123" s="10"/>
      <c r="PEX123" s="10"/>
      <c r="PEY123" s="10"/>
      <c r="PEZ123" s="10"/>
      <c r="PFA123" s="10"/>
      <c r="PFB123" s="10"/>
      <c r="PFC123" s="10"/>
      <c r="PFD123" s="10"/>
      <c r="PFE123" s="10"/>
      <c r="PFF123" s="10"/>
      <c r="PFG123" s="10"/>
      <c r="PFH123" s="10"/>
      <c r="PFI123" s="10"/>
      <c r="PFJ123" s="10"/>
      <c r="PFK123" s="10"/>
      <c r="PFL123" s="10"/>
      <c r="PFM123" s="10"/>
      <c r="PFN123" s="10"/>
      <c r="PFO123" s="10"/>
      <c r="PFP123" s="10"/>
      <c r="PFQ123" s="10"/>
      <c r="PFR123" s="10"/>
      <c r="PFS123" s="10"/>
      <c r="PFT123" s="10"/>
      <c r="PFU123" s="10"/>
      <c r="PFV123" s="10"/>
      <c r="PFW123" s="10"/>
      <c r="PFX123" s="10"/>
      <c r="PFY123" s="10"/>
      <c r="PFZ123" s="10"/>
      <c r="PGA123" s="10"/>
      <c r="PGB123" s="10"/>
      <c r="PGC123" s="10"/>
      <c r="PGD123" s="10"/>
      <c r="PGE123" s="10"/>
      <c r="PGF123" s="10"/>
      <c r="PGG123" s="10"/>
      <c r="PGH123" s="10"/>
      <c r="PGI123" s="10"/>
      <c r="PGJ123" s="10"/>
      <c r="PGK123" s="10"/>
      <c r="PGL123" s="10"/>
      <c r="PGM123" s="10"/>
      <c r="PGN123" s="10"/>
      <c r="PGO123" s="10"/>
      <c r="PGP123" s="10"/>
      <c r="PGQ123" s="10"/>
      <c r="PGR123" s="10"/>
      <c r="PGS123" s="10"/>
      <c r="PGT123" s="10"/>
      <c r="PGU123" s="10"/>
      <c r="PGV123" s="10"/>
      <c r="PGW123" s="10"/>
      <c r="PGX123" s="10"/>
      <c r="PGY123" s="10"/>
      <c r="PGZ123" s="10"/>
      <c r="PHA123" s="10"/>
      <c r="PHB123" s="10"/>
      <c r="PHC123" s="10"/>
      <c r="PHD123" s="10"/>
      <c r="PHE123" s="10"/>
      <c r="PHF123" s="10"/>
      <c r="PHG123" s="10"/>
      <c r="PHH123" s="10"/>
      <c r="PHI123" s="10"/>
      <c r="PHJ123" s="10"/>
      <c r="PHK123" s="10"/>
      <c r="PHL123" s="10"/>
      <c r="PHM123" s="10"/>
      <c r="PHN123" s="10"/>
      <c r="PHO123" s="10"/>
      <c r="PHP123" s="10"/>
      <c r="PHQ123" s="10"/>
      <c r="PHR123" s="10"/>
      <c r="PHS123" s="10"/>
      <c r="PHT123" s="10"/>
      <c r="PHU123" s="10"/>
      <c r="PHV123" s="10"/>
      <c r="PHW123" s="10"/>
      <c r="PHX123" s="10"/>
      <c r="PHY123" s="10"/>
      <c r="PHZ123" s="10"/>
      <c r="PIA123" s="10"/>
      <c r="PIB123" s="10"/>
      <c r="PIC123" s="10"/>
      <c r="PID123" s="10"/>
      <c r="PIE123" s="10"/>
      <c r="PIF123" s="10"/>
      <c r="PIG123" s="10"/>
      <c r="PIH123" s="10"/>
      <c r="PII123" s="10"/>
      <c r="PIJ123" s="10"/>
      <c r="PIK123" s="10"/>
      <c r="PIL123" s="10"/>
      <c r="PIM123" s="10"/>
      <c r="PIN123" s="10"/>
      <c r="PIO123" s="10"/>
      <c r="PIP123" s="10"/>
      <c r="PIQ123" s="10"/>
      <c r="PIR123" s="10"/>
      <c r="PIS123" s="10"/>
      <c r="PIT123" s="10"/>
      <c r="PIU123" s="10"/>
      <c r="PIV123" s="10"/>
      <c r="PIW123" s="10"/>
      <c r="PIX123" s="10"/>
      <c r="PIY123" s="10"/>
      <c r="PIZ123" s="10"/>
      <c r="PJA123" s="10"/>
      <c r="PJB123" s="10"/>
      <c r="PJC123" s="10"/>
      <c r="PJD123" s="10"/>
      <c r="PJE123" s="10"/>
      <c r="PJF123" s="10"/>
      <c r="PJG123" s="10"/>
      <c r="PJH123" s="10"/>
      <c r="PJI123" s="10"/>
      <c r="PJJ123" s="10"/>
      <c r="PJK123" s="10"/>
      <c r="PJL123" s="10"/>
      <c r="PJM123" s="10"/>
      <c r="PJN123" s="10"/>
      <c r="PJO123" s="10"/>
      <c r="PJP123" s="10"/>
      <c r="PJQ123" s="10"/>
      <c r="PJR123" s="10"/>
      <c r="PJS123" s="10"/>
      <c r="PJT123" s="10"/>
      <c r="PJU123" s="10"/>
      <c r="PJV123" s="10"/>
      <c r="PJW123" s="10"/>
      <c r="PJX123" s="10"/>
      <c r="PJY123" s="10"/>
      <c r="PJZ123" s="10"/>
      <c r="PKA123" s="10"/>
      <c r="PKB123" s="10"/>
      <c r="PKC123" s="10"/>
      <c r="PKD123" s="10"/>
      <c r="PKE123" s="10"/>
      <c r="PKF123" s="10"/>
      <c r="PKG123" s="10"/>
      <c r="PKH123" s="10"/>
      <c r="PKI123" s="10"/>
      <c r="PKJ123" s="10"/>
      <c r="PKK123" s="10"/>
      <c r="PKL123" s="10"/>
      <c r="PKM123" s="10"/>
      <c r="PKN123" s="10"/>
      <c r="PKO123" s="10"/>
      <c r="PKP123" s="10"/>
      <c r="PKQ123" s="10"/>
      <c r="PKR123" s="10"/>
      <c r="PKS123" s="10"/>
      <c r="PKT123" s="10"/>
      <c r="PKU123" s="10"/>
      <c r="PKV123" s="10"/>
      <c r="PKW123" s="10"/>
      <c r="PKX123" s="10"/>
      <c r="PKY123" s="10"/>
      <c r="PKZ123" s="10"/>
      <c r="PLA123" s="10"/>
      <c r="PLB123" s="10"/>
      <c r="PLC123" s="10"/>
      <c r="PLD123" s="10"/>
      <c r="PLE123" s="10"/>
      <c r="PLF123" s="10"/>
      <c r="PLG123" s="10"/>
      <c r="PLH123" s="10"/>
      <c r="PLI123" s="10"/>
      <c r="PLJ123" s="10"/>
      <c r="PLK123" s="10"/>
      <c r="PLL123" s="10"/>
      <c r="PLM123" s="10"/>
      <c r="PLN123" s="10"/>
      <c r="PLO123" s="10"/>
      <c r="PLP123" s="10"/>
      <c r="PLQ123" s="10"/>
      <c r="PLR123" s="10"/>
      <c r="PLS123" s="10"/>
      <c r="PLT123" s="10"/>
      <c r="PLU123" s="10"/>
      <c r="PLV123" s="10"/>
      <c r="PLW123" s="10"/>
      <c r="PLX123" s="10"/>
      <c r="PLY123" s="10"/>
      <c r="PLZ123" s="10"/>
      <c r="PMA123" s="10"/>
      <c r="PMB123" s="10"/>
      <c r="PMC123" s="10"/>
      <c r="PMD123" s="10"/>
      <c r="PME123" s="10"/>
      <c r="PMF123" s="10"/>
      <c r="PMG123" s="10"/>
      <c r="PMH123" s="10"/>
      <c r="PMI123" s="10"/>
      <c r="PMJ123" s="10"/>
      <c r="PMK123" s="10"/>
      <c r="PML123" s="10"/>
      <c r="PMM123" s="10"/>
      <c r="PMN123" s="10"/>
      <c r="PMO123" s="10"/>
      <c r="PMP123" s="10"/>
      <c r="PMQ123" s="10"/>
      <c r="PMR123" s="10"/>
      <c r="PMS123" s="10"/>
      <c r="PMT123" s="10"/>
      <c r="PMU123" s="10"/>
      <c r="PMV123" s="10"/>
      <c r="PMW123" s="10"/>
      <c r="PMX123" s="10"/>
      <c r="PMY123" s="10"/>
      <c r="PMZ123" s="10"/>
      <c r="PNA123" s="10"/>
      <c r="PNB123" s="10"/>
      <c r="PNC123" s="10"/>
      <c r="PND123" s="10"/>
      <c r="PNE123" s="10"/>
      <c r="PNF123" s="10"/>
      <c r="PNG123" s="10"/>
      <c r="PNH123" s="10"/>
      <c r="PNI123" s="10"/>
      <c r="PNJ123" s="10"/>
      <c r="PNK123" s="10"/>
      <c r="PNL123" s="10"/>
      <c r="PNM123" s="10"/>
      <c r="PNN123" s="10"/>
      <c r="PNO123" s="10"/>
      <c r="PNP123" s="10"/>
      <c r="PNQ123" s="10"/>
      <c r="PNR123" s="10"/>
      <c r="PNS123" s="10"/>
      <c r="PNT123" s="10"/>
      <c r="PNU123" s="10"/>
      <c r="PNV123" s="10"/>
      <c r="PNW123" s="10"/>
      <c r="PNX123" s="10"/>
      <c r="PNY123" s="10"/>
      <c r="PNZ123" s="10"/>
      <c r="POA123" s="10"/>
      <c r="POB123" s="10"/>
      <c r="POC123" s="10"/>
      <c r="POD123" s="10"/>
      <c r="POE123" s="10"/>
      <c r="POF123" s="10"/>
      <c r="POG123" s="10"/>
      <c r="POH123" s="10"/>
      <c r="POI123" s="10"/>
      <c r="POJ123" s="10"/>
      <c r="POK123" s="10"/>
      <c r="POL123" s="10"/>
      <c r="POM123" s="10"/>
      <c r="PON123" s="10"/>
      <c r="POO123" s="10"/>
      <c r="POP123" s="10"/>
      <c r="POQ123" s="10"/>
      <c r="POR123" s="10"/>
      <c r="POS123" s="10"/>
      <c r="POT123" s="10"/>
      <c r="POU123" s="10"/>
      <c r="POV123" s="10"/>
      <c r="POW123" s="10"/>
      <c r="POX123" s="10"/>
      <c r="POY123" s="10"/>
      <c r="POZ123" s="10"/>
      <c r="PPA123" s="10"/>
      <c r="PPB123" s="10"/>
      <c r="PPC123" s="10"/>
      <c r="PPD123" s="10"/>
      <c r="PPE123" s="10"/>
      <c r="PPF123" s="10"/>
      <c r="PPG123" s="10"/>
      <c r="PPH123" s="10"/>
      <c r="PPI123" s="10"/>
      <c r="PPJ123" s="10"/>
      <c r="PPK123" s="10"/>
      <c r="PPL123" s="10"/>
      <c r="PPM123" s="10"/>
      <c r="PPN123" s="10"/>
      <c r="PPO123" s="10"/>
      <c r="PPP123" s="10"/>
      <c r="PPQ123" s="10"/>
      <c r="PPR123" s="10"/>
      <c r="PPS123" s="10"/>
      <c r="PPT123" s="10"/>
      <c r="PPU123" s="10"/>
      <c r="PPV123" s="10"/>
      <c r="PPW123" s="10"/>
      <c r="PPX123" s="10"/>
      <c r="PPY123" s="10"/>
      <c r="PPZ123" s="10"/>
      <c r="PQA123" s="10"/>
      <c r="PQB123" s="10"/>
      <c r="PQC123" s="10"/>
      <c r="PQD123" s="10"/>
      <c r="PQE123" s="10"/>
      <c r="PQF123" s="10"/>
      <c r="PQG123" s="10"/>
      <c r="PQH123" s="10"/>
      <c r="PQI123" s="10"/>
      <c r="PQJ123" s="10"/>
      <c r="PQK123" s="10"/>
      <c r="PQL123" s="10"/>
      <c r="PQM123" s="10"/>
      <c r="PQN123" s="10"/>
      <c r="PQO123" s="10"/>
      <c r="PQP123" s="10"/>
      <c r="PQQ123" s="10"/>
      <c r="PQR123" s="10"/>
      <c r="PQS123" s="10"/>
      <c r="PQT123" s="10"/>
      <c r="PQU123" s="10"/>
      <c r="PQV123" s="10"/>
      <c r="PQW123" s="10"/>
      <c r="PQX123" s="10"/>
      <c r="PQY123" s="10"/>
      <c r="PQZ123" s="10"/>
      <c r="PRA123" s="10"/>
      <c r="PRB123" s="10"/>
      <c r="PRC123" s="10"/>
      <c r="PRD123" s="10"/>
      <c r="PRE123" s="10"/>
      <c r="PRF123" s="10"/>
      <c r="PRG123" s="10"/>
      <c r="PRH123" s="10"/>
      <c r="PRI123" s="10"/>
      <c r="PRJ123" s="10"/>
      <c r="PRK123" s="10"/>
      <c r="PRL123" s="10"/>
      <c r="PRM123" s="10"/>
      <c r="PRN123" s="10"/>
      <c r="PRO123" s="10"/>
      <c r="PRP123" s="10"/>
      <c r="PRQ123" s="10"/>
      <c r="PRR123" s="10"/>
      <c r="PRS123" s="10"/>
      <c r="PRT123" s="10"/>
      <c r="PRU123" s="10"/>
      <c r="PRV123" s="10"/>
      <c r="PRW123" s="10"/>
      <c r="PRX123" s="10"/>
      <c r="PRY123" s="10"/>
      <c r="PRZ123" s="10"/>
      <c r="PSA123" s="10"/>
      <c r="PSB123" s="10"/>
      <c r="PSC123" s="10"/>
      <c r="PSD123" s="10"/>
      <c r="PSE123" s="10"/>
      <c r="PSF123" s="10"/>
      <c r="PSG123" s="10"/>
      <c r="PSH123" s="10"/>
      <c r="PSI123" s="10"/>
      <c r="PSJ123" s="10"/>
      <c r="PSK123" s="10"/>
      <c r="PSL123" s="10"/>
      <c r="PSM123" s="10"/>
      <c r="PSN123" s="10"/>
      <c r="PSO123" s="10"/>
      <c r="PSP123" s="10"/>
      <c r="PSQ123" s="10"/>
      <c r="PSR123" s="10"/>
      <c r="PSS123" s="10"/>
      <c r="PST123" s="10"/>
      <c r="PSU123" s="10"/>
      <c r="PSV123" s="10"/>
      <c r="PSW123" s="10"/>
      <c r="PSX123" s="10"/>
      <c r="PSY123" s="10"/>
      <c r="PSZ123" s="10"/>
      <c r="PTA123" s="10"/>
      <c r="PTB123" s="10"/>
      <c r="PTC123" s="10"/>
      <c r="PTD123" s="10"/>
      <c r="PTE123" s="10"/>
      <c r="PTF123" s="10"/>
      <c r="PTG123" s="10"/>
      <c r="PTH123" s="10"/>
      <c r="PTI123" s="10"/>
      <c r="PTJ123" s="10"/>
      <c r="PTK123" s="10"/>
      <c r="PTL123" s="10"/>
      <c r="PTM123" s="10"/>
      <c r="PTN123" s="10"/>
      <c r="PTO123" s="10"/>
      <c r="PTP123" s="10"/>
      <c r="PTQ123" s="10"/>
      <c r="PTR123" s="10"/>
      <c r="PTS123" s="10"/>
      <c r="PTT123" s="10"/>
      <c r="PTU123" s="10"/>
      <c r="PTV123" s="10"/>
      <c r="PTW123" s="10"/>
      <c r="PTX123" s="10"/>
      <c r="PTY123" s="10"/>
      <c r="PTZ123" s="10"/>
      <c r="PUA123" s="10"/>
      <c r="PUB123" s="10"/>
      <c r="PUC123" s="10"/>
      <c r="PUD123" s="10"/>
      <c r="PUE123" s="10"/>
      <c r="PUF123" s="10"/>
      <c r="PUG123" s="10"/>
      <c r="PUH123" s="10"/>
      <c r="PUI123" s="10"/>
      <c r="PUJ123" s="10"/>
      <c r="PUK123" s="10"/>
      <c r="PUL123" s="10"/>
      <c r="PUM123" s="10"/>
      <c r="PUN123" s="10"/>
      <c r="PUO123" s="10"/>
      <c r="PUP123" s="10"/>
      <c r="PUQ123" s="10"/>
      <c r="PUR123" s="10"/>
      <c r="PUS123" s="10"/>
      <c r="PUT123" s="10"/>
      <c r="PUU123" s="10"/>
      <c r="PUV123" s="10"/>
      <c r="PUW123" s="10"/>
      <c r="PUX123" s="10"/>
      <c r="PUY123" s="10"/>
      <c r="PUZ123" s="10"/>
      <c r="PVA123" s="10"/>
      <c r="PVB123" s="10"/>
      <c r="PVC123" s="10"/>
      <c r="PVD123" s="10"/>
      <c r="PVE123" s="10"/>
      <c r="PVF123" s="10"/>
      <c r="PVG123" s="10"/>
      <c r="PVH123" s="10"/>
      <c r="PVI123" s="10"/>
      <c r="PVJ123" s="10"/>
      <c r="PVK123" s="10"/>
      <c r="PVL123" s="10"/>
      <c r="PVM123" s="10"/>
      <c r="PVN123" s="10"/>
      <c r="PVO123" s="10"/>
      <c r="PVP123" s="10"/>
      <c r="PVQ123" s="10"/>
      <c r="PVR123" s="10"/>
      <c r="PVS123" s="10"/>
      <c r="PVT123" s="10"/>
      <c r="PVU123" s="10"/>
      <c r="PVV123" s="10"/>
      <c r="PVW123" s="10"/>
      <c r="PVX123" s="10"/>
      <c r="PVY123" s="10"/>
      <c r="PVZ123" s="10"/>
      <c r="PWA123" s="10"/>
      <c r="PWB123" s="10"/>
      <c r="PWC123" s="10"/>
      <c r="PWD123" s="10"/>
      <c r="PWE123" s="10"/>
      <c r="PWF123" s="10"/>
      <c r="PWG123" s="10"/>
      <c r="PWH123" s="10"/>
      <c r="PWI123" s="10"/>
      <c r="PWJ123" s="10"/>
      <c r="PWK123" s="10"/>
      <c r="PWL123" s="10"/>
      <c r="PWM123" s="10"/>
      <c r="PWN123" s="10"/>
      <c r="PWO123" s="10"/>
      <c r="PWP123" s="10"/>
      <c r="PWQ123" s="10"/>
      <c r="PWR123" s="10"/>
      <c r="PWS123" s="10"/>
      <c r="PWT123" s="10"/>
      <c r="PWU123" s="10"/>
      <c r="PWV123" s="10"/>
      <c r="PWW123" s="10"/>
      <c r="PWX123" s="10"/>
      <c r="PWY123" s="10"/>
      <c r="PWZ123" s="10"/>
      <c r="PXA123" s="10"/>
      <c r="PXB123" s="10"/>
      <c r="PXC123" s="10"/>
      <c r="PXD123" s="10"/>
      <c r="PXE123" s="10"/>
      <c r="PXF123" s="10"/>
      <c r="PXG123" s="10"/>
      <c r="PXH123" s="10"/>
      <c r="PXI123" s="10"/>
      <c r="PXJ123" s="10"/>
      <c r="PXK123" s="10"/>
      <c r="PXL123" s="10"/>
      <c r="PXM123" s="10"/>
      <c r="PXN123" s="10"/>
      <c r="PXO123" s="10"/>
      <c r="PXP123" s="10"/>
      <c r="PXQ123" s="10"/>
      <c r="PXR123" s="10"/>
      <c r="PXS123" s="10"/>
      <c r="PXT123" s="10"/>
      <c r="PXU123" s="10"/>
      <c r="PXV123" s="10"/>
      <c r="PXW123" s="10"/>
      <c r="PXX123" s="10"/>
      <c r="PXY123" s="10"/>
      <c r="PXZ123" s="10"/>
      <c r="PYA123" s="10"/>
      <c r="PYB123" s="10"/>
      <c r="PYC123" s="10"/>
      <c r="PYD123" s="10"/>
      <c r="PYE123" s="10"/>
      <c r="PYF123" s="10"/>
      <c r="PYG123" s="10"/>
      <c r="PYH123" s="10"/>
      <c r="PYI123" s="10"/>
      <c r="PYJ123" s="10"/>
      <c r="PYK123" s="10"/>
      <c r="PYL123" s="10"/>
      <c r="PYM123" s="10"/>
      <c r="PYN123" s="10"/>
      <c r="PYO123" s="10"/>
      <c r="PYP123" s="10"/>
      <c r="PYQ123" s="10"/>
      <c r="PYR123" s="10"/>
      <c r="PYS123" s="10"/>
      <c r="PYT123" s="10"/>
      <c r="PYU123" s="10"/>
      <c r="PYV123" s="10"/>
      <c r="PYW123" s="10"/>
      <c r="PYX123" s="10"/>
      <c r="PYY123" s="10"/>
      <c r="PYZ123" s="10"/>
      <c r="PZA123" s="10"/>
      <c r="PZB123" s="10"/>
      <c r="PZC123" s="10"/>
      <c r="PZD123" s="10"/>
      <c r="PZE123" s="10"/>
      <c r="PZF123" s="10"/>
      <c r="PZG123" s="10"/>
      <c r="PZH123" s="10"/>
      <c r="PZI123" s="10"/>
      <c r="PZJ123" s="10"/>
      <c r="PZK123" s="10"/>
      <c r="PZL123" s="10"/>
      <c r="PZM123" s="10"/>
      <c r="PZN123" s="10"/>
      <c r="PZO123" s="10"/>
      <c r="PZP123" s="10"/>
      <c r="PZQ123" s="10"/>
      <c r="PZR123" s="10"/>
      <c r="PZS123" s="10"/>
      <c r="PZT123" s="10"/>
      <c r="PZU123" s="10"/>
      <c r="PZV123" s="10"/>
      <c r="PZW123" s="10"/>
      <c r="PZX123" s="10"/>
      <c r="PZY123" s="10"/>
      <c r="PZZ123" s="10"/>
      <c r="QAA123" s="10"/>
      <c r="QAB123" s="10"/>
      <c r="QAC123" s="10"/>
      <c r="QAD123" s="10"/>
      <c r="QAE123" s="10"/>
      <c r="QAF123" s="10"/>
      <c r="QAG123" s="10"/>
      <c r="QAH123" s="10"/>
      <c r="QAI123" s="10"/>
      <c r="QAJ123" s="10"/>
      <c r="QAK123" s="10"/>
      <c r="QAL123" s="10"/>
      <c r="QAM123" s="10"/>
      <c r="QAN123" s="10"/>
      <c r="QAO123" s="10"/>
      <c r="QAP123" s="10"/>
      <c r="QAQ123" s="10"/>
      <c r="QAR123" s="10"/>
      <c r="QAS123" s="10"/>
      <c r="QAT123" s="10"/>
      <c r="QAU123" s="10"/>
      <c r="QAV123" s="10"/>
      <c r="QAW123" s="10"/>
      <c r="QAX123" s="10"/>
      <c r="QAY123" s="10"/>
      <c r="QAZ123" s="10"/>
      <c r="QBA123" s="10"/>
      <c r="QBB123" s="10"/>
      <c r="QBC123" s="10"/>
      <c r="QBD123" s="10"/>
      <c r="QBE123" s="10"/>
      <c r="QBF123" s="10"/>
      <c r="QBG123" s="10"/>
      <c r="QBH123" s="10"/>
      <c r="QBI123" s="10"/>
      <c r="QBJ123" s="10"/>
      <c r="QBK123" s="10"/>
      <c r="QBL123" s="10"/>
      <c r="QBM123" s="10"/>
      <c r="QBN123" s="10"/>
      <c r="QBO123" s="10"/>
      <c r="QBP123" s="10"/>
      <c r="QBQ123" s="10"/>
      <c r="QBR123" s="10"/>
      <c r="QBS123" s="10"/>
      <c r="QBT123" s="10"/>
      <c r="QBU123" s="10"/>
      <c r="QBV123" s="10"/>
      <c r="QBW123" s="10"/>
      <c r="QBX123" s="10"/>
      <c r="QBY123" s="10"/>
      <c r="QBZ123" s="10"/>
      <c r="QCA123" s="10"/>
      <c r="QCB123" s="10"/>
      <c r="QCC123" s="10"/>
      <c r="QCD123" s="10"/>
      <c r="QCE123" s="10"/>
      <c r="QCF123" s="10"/>
      <c r="QCG123" s="10"/>
      <c r="QCH123" s="10"/>
      <c r="QCI123" s="10"/>
      <c r="QCJ123" s="10"/>
      <c r="QCK123" s="10"/>
      <c r="QCL123" s="10"/>
      <c r="QCM123" s="10"/>
      <c r="QCN123" s="10"/>
      <c r="QCO123" s="10"/>
      <c r="QCP123" s="10"/>
      <c r="QCQ123" s="10"/>
      <c r="QCR123" s="10"/>
      <c r="QCS123" s="10"/>
      <c r="QCT123" s="10"/>
      <c r="QCU123" s="10"/>
      <c r="QCV123" s="10"/>
      <c r="QCW123" s="10"/>
      <c r="QCX123" s="10"/>
      <c r="QCY123" s="10"/>
      <c r="QCZ123" s="10"/>
      <c r="QDA123" s="10"/>
      <c r="QDB123" s="10"/>
      <c r="QDC123" s="10"/>
      <c r="QDD123" s="10"/>
      <c r="QDE123" s="10"/>
      <c r="QDF123" s="10"/>
      <c r="QDG123" s="10"/>
      <c r="QDH123" s="10"/>
      <c r="QDI123" s="10"/>
      <c r="QDJ123" s="10"/>
      <c r="QDK123" s="10"/>
      <c r="QDL123" s="10"/>
      <c r="QDM123" s="10"/>
      <c r="QDN123" s="10"/>
      <c r="QDO123" s="10"/>
      <c r="QDP123" s="10"/>
      <c r="QDQ123" s="10"/>
      <c r="QDR123" s="10"/>
      <c r="QDS123" s="10"/>
      <c r="QDT123" s="10"/>
      <c r="QDU123" s="10"/>
      <c r="QDV123" s="10"/>
      <c r="QDW123" s="10"/>
      <c r="QDX123" s="10"/>
      <c r="QDY123" s="10"/>
      <c r="QDZ123" s="10"/>
      <c r="QEA123" s="10"/>
      <c r="QEB123" s="10"/>
      <c r="QEC123" s="10"/>
      <c r="QED123" s="10"/>
      <c r="QEE123" s="10"/>
      <c r="QEF123" s="10"/>
      <c r="QEG123" s="10"/>
      <c r="QEH123" s="10"/>
      <c r="QEI123" s="10"/>
      <c r="QEJ123" s="10"/>
      <c r="QEK123" s="10"/>
      <c r="QEL123" s="10"/>
      <c r="QEM123" s="10"/>
      <c r="QEN123" s="10"/>
      <c r="QEO123" s="10"/>
      <c r="QEP123" s="10"/>
      <c r="QEQ123" s="10"/>
      <c r="QER123" s="10"/>
      <c r="QES123" s="10"/>
      <c r="QET123" s="10"/>
      <c r="QEU123" s="10"/>
      <c r="QEV123" s="10"/>
      <c r="QEW123" s="10"/>
      <c r="QEX123" s="10"/>
      <c r="QEY123" s="10"/>
      <c r="QEZ123" s="10"/>
      <c r="QFA123" s="10"/>
      <c r="QFB123" s="10"/>
      <c r="QFC123" s="10"/>
      <c r="QFD123" s="10"/>
      <c r="QFE123" s="10"/>
      <c r="QFF123" s="10"/>
      <c r="QFG123" s="10"/>
      <c r="QFH123" s="10"/>
      <c r="QFI123" s="10"/>
      <c r="QFJ123" s="10"/>
      <c r="QFK123" s="10"/>
      <c r="QFL123" s="10"/>
      <c r="QFM123" s="10"/>
      <c r="QFN123" s="10"/>
      <c r="QFO123" s="10"/>
      <c r="QFP123" s="10"/>
      <c r="QFQ123" s="10"/>
      <c r="QFR123" s="10"/>
      <c r="QFS123" s="10"/>
      <c r="QFT123" s="10"/>
      <c r="QFU123" s="10"/>
      <c r="QFV123" s="10"/>
      <c r="QFW123" s="10"/>
      <c r="QFX123" s="10"/>
      <c r="QFY123" s="10"/>
      <c r="QFZ123" s="10"/>
      <c r="QGA123" s="10"/>
      <c r="QGB123" s="10"/>
      <c r="QGC123" s="10"/>
      <c r="QGD123" s="10"/>
      <c r="QGE123" s="10"/>
      <c r="QGF123" s="10"/>
      <c r="QGG123" s="10"/>
      <c r="QGH123" s="10"/>
      <c r="QGI123" s="10"/>
      <c r="QGJ123" s="10"/>
      <c r="QGK123" s="10"/>
      <c r="QGL123" s="10"/>
      <c r="QGM123" s="10"/>
      <c r="QGN123" s="10"/>
      <c r="QGO123" s="10"/>
      <c r="QGP123" s="10"/>
      <c r="QGQ123" s="10"/>
      <c r="QGR123" s="10"/>
      <c r="QGS123" s="10"/>
      <c r="QGT123" s="10"/>
      <c r="QGU123" s="10"/>
      <c r="QGV123" s="10"/>
      <c r="QGW123" s="10"/>
      <c r="QGX123" s="10"/>
      <c r="QGY123" s="10"/>
      <c r="QGZ123" s="10"/>
      <c r="QHA123" s="10"/>
      <c r="QHB123" s="10"/>
      <c r="QHC123" s="10"/>
      <c r="QHD123" s="10"/>
      <c r="QHE123" s="10"/>
      <c r="QHF123" s="10"/>
      <c r="QHG123" s="10"/>
      <c r="QHH123" s="10"/>
      <c r="QHI123" s="10"/>
      <c r="QHJ123" s="10"/>
      <c r="QHK123" s="10"/>
      <c r="QHL123" s="10"/>
      <c r="QHM123" s="10"/>
      <c r="QHN123" s="10"/>
      <c r="QHO123" s="10"/>
      <c r="QHP123" s="10"/>
      <c r="QHQ123" s="10"/>
      <c r="QHR123" s="10"/>
      <c r="QHS123" s="10"/>
      <c r="QHT123" s="10"/>
      <c r="QHU123" s="10"/>
      <c r="QHV123" s="10"/>
      <c r="QHW123" s="10"/>
      <c r="QHX123" s="10"/>
      <c r="QHY123" s="10"/>
      <c r="QHZ123" s="10"/>
      <c r="QIA123" s="10"/>
      <c r="QIB123" s="10"/>
      <c r="QIC123" s="10"/>
      <c r="QID123" s="10"/>
      <c r="QIE123" s="10"/>
      <c r="QIF123" s="10"/>
      <c r="QIG123" s="10"/>
      <c r="QIH123" s="10"/>
      <c r="QII123" s="10"/>
      <c r="QIJ123" s="10"/>
      <c r="QIK123" s="10"/>
      <c r="QIL123" s="10"/>
      <c r="QIM123" s="10"/>
      <c r="QIN123" s="10"/>
      <c r="QIO123" s="10"/>
      <c r="QIP123" s="10"/>
      <c r="QIQ123" s="10"/>
      <c r="QIR123" s="10"/>
      <c r="QIS123" s="10"/>
      <c r="QIT123" s="10"/>
      <c r="QIU123" s="10"/>
      <c r="QIV123" s="10"/>
      <c r="QIW123" s="10"/>
      <c r="QIX123" s="10"/>
      <c r="QIY123" s="10"/>
      <c r="QIZ123" s="10"/>
      <c r="QJA123" s="10"/>
      <c r="QJB123" s="10"/>
      <c r="QJC123" s="10"/>
      <c r="QJD123" s="10"/>
      <c r="QJE123" s="10"/>
      <c r="QJF123" s="10"/>
      <c r="QJG123" s="10"/>
      <c r="QJH123" s="10"/>
      <c r="QJI123" s="10"/>
      <c r="QJJ123" s="10"/>
      <c r="QJK123" s="10"/>
      <c r="QJL123" s="10"/>
      <c r="QJM123" s="10"/>
      <c r="QJN123" s="10"/>
      <c r="QJO123" s="10"/>
      <c r="QJP123" s="10"/>
      <c r="QJQ123" s="10"/>
      <c r="QJR123" s="10"/>
      <c r="QJS123" s="10"/>
      <c r="QJT123" s="10"/>
      <c r="QJU123" s="10"/>
      <c r="QJV123" s="10"/>
      <c r="QJW123" s="10"/>
      <c r="QJX123" s="10"/>
      <c r="QJY123" s="10"/>
      <c r="QJZ123" s="10"/>
      <c r="QKA123" s="10"/>
      <c r="QKB123" s="10"/>
      <c r="QKC123" s="10"/>
      <c r="QKD123" s="10"/>
      <c r="QKE123" s="10"/>
      <c r="QKF123" s="10"/>
      <c r="QKG123" s="10"/>
      <c r="QKH123" s="10"/>
      <c r="QKI123" s="10"/>
      <c r="QKJ123" s="10"/>
      <c r="QKK123" s="10"/>
      <c r="QKL123" s="10"/>
      <c r="QKM123" s="10"/>
      <c r="QKN123" s="10"/>
      <c r="QKO123" s="10"/>
      <c r="QKP123" s="10"/>
      <c r="QKQ123" s="10"/>
      <c r="QKR123" s="10"/>
      <c r="QKS123" s="10"/>
      <c r="QKT123" s="10"/>
      <c r="QKU123" s="10"/>
      <c r="QKV123" s="10"/>
      <c r="QKW123" s="10"/>
      <c r="QKX123" s="10"/>
      <c r="QKY123" s="10"/>
      <c r="QKZ123" s="10"/>
      <c r="QLA123" s="10"/>
      <c r="QLB123" s="10"/>
      <c r="QLC123" s="10"/>
      <c r="QLD123" s="10"/>
      <c r="QLE123" s="10"/>
      <c r="QLF123" s="10"/>
      <c r="QLG123" s="10"/>
      <c r="QLH123" s="10"/>
      <c r="QLI123" s="10"/>
      <c r="QLJ123" s="10"/>
      <c r="QLK123" s="10"/>
      <c r="QLL123" s="10"/>
      <c r="QLM123" s="10"/>
      <c r="QLN123" s="10"/>
      <c r="QLO123" s="10"/>
      <c r="QLP123" s="10"/>
      <c r="QLQ123" s="10"/>
      <c r="QLR123" s="10"/>
      <c r="QLS123" s="10"/>
      <c r="QLT123" s="10"/>
      <c r="QLU123" s="10"/>
      <c r="QLV123" s="10"/>
      <c r="QLW123" s="10"/>
      <c r="QLX123" s="10"/>
      <c r="QLY123" s="10"/>
      <c r="QLZ123" s="10"/>
      <c r="QMA123" s="10"/>
      <c r="QMB123" s="10"/>
      <c r="QMC123" s="10"/>
      <c r="QMD123" s="10"/>
      <c r="QME123" s="10"/>
      <c r="QMF123" s="10"/>
      <c r="QMG123" s="10"/>
      <c r="QMH123" s="10"/>
      <c r="QMI123" s="10"/>
      <c r="QMJ123" s="10"/>
      <c r="QMK123" s="10"/>
      <c r="QML123" s="10"/>
      <c r="QMM123" s="10"/>
      <c r="QMN123" s="10"/>
      <c r="QMO123" s="10"/>
      <c r="QMP123" s="10"/>
      <c r="QMQ123" s="10"/>
      <c r="QMR123" s="10"/>
      <c r="QMS123" s="10"/>
      <c r="QMT123" s="10"/>
      <c r="QMU123" s="10"/>
      <c r="QMV123" s="10"/>
      <c r="QMW123" s="10"/>
      <c r="QMX123" s="10"/>
      <c r="QMY123" s="10"/>
      <c r="QMZ123" s="10"/>
      <c r="QNA123" s="10"/>
      <c r="QNB123" s="10"/>
      <c r="QNC123" s="10"/>
      <c r="QND123" s="10"/>
      <c r="QNE123" s="10"/>
      <c r="QNF123" s="10"/>
      <c r="QNG123" s="10"/>
      <c r="QNH123" s="10"/>
      <c r="QNI123" s="10"/>
      <c r="QNJ123" s="10"/>
      <c r="QNK123" s="10"/>
      <c r="QNL123" s="10"/>
      <c r="QNM123" s="10"/>
      <c r="QNN123" s="10"/>
      <c r="QNO123" s="10"/>
      <c r="QNP123" s="10"/>
      <c r="QNQ123" s="10"/>
      <c r="QNR123" s="10"/>
      <c r="QNS123" s="10"/>
      <c r="QNT123" s="10"/>
      <c r="QNU123" s="10"/>
      <c r="QNV123" s="10"/>
      <c r="QNW123" s="10"/>
      <c r="QNX123" s="10"/>
      <c r="QNY123" s="10"/>
      <c r="QNZ123" s="10"/>
      <c r="QOA123" s="10"/>
      <c r="QOB123" s="10"/>
      <c r="QOC123" s="10"/>
      <c r="QOD123" s="10"/>
      <c r="QOE123" s="10"/>
      <c r="QOF123" s="10"/>
      <c r="QOG123" s="10"/>
      <c r="QOH123" s="10"/>
      <c r="QOI123" s="10"/>
      <c r="QOJ123" s="10"/>
      <c r="QOK123" s="10"/>
      <c r="QOL123" s="10"/>
      <c r="QOM123" s="10"/>
      <c r="QON123" s="10"/>
      <c r="QOO123" s="10"/>
      <c r="QOP123" s="10"/>
      <c r="QOQ123" s="10"/>
      <c r="QOR123" s="10"/>
      <c r="QOS123" s="10"/>
      <c r="QOT123" s="10"/>
      <c r="QOU123" s="10"/>
      <c r="QOV123" s="10"/>
      <c r="QOW123" s="10"/>
      <c r="QOX123" s="10"/>
      <c r="QOY123" s="10"/>
      <c r="QOZ123" s="10"/>
      <c r="QPA123" s="10"/>
      <c r="QPB123" s="10"/>
      <c r="QPC123" s="10"/>
      <c r="QPD123" s="10"/>
      <c r="QPE123" s="10"/>
      <c r="QPF123" s="10"/>
      <c r="QPG123" s="10"/>
      <c r="QPH123" s="10"/>
      <c r="QPI123" s="10"/>
      <c r="QPJ123" s="10"/>
      <c r="QPK123" s="10"/>
      <c r="QPL123" s="10"/>
      <c r="QPM123" s="10"/>
      <c r="QPN123" s="10"/>
      <c r="QPO123" s="10"/>
      <c r="QPP123" s="10"/>
      <c r="QPQ123" s="10"/>
      <c r="QPR123" s="10"/>
      <c r="QPS123" s="10"/>
      <c r="QPT123" s="10"/>
      <c r="QPU123" s="10"/>
      <c r="QPV123" s="10"/>
      <c r="QPW123" s="10"/>
      <c r="QPX123" s="10"/>
      <c r="QPY123" s="10"/>
      <c r="QPZ123" s="10"/>
      <c r="QQA123" s="10"/>
      <c r="QQB123" s="10"/>
      <c r="QQC123" s="10"/>
      <c r="QQD123" s="10"/>
      <c r="QQE123" s="10"/>
      <c r="QQF123" s="10"/>
      <c r="QQG123" s="10"/>
      <c r="QQH123" s="10"/>
      <c r="QQI123" s="10"/>
      <c r="QQJ123" s="10"/>
      <c r="QQK123" s="10"/>
      <c r="QQL123" s="10"/>
      <c r="QQM123" s="10"/>
      <c r="QQN123" s="10"/>
      <c r="QQO123" s="10"/>
      <c r="QQP123" s="10"/>
      <c r="QQQ123" s="10"/>
      <c r="QQR123" s="10"/>
      <c r="QQS123" s="10"/>
      <c r="QQT123" s="10"/>
      <c r="QQU123" s="10"/>
      <c r="QQV123" s="10"/>
      <c r="QQW123" s="10"/>
      <c r="QQX123" s="10"/>
      <c r="QQY123" s="10"/>
      <c r="QQZ123" s="10"/>
      <c r="QRA123" s="10"/>
      <c r="QRB123" s="10"/>
      <c r="QRC123" s="10"/>
      <c r="QRD123" s="10"/>
      <c r="QRE123" s="10"/>
      <c r="QRF123" s="10"/>
      <c r="QRG123" s="10"/>
      <c r="QRH123" s="10"/>
      <c r="QRI123" s="10"/>
      <c r="QRJ123" s="10"/>
      <c r="QRK123" s="10"/>
      <c r="QRL123" s="10"/>
      <c r="QRM123" s="10"/>
      <c r="QRN123" s="10"/>
      <c r="QRO123" s="10"/>
      <c r="QRP123" s="10"/>
      <c r="QRQ123" s="10"/>
      <c r="QRR123" s="10"/>
      <c r="QRS123" s="10"/>
      <c r="QRT123" s="10"/>
      <c r="QRU123" s="10"/>
      <c r="QRV123" s="10"/>
      <c r="QRW123" s="10"/>
      <c r="QRX123" s="10"/>
      <c r="QRY123" s="10"/>
      <c r="QRZ123" s="10"/>
      <c r="QSA123" s="10"/>
      <c r="QSB123" s="10"/>
      <c r="QSC123" s="10"/>
      <c r="QSD123" s="10"/>
      <c r="QSE123" s="10"/>
      <c r="QSF123" s="10"/>
      <c r="QSG123" s="10"/>
      <c r="QSH123" s="10"/>
      <c r="QSI123" s="10"/>
      <c r="QSJ123" s="10"/>
      <c r="QSK123" s="10"/>
      <c r="QSL123" s="10"/>
      <c r="QSM123" s="10"/>
      <c r="QSN123" s="10"/>
      <c r="QSO123" s="10"/>
      <c r="QSP123" s="10"/>
      <c r="QSQ123" s="10"/>
      <c r="QSR123" s="10"/>
      <c r="QSS123" s="10"/>
      <c r="QST123" s="10"/>
      <c r="QSU123" s="10"/>
      <c r="QSV123" s="10"/>
      <c r="QSW123" s="10"/>
      <c r="QSX123" s="10"/>
      <c r="QSY123" s="10"/>
      <c r="QSZ123" s="10"/>
      <c r="QTA123" s="10"/>
      <c r="QTB123" s="10"/>
      <c r="QTC123" s="10"/>
      <c r="QTD123" s="10"/>
      <c r="QTE123" s="10"/>
      <c r="QTF123" s="10"/>
      <c r="QTG123" s="10"/>
      <c r="QTH123" s="10"/>
      <c r="QTI123" s="10"/>
      <c r="QTJ123" s="10"/>
      <c r="QTK123" s="10"/>
      <c r="QTL123" s="10"/>
      <c r="QTM123" s="10"/>
      <c r="QTN123" s="10"/>
      <c r="QTO123" s="10"/>
      <c r="QTP123" s="10"/>
      <c r="QTQ123" s="10"/>
      <c r="QTR123" s="10"/>
      <c r="QTS123" s="10"/>
      <c r="QTT123" s="10"/>
      <c r="QTU123" s="10"/>
      <c r="QTV123" s="10"/>
      <c r="QTW123" s="10"/>
      <c r="QTX123" s="10"/>
      <c r="QTY123" s="10"/>
      <c r="QTZ123" s="10"/>
      <c r="QUA123" s="10"/>
      <c r="QUB123" s="10"/>
      <c r="QUC123" s="10"/>
      <c r="QUD123" s="10"/>
      <c r="QUE123" s="10"/>
      <c r="QUF123" s="10"/>
      <c r="QUG123" s="10"/>
      <c r="QUH123" s="10"/>
      <c r="QUI123" s="10"/>
      <c r="QUJ123" s="10"/>
      <c r="QUK123" s="10"/>
      <c r="QUL123" s="10"/>
      <c r="QUM123" s="10"/>
      <c r="QUN123" s="10"/>
      <c r="QUO123" s="10"/>
      <c r="QUP123" s="10"/>
      <c r="QUQ123" s="10"/>
      <c r="QUR123" s="10"/>
      <c r="QUS123" s="10"/>
      <c r="QUT123" s="10"/>
      <c r="QUU123" s="10"/>
      <c r="QUV123" s="10"/>
      <c r="QUW123" s="10"/>
      <c r="QUX123" s="10"/>
      <c r="QUY123" s="10"/>
      <c r="QUZ123" s="10"/>
      <c r="QVA123" s="10"/>
      <c r="QVB123" s="10"/>
      <c r="QVC123" s="10"/>
      <c r="QVD123" s="10"/>
      <c r="QVE123" s="10"/>
      <c r="QVF123" s="10"/>
      <c r="QVG123" s="10"/>
      <c r="QVH123" s="10"/>
      <c r="QVI123" s="10"/>
      <c r="QVJ123" s="10"/>
      <c r="QVK123" s="10"/>
      <c r="QVL123" s="10"/>
      <c r="QVM123" s="10"/>
      <c r="QVN123" s="10"/>
      <c r="QVO123" s="10"/>
      <c r="QVP123" s="10"/>
      <c r="QVQ123" s="10"/>
      <c r="QVR123" s="10"/>
      <c r="QVS123" s="10"/>
      <c r="QVT123" s="10"/>
      <c r="QVU123" s="10"/>
      <c r="QVV123" s="10"/>
      <c r="QVW123" s="10"/>
      <c r="QVX123" s="10"/>
      <c r="QVY123" s="10"/>
      <c r="QVZ123" s="10"/>
      <c r="QWA123" s="10"/>
      <c r="QWB123" s="10"/>
      <c r="QWC123" s="10"/>
      <c r="QWD123" s="10"/>
      <c r="QWE123" s="10"/>
      <c r="QWF123" s="10"/>
      <c r="QWG123" s="10"/>
      <c r="QWH123" s="10"/>
      <c r="QWI123" s="10"/>
      <c r="QWJ123" s="10"/>
      <c r="QWK123" s="10"/>
      <c r="QWL123" s="10"/>
      <c r="QWM123" s="10"/>
      <c r="QWN123" s="10"/>
      <c r="QWO123" s="10"/>
      <c r="QWP123" s="10"/>
      <c r="QWQ123" s="10"/>
      <c r="QWR123" s="10"/>
      <c r="QWS123" s="10"/>
      <c r="QWT123" s="10"/>
      <c r="QWU123" s="10"/>
      <c r="QWV123" s="10"/>
      <c r="QWW123" s="10"/>
      <c r="QWX123" s="10"/>
      <c r="QWY123" s="10"/>
      <c r="QWZ123" s="10"/>
      <c r="QXA123" s="10"/>
      <c r="QXB123" s="10"/>
      <c r="QXC123" s="10"/>
      <c r="QXD123" s="10"/>
      <c r="QXE123" s="10"/>
      <c r="QXF123" s="10"/>
      <c r="QXG123" s="10"/>
      <c r="QXH123" s="10"/>
      <c r="QXI123" s="10"/>
      <c r="QXJ123" s="10"/>
      <c r="QXK123" s="10"/>
      <c r="QXL123" s="10"/>
      <c r="QXM123" s="10"/>
      <c r="QXN123" s="10"/>
      <c r="QXO123" s="10"/>
      <c r="QXP123" s="10"/>
      <c r="QXQ123" s="10"/>
      <c r="QXR123" s="10"/>
      <c r="QXS123" s="10"/>
      <c r="QXT123" s="10"/>
      <c r="QXU123" s="10"/>
      <c r="QXV123" s="10"/>
      <c r="QXW123" s="10"/>
      <c r="QXX123" s="10"/>
      <c r="QXY123" s="10"/>
      <c r="QXZ123" s="10"/>
      <c r="QYA123" s="10"/>
      <c r="QYB123" s="10"/>
      <c r="QYC123" s="10"/>
      <c r="QYD123" s="10"/>
      <c r="QYE123" s="10"/>
      <c r="QYF123" s="10"/>
      <c r="QYG123" s="10"/>
      <c r="QYH123" s="10"/>
      <c r="QYI123" s="10"/>
      <c r="QYJ123" s="10"/>
      <c r="QYK123" s="10"/>
      <c r="QYL123" s="10"/>
      <c r="QYM123" s="10"/>
      <c r="QYN123" s="10"/>
      <c r="QYO123" s="10"/>
      <c r="QYP123" s="10"/>
      <c r="QYQ123" s="10"/>
      <c r="QYR123" s="10"/>
      <c r="QYS123" s="10"/>
      <c r="QYT123" s="10"/>
      <c r="QYU123" s="10"/>
      <c r="QYV123" s="10"/>
      <c r="QYW123" s="10"/>
      <c r="QYX123" s="10"/>
      <c r="QYY123" s="10"/>
      <c r="QYZ123" s="10"/>
      <c r="QZA123" s="10"/>
      <c r="QZB123" s="10"/>
      <c r="QZC123" s="10"/>
      <c r="QZD123" s="10"/>
      <c r="QZE123" s="10"/>
      <c r="QZF123" s="10"/>
      <c r="QZG123" s="10"/>
      <c r="QZH123" s="10"/>
      <c r="QZI123" s="10"/>
      <c r="QZJ123" s="10"/>
      <c r="QZK123" s="10"/>
      <c r="QZL123" s="10"/>
      <c r="QZM123" s="10"/>
      <c r="QZN123" s="10"/>
      <c r="QZO123" s="10"/>
      <c r="QZP123" s="10"/>
      <c r="QZQ123" s="10"/>
      <c r="QZR123" s="10"/>
      <c r="QZS123" s="10"/>
      <c r="QZT123" s="10"/>
      <c r="QZU123" s="10"/>
      <c r="QZV123" s="10"/>
      <c r="QZW123" s="10"/>
      <c r="QZX123" s="10"/>
      <c r="QZY123" s="10"/>
      <c r="QZZ123" s="10"/>
      <c r="RAA123" s="10"/>
      <c r="RAB123" s="10"/>
      <c r="RAC123" s="10"/>
      <c r="RAD123" s="10"/>
      <c r="RAE123" s="10"/>
      <c r="RAF123" s="10"/>
      <c r="RAG123" s="10"/>
      <c r="RAH123" s="10"/>
      <c r="RAI123" s="10"/>
      <c r="RAJ123" s="10"/>
      <c r="RAK123" s="10"/>
      <c r="RAL123" s="10"/>
      <c r="RAM123" s="10"/>
      <c r="RAN123" s="10"/>
      <c r="RAO123" s="10"/>
      <c r="RAP123" s="10"/>
      <c r="RAQ123" s="10"/>
      <c r="RAR123" s="10"/>
      <c r="RAS123" s="10"/>
      <c r="RAT123" s="10"/>
      <c r="RAU123" s="10"/>
      <c r="RAV123" s="10"/>
      <c r="RAW123" s="10"/>
      <c r="RAX123" s="10"/>
      <c r="RAY123" s="10"/>
      <c r="RAZ123" s="10"/>
      <c r="RBA123" s="10"/>
      <c r="RBB123" s="10"/>
      <c r="RBC123" s="10"/>
      <c r="RBD123" s="10"/>
      <c r="RBE123" s="10"/>
      <c r="RBF123" s="10"/>
      <c r="RBG123" s="10"/>
      <c r="RBH123" s="10"/>
      <c r="RBI123" s="10"/>
      <c r="RBJ123" s="10"/>
      <c r="RBK123" s="10"/>
      <c r="RBL123" s="10"/>
      <c r="RBM123" s="10"/>
      <c r="RBN123" s="10"/>
      <c r="RBO123" s="10"/>
      <c r="RBP123" s="10"/>
      <c r="RBQ123" s="10"/>
      <c r="RBR123" s="10"/>
      <c r="RBS123" s="10"/>
      <c r="RBT123" s="10"/>
      <c r="RBU123" s="10"/>
      <c r="RBV123" s="10"/>
      <c r="RBW123" s="10"/>
      <c r="RBX123" s="10"/>
      <c r="RBY123" s="10"/>
      <c r="RBZ123" s="10"/>
      <c r="RCA123" s="10"/>
      <c r="RCB123" s="10"/>
      <c r="RCC123" s="10"/>
      <c r="RCD123" s="10"/>
      <c r="RCE123" s="10"/>
      <c r="RCF123" s="10"/>
      <c r="RCG123" s="10"/>
      <c r="RCH123" s="10"/>
      <c r="RCI123" s="10"/>
      <c r="RCJ123" s="10"/>
      <c r="RCK123" s="10"/>
      <c r="RCL123" s="10"/>
      <c r="RCM123" s="10"/>
      <c r="RCN123" s="10"/>
      <c r="RCO123" s="10"/>
      <c r="RCP123" s="10"/>
      <c r="RCQ123" s="10"/>
      <c r="RCR123" s="10"/>
      <c r="RCS123" s="10"/>
      <c r="RCT123" s="10"/>
      <c r="RCU123" s="10"/>
      <c r="RCV123" s="10"/>
      <c r="RCW123" s="10"/>
      <c r="RCX123" s="10"/>
      <c r="RCY123" s="10"/>
      <c r="RCZ123" s="10"/>
      <c r="RDA123" s="10"/>
      <c r="RDB123" s="10"/>
      <c r="RDC123" s="10"/>
      <c r="RDD123" s="10"/>
      <c r="RDE123" s="10"/>
      <c r="RDF123" s="10"/>
      <c r="RDG123" s="10"/>
      <c r="RDH123" s="10"/>
      <c r="RDI123" s="10"/>
      <c r="RDJ123" s="10"/>
      <c r="RDK123" s="10"/>
      <c r="RDL123" s="10"/>
      <c r="RDM123" s="10"/>
      <c r="RDN123" s="10"/>
      <c r="RDO123" s="10"/>
      <c r="RDP123" s="10"/>
      <c r="RDQ123" s="10"/>
      <c r="RDR123" s="10"/>
      <c r="RDS123" s="10"/>
      <c r="RDT123" s="10"/>
      <c r="RDU123" s="10"/>
      <c r="RDV123" s="10"/>
      <c r="RDW123" s="10"/>
      <c r="RDX123" s="10"/>
      <c r="RDY123" s="10"/>
      <c r="RDZ123" s="10"/>
      <c r="REA123" s="10"/>
      <c r="REB123" s="10"/>
      <c r="REC123" s="10"/>
      <c r="RED123" s="10"/>
      <c r="REE123" s="10"/>
      <c r="REF123" s="10"/>
      <c r="REG123" s="10"/>
      <c r="REH123" s="10"/>
      <c r="REI123" s="10"/>
      <c r="REJ123" s="10"/>
      <c r="REK123" s="10"/>
      <c r="REL123" s="10"/>
      <c r="REM123" s="10"/>
      <c r="REN123" s="10"/>
      <c r="REO123" s="10"/>
      <c r="REP123" s="10"/>
      <c r="REQ123" s="10"/>
      <c r="RER123" s="10"/>
      <c r="RES123" s="10"/>
      <c r="RET123" s="10"/>
      <c r="REU123" s="10"/>
      <c r="REV123" s="10"/>
      <c r="REW123" s="10"/>
      <c r="REX123" s="10"/>
      <c r="REY123" s="10"/>
      <c r="REZ123" s="10"/>
      <c r="RFA123" s="10"/>
      <c r="RFB123" s="10"/>
      <c r="RFC123" s="10"/>
      <c r="RFD123" s="10"/>
      <c r="RFE123" s="10"/>
      <c r="RFF123" s="10"/>
      <c r="RFG123" s="10"/>
      <c r="RFH123" s="10"/>
      <c r="RFI123" s="10"/>
      <c r="RFJ123" s="10"/>
      <c r="RFK123" s="10"/>
      <c r="RFL123" s="10"/>
      <c r="RFM123" s="10"/>
      <c r="RFN123" s="10"/>
      <c r="RFO123" s="10"/>
      <c r="RFP123" s="10"/>
      <c r="RFQ123" s="10"/>
      <c r="RFR123" s="10"/>
      <c r="RFS123" s="10"/>
      <c r="RFT123" s="10"/>
      <c r="RFU123" s="10"/>
      <c r="RFV123" s="10"/>
      <c r="RFW123" s="10"/>
      <c r="RFX123" s="10"/>
      <c r="RFY123" s="10"/>
      <c r="RFZ123" s="10"/>
      <c r="RGA123" s="10"/>
      <c r="RGB123" s="10"/>
      <c r="RGC123" s="10"/>
      <c r="RGD123" s="10"/>
      <c r="RGE123" s="10"/>
      <c r="RGF123" s="10"/>
      <c r="RGG123" s="10"/>
      <c r="RGH123" s="10"/>
      <c r="RGI123" s="10"/>
      <c r="RGJ123" s="10"/>
      <c r="RGK123" s="10"/>
      <c r="RGL123" s="10"/>
      <c r="RGM123" s="10"/>
      <c r="RGN123" s="10"/>
      <c r="RGO123" s="10"/>
      <c r="RGP123" s="10"/>
      <c r="RGQ123" s="10"/>
      <c r="RGR123" s="10"/>
      <c r="RGS123" s="10"/>
      <c r="RGT123" s="10"/>
      <c r="RGU123" s="10"/>
      <c r="RGV123" s="10"/>
      <c r="RGW123" s="10"/>
      <c r="RGX123" s="10"/>
      <c r="RGY123" s="10"/>
      <c r="RGZ123" s="10"/>
      <c r="RHA123" s="10"/>
      <c r="RHB123" s="10"/>
      <c r="RHC123" s="10"/>
      <c r="RHD123" s="10"/>
      <c r="RHE123" s="10"/>
      <c r="RHF123" s="10"/>
      <c r="RHG123" s="10"/>
      <c r="RHH123" s="10"/>
      <c r="RHI123" s="10"/>
      <c r="RHJ123" s="10"/>
      <c r="RHK123" s="10"/>
      <c r="RHL123" s="10"/>
      <c r="RHM123" s="10"/>
      <c r="RHN123" s="10"/>
      <c r="RHO123" s="10"/>
      <c r="RHP123" s="10"/>
      <c r="RHQ123" s="10"/>
      <c r="RHR123" s="10"/>
      <c r="RHS123" s="10"/>
      <c r="RHT123" s="10"/>
      <c r="RHU123" s="10"/>
      <c r="RHV123" s="10"/>
      <c r="RHW123" s="10"/>
      <c r="RHX123" s="10"/>
      <c r="RHY123" s="10"/>
      <c r="RHZ123" s="10"/>
      <c r="RIA123" s="10"/>
      <c r="RIB123" s="10"/>
      <c r="RIC123" s="10"/>
      <c r="RID123" s="10"/>
      <c r="RIE123" s="10"/>
      <c r="RIF123" s="10"/>
      <c r="RIG123" s="10"/>
      <c r="RIH123" s="10"/>
      <c r="RII123" s="10"/>
      <c r="RIJ123" s="10"/>
      <c r="RIK123" s="10"/>
      <c r="RIL123" s="10"/>
      <c r="RIM123" s="10"/>
      <c r="RIN123" s="10"/>
      <c r="RIO123" s="10"/>
      <c r="RIP123" s="10"/>
      <c r="RIQ123" s="10"/>
      <c r="RIR123" s="10"/>
      <c r="RIS123" s="10"/>
      <c r="RIT123" s="10"/>
      <c r="RIU123" s="10"/>
      <c r="RIV123" s="10"/>
      <c r="RIW123" s="10"/>
      <c r="RIX123" s="10"/>
      <c r="RIY123" s="10"/>
      <c r="RIZ123" s="10"/>
      <c r="RJA123" s="10"/>
      <c r="RJB123" s="10"/>
      <c r="RJC123" s="10"/>
      <c r="RJD123" s="10"/>
      <c r="RJE123" s="10"/>
      <c r="RJF123" s="10"/>
      <c r="RJG123" s="10"/>
      <c r="RJH123" s="10"/>
      <c r="RJI123" s="10"/>
      <c r="RJJ123" s="10"/>
      <c r="RJK123" s="10"/>
      <c r="RJL123" s="10"/>
      <c r="RJM123" s="10"/>
      <c r="RJN123" s="10"/>
      <c r="RJO123" s="10"/>
      <c r="RJP123" s="10"/>
      <c r="RJQ123" s="10"/>
      <c r="RJR123" s="10"/>
      <c r="RJS123" s="10"/>
      <c r="RJT123" s="10"/>
      <c r="RJU123" s="10"/>
      <c r="RJV123" s="10"/>
      <c r="RJW123" s="10"/>
      <c r="RJX123" s="10"/>
      <c r="RJY123" s="10"/>
      <c r="RJZ123" s="10"/>
      <c r="RKA123" s="10"/>
      <c r="RKB123" s="10"/>
      <c r="RKC123" s="10"/>
      <c r="RKD123" s="10"/>
      <c r="RKE123" s="10"/>
      <c r="RKF123" s="10"/>
      <c r="RKG123" s="10"/>
      <c r="RKH123" s="10"/>
      <c r="RKI123" s="10"/>
      <c r="RKJ123" s="10"/>
      <c r="RKK123" s="10"/>
      <c r="RKL123" s="10"/>
      <c r="RKM123" s="10"/>
      <c r="RKN123" s="10"/>
      <c r="RKO123" s="10"/>
      <c r="RKP123" s="10"/>
      <c r="RKQ123" s="10"/>
      <c r="RKR123" s="10"/>
      <c r="RKS123" s="10"/>
      <c r="RKT123" s="10"/>
      <c r="RKU123" s="10"/>
      <c r="RKV123" s="10"/>
      <c r="RKW123" s="10"/>
      <c r="RKX123" s="10"/>
      <c r="RKY123" s="10"/>
      <c r="RKZ123" s="10"/>
      <c r="RLA123" s="10"/>
      <c r="RLB123" s="10"/>
      <c r="RLC123" s="10"/>
      <c r="RLD123" s="10"/>
      <c r="RLE123" s="10"/>
      <c r="RLF123" s="10"/>
      <c r="RLG123" s="10"/>
      <c r="RLH123" s="10"/>
      <c r="RLI123" s="10"/>
      <c r="RLJ123" s="10"/>
      <c r="RLK123" s="10"/>
      <c r="RLL123" s="10"/>
      <c r="RLM123" s="10"/>
      <c r="RLN123" s="10"/>
      <c r="RLO123" s="10"/>
      <c r="RLP123" s="10"/>
      <c r="RLQ123" s="10"/>
      <c r="RLR123" s="10"/>
      <c r="RLS123" s="10"/>
      <c r="RLT123" s="10"/>
      <c r="RLU123" s="10"/>
      <c r="RLV123" s="10"/>
      <c r="RLW123" s="10"/>
      <c r="RLX123" s="10"/>
      <c r="RLY123" s="10"/>
      <c r="RLZ123" s="10"/>
      <c r="RMA123" s="10"/>
      <c r="RMB123" s="10"/>
      <c r="RMC123" s="10"/>
      <c r="RMD123" s="10"/>
      <c r="RME123" s="10"/>
      <c r="RMF123" s="10"/>
      <c r="RMG123" s="10"/>
      <c r="RMH123" s="10"/>
      <c r="RMI123" s="10"/>
      <c r="RMJ123" s="10"/>
      <c r="RMK123" s="10"/>
      <c r="RML123" s="10"/>
      <c r="RMM123" s="10"/>
      <c r="RMN123" s="10"/>
      <c r="RMO123" s="10"/>
      <c r="RMP123" s="10"/>
      <c r="RMQ123" s="10"/>
      <c r="RMR123" s="10"/>
      <c r="RMS123" s="10"/>
      <c r="RMT123" s="10"/>
      <c r="RMU123" s="10"/>
      <c r="RMV123" s="10"/>
      <c r="RMW123" s="10"/>
      <c r="RMX123" s="10"/>
      <c r="RMY123" s="10"/>
      <c r="RMZ123" s="10"/>
      <c r="RNA123" s="10"/>
      <c r="RNB123" s="10"/>
      <c r="RNC123" s="10"/>
      <c r="RND123" s="10"/>
      <c r="RNE123" s="10"/>
      <c r="RNF123" s="10"/>
      <c r="RNG123" s="10"/>
      <c r="RNH123" s="10"/>
      <c r="RNI123" s="10"/>
      <c r="RNJ123" s="10"/>
      <c r="RNK123" s="10"/>
      <c r="RNL123" s="10"/>
      <c r="RNM123" s="10"/>
      <c r="RNN123" s="10"/>
      <c r="RNO123" s="10"/>
      <c r="RNP123" s="10"/>
      <c r="RNQ123" s="10"/>
      <c r="RNR123" s="10"/>
      <c r="RNS123" s="10"/>
      <c r="RNT123" s="10"/>
      <c r="RNU123" s="10"/>
      <c r="RNV123" s="10"/>
      <c r="RNW123" s="10"/>
      <c r="RNX123" s="10"/>
      <c r="RNY123" s="10"/>
      <c r="RNZ123" s="10"/>
      <c r="ROA123" s="10"/>
      <c r="ROB123" s="10"/>
      <c r="ROC123" s="10"/>
      <c r="ROD123" s="10"/>
      <c r="ROE123" s="10"/>
      <c r="ROF123" s="10"/>
      <c r="ROG123" s="10"/>
      <c r="ROH123" s="10"/>
      <c r="ROI123" s="10"/>
      <c r="ROJ123" s="10"/>
      <c r="ROK123" s="10"/>
      <c r="ROL123" s="10"/>
      <c r="ROM123" s="10"/>
      <c r="RON123" s="10"/>
      <c r="ROO123" s="10"/>
      <c r="ROP123" s="10"/>
      <c r="ROQ123" s="10"/>
      <c r="ROR123" s="10"/>
      <c r="ROS123" s="10"/>
      <c r="ROT123" s="10"/>
      <c r="ROU123" s="10"/>
      <c r="ROV123" s="10"/>
      <c r="ROW123" s="10"/>
      <c r="ROX123" s="10"/>
      <c r="ROY123" s="10"/>
      <c r="ROZ123" s="10"/>
      <c r="RPA123" s="10"/>
      <c r="RPB123" s="10"/>
      <c r="RPC123" s="10"/>
      <c r="RPD123" s="10"/>
      <c r="RPE123" s="10"/>
      <c r="RPF123" s="10"/>
      <c r="RPG123" s="10"/>
      <c r="RPH123" s="10"/>
      <c r="RPI123" s="10"/>
      <c r="RPJ123" s="10"/>
      <c r="RPK123" s="10"/>
      <c r="RPL123" s="10"/>
      <c r="RPM123" s="10"/>
      <c r="RPN123" s="10"/>
      <c r="RPO123" s="10"/>
      <c r="RPP123" s="10"/>
      <c r="RPQ123" s="10"/>
      <c r="RPR123" s="10"/>
      <c r="RPS123" s="10"/>
      <c r="RPT123" s="10"/>
      <c r="RPU123" s="10"/>
      <c r="RPV123" s="10"/>
      <c r="RPW123" s="10"/>
      <c r="RPX123" s="10"/>
      <c r="RPY123" s="10"/>
      <c r="RPZ123" s="10"/>
      <c r="RQA123" s="10"/>
      <c r="RQB123" s="10"/>
      <c r="RQC123" s="10"/>
      <c r="RQD123" s="10"/>
      <c r="RQE123" s="10"/>
      <c r="RQF123" s="10"/>
      <c r="RQG123" s="10"/>
      <c r="RQH123" s="10"/>
      <c r="RQI123" s="10"/>
      <c r="RQJ123" s="10"/>
      <c r="RQK123" s="10"/>
      <c r="RQL123" s="10"/>
      <c r="RQM123" s="10"/>
      <c r="RQN123" s="10"/>
      <c r="RQO123" s="10"/>
      <c r="RQP123" s="10"/>
      <c r="RQQ123" s="10"/>
      <c r="RQR123" s="10"/>
      <c r="RQS123" s="10"/>
      <c r="RQT123" s="10"/>
      <c r="RQU123" s="10"/>
      <c r="RQV123" s="10"/>
      <c r="RQW123" s="10"/>
      <c r="RQX123" s="10"/>
      <c r="RQY123" s="10"/>
      <c r="RQZ123" s="10"/>
      <c r="RRA123" s="10"/>
      <c r="RRB123" s="10"/>
      <c r="RRC123" s="10"/>
      <c r="RRD123" s="10"/>
      <c r="RRE123" s="10"/>
      <c r="RRF123" s="10"/>
      <c r="RRG123" s="10"/>
      <c r="RRH123" s="10"/>
      <c r="RRI123" s="10"/>
      <c r="RRJ123" s="10"/>
      <c r="RRK123" s="10"/>
      <c r="RRL123" s="10"/>
      <c r="RRM123" s="10"/>
      <c r="RRN123" s="10"/>
      <c r="RRO123" s="10"/>
      <c r="RRP123" s="10"/>
      <c r="RRQ123" s="10"/>
      <c r="RRR123" s="10"/>
      <c r="RRS123" s="10"/>
      <c r="RRT123" s="10"/>
      <c r="RRU123" s="10"/>
      <c r="RRV123" s="10"/>
      <c r="RRW123" s="10"/>
      <c r="RRX123" s="10"/>
      <c r="RRY123" s="10"/>
      <c r="RRZ123" s="10"/>
      <c r="RSA123" s="10"/>
      <c r="RSB123" s="10"/>
      <c r="RSC123" s="10"/>
      <c r="RSD123" s="10"/>
      <c r="RSE123" s="10"/>
      <c r="RSF123" s="10"/>
      <c r="RSG123" s="10"/>
      <c r="RSH123" s="10"/>
      <c r="RSI123" s="10"/>
      <c r="RSJ123" s="10"/>
      <c r="RSK123" s="10"/>
      <c r="RSL123" s="10"/>
      <c r="RSM123" s="10"/>
      <c r="RSN123" s="10"/>
      <c r="RSO123" s="10"/>
      <c r="RSP123" s="10"/>
      <c r="RSQ123" s="10"/>
      <c r="RSR123" s="10"/>
      <c r="RSS123" s="10"/>
      <c r="RST123" s="10"/>
      <c r="RSU123" s="10"/>
      <c r="RSV123" s="10"/>
      <c r="RSW123" s="10"/>
      <c r="RSX123" s="10"/>
      <c r="RSY123" s="10"/>
      <c r="RSZ123" s="10"/>
      <c r="RTA123" s="10"/>
      <c r="RTB123" s="10"/>
      <c r="RTC123" s="10"/>
      <c r="RTD123" s="10"/>
      <c r="RTE123" s="10"/>
      <c r="RTF123" s="10"/>
      <c r="RTG123" s="10"/>
      <c r="RTH123" s="10"/>
      <c r="RTI123" s="10"/>
      <c r="RTJ123" s="10"/>
      <c r="RTK123" s="10"/>
      <c r="RTL123" s="10"/>
      <c r="RTM123" s="10"/>
      <c r="RTN123" s="10"/>
      <c r="RTO123" s="10"/>
      <c r="RTP123" s="10"/>
      <c r="RTQ123" s="10"/>
      <c r="RTR123" s="10"/>
      <c r="RTS123" s="10"/>
      <c r="RTT123" s="10"/>
      <c r="RTU123" s="10"/>
      <c r="RTV123" s="10"/>
      <c r="RTW123" s="10"/>
      <c r="RTX123" s="10"/>
      <c r="RTY123" s="10"/>
      <c r="RTZ123" s="10"/>
      <c r="RUA123" s="10"/>
      <c r="RUB123" s="10"/>
      <c r="RUC123" s="10"/>
      <c r="RUD123" s="10"/>
      <c r="RUE123" s="10"/>
      <c r="RUF123" s="10"/>
      <c r="RUG123" s="10"/>
      <c r="RUH123" s="10"/>
      <c r="RUI123" s="10"/>
      <c r="RUJ123" s="10"/>
      <c r="RUK123" s="10"/>
      <c r="RUL123" s="10"/>
      <c r="RUM123" s="10"/>
      <c r="RUN123" s="10"/>
      <c r="RUO123" s="10"/>
      <c r="RUP123" s="10"/>
      <c r="RUQ123" s="10"/>
      <c r="RUR123" s="10"/>
      <c r="RUS123" s="10"/>
      <c r="RUT123" s="10"/>
      <c r="RUU123" s="10"/>
      <c r="RUV123" s="10"/>
      <c r="RUW123" s="10"/>
      <c r="RUX123" s="10"/>
      <c r="RUY123" s="10"/>
      <c r="RUZ123" s="10"/>
      <c r="RVA123" s="10"/>
      <c r="RVB123" s="10"/>
      <c r="RVC123" s="10"/>
      <c r="RVD123" s="10"/>
      <c r="RVE123" s="10"/>
      <c r="RVF123" s="10"/>
      <c r="RVG123" s="10"/>
      <c r="RVH123" s="10"/>
      <c r="RVI123" s="10"/>
      <c r="RVJ123" s="10"/>
      <c r="RVK123" s="10"/>
      <c r="RVL123" s="10"/>
      <c r="RVM123" s="10"/>
      <c r="RVN123" s="10"/>
      <c r="RVO123" s="10"/>
      <c r="RVP123" s="10"/>
      <c r="RVQ123" s="10"/>
      <c r="RVR123" s="10"/>
      <c r="RVS123" s="10"/>
      <c r="RVT123" s="10"/>
      <c r="RVU123" s="10"/>
      <c r="RVV123" s="10"/>
      <c r="RVW123" s="10"/>
      <c r="RVX123" s="10"/>
      <c r="RVY123" s="10"/>
      <c r="RVZ123" s="10"/>
      <c r="RWA123" s="10"/>
      <c r="RWB123" s="10"/>
      <c r="RWC123" s="10"/>
      <c r="RWD123" s="10"/>
      <c r="RWE123" s="10"/>
      <c r="RWF123" s="10"/>
      <c r="RWG123" s="10"/>
      <c r="RWH123" s="10"/>
      <c r="RWI123" s="10"/>
      <c r="RWJ123" s="10"/>
      <c r="RWK123" s="10"/>
      <c r="RWL123" s="10"/>
      <c r="RWM123" s="10"/>
      <c r="RWN123" s="10"/>
      <c r="RWO123" s="10"/>
      <c r="RWP123" s="10"/>
      <c r="RWQ123" s="10"/>
      <c r="RWR123" s="10"/>
      <c r="RWS123" s="10"/>
      <c r="RWT123" s="10"/>
      <c r="RWU123" s="10"/>
      <c r="RWV123" s="10"/>
      <c r="RWW123" s="10"/>
      <c r="RWX123" s="10"/>
      <c r="RWY123" s="10"/>
      <c r="RWZ123" s="10"/>
      <c r="RXA123" s="10"/>
      <c r="RXB123" s="10"/>
      <c r="RXC123" s="10"/>
      <c r="RXD123" s="10"/>
      <c r="RXE123" s="10"/>
      <c r="RXF123" s="10"/>
      <c r="RXG123" s="10"/>
      <c r="RXH123" s="10"/>
      <c r="RXI123" s="10"/>
      <c r="RXJ123" s="10"/>
      <c r="RXK123" s="10"/>
      <c r="RXL123" s="10"/>
      <c r="RXM123" s="10"/>
      <c r="RXN123" s="10"/>
      <c r="RXO123" s="10"/>
      <c r="RXP123" s="10"/>
      <c r="RXQ123" s="10"/>
      <c r="RXR123" s="10"/>
      <c r="RXS123" s="10"/>
      <c r="RXT123" s="10"/>
      <c r="RXU123" s="10"/>
      <c r="RXV123" s="10"/>
      <c r="RXW123" s="10"/>
      <c r="RXX123" s="10"/>
      <c r="RXY123" s="10"/>
      <c r="RXZ123" s="10"/>
      <c r="RYA123" s="10"/>
      <c r="RYB123" s="10"/>
      <c r="RYC123" s="10"/>
      <c r="RYD123" s="10"/>
      <c r="RYE123" s="10"/>
      <c r="RYF123" s="10"/>
      <c r="RYG123" s="10"/>
      <c r="RYH123" s="10"/>
      <c r="RYI123" s="10"/>
      <c r="RYJ123" s="10"/>
      <c r="RYK123" s="10"/>
      <c r="RYL123" s="10"/>
      <c r="RYM123" s="10"/>
      <c r="RYN123" s="10"/>
      <c r="RYO123" s="10"/>
      <c r="RYP123" s="10"/>
      <c r="RYQ123" s="10"/>
      <c r="RYR123" s="10"/>
      <c r="RYS123" s="10"/>
      <c r="RYT123" s="10"/>
      <c r="RYU123" s="10"/>
      <c r="RYV123" s="10"/>
      <c r="RYW123" s="10"/>
      <c r="RYX123" s="10"/>
      <c r="RYY123" s="10"/>
      <c r="RYZ123" s="10"/>
      <c r="RZA123" s="10"/>
      <c r="RZB123" s="10"/>
      <c r="RZC123" s="10"/>
      <c r="RZD123" s="10"/>
      <c r="RZE123" s="10"/>
      <c r="RZF123" s="10"/>
      <c r="RZG123" s="10"/>
      <c r="RZH123" s="10"/>
      <c r="RZI123" s="10"/>
      <c r="RZJ123" s="10"/>
      <c r="RZK123" s="10"/>
      <c r="RZL123" s="10"/>
      <c r="RZM123" s="10"/>
      <c r="RZN123" s="10"/>
      <c r="RZO123" s="10"/>
      <c r="RZP123" s="10"/>
      <c r="RZQ123" s="10"/>
      <c r="RZR123" s="10"/>
      <c r="RZS123" s="10"/>
      <c r="RZT123" s="10"/>
      <c r="RZU123" s="10"/>
      <c r="RZV123" s="10"/>
      <c r="RZW123" s="10"/>
      <c r="RZX123" s="10"/>
      <c r="RZY123" s="10"/>
      <c r="RZZ123" s="10"/>
      <c r="SAA123" s="10"/>
      <c r="SAB123" s="10"/>
      <c r="SAC123" s="10"/>
      <c r="SAD123" s="10"/>
      <c r="SAE123" s="10"/>
      <c r="SAF123" s="10"/>
      <c r="SAG123" s="10"/>
      <c r="SAH123" s="10"/>
      <c r="SAI123" s="10"/>
      <c r="SAJ123" s="10"/>
      <c r="SAK123" s="10"/>
      <c r="SAL123" s="10"/>
      <c r="SAM123" s="10"/>
      <c r="SAN123" s="10"/>
      <c r="SAO123" s="10"/>
      <c r="SAP123" s="10"/>
      <c r="SAQ123" s="10"/>
      <c r="SAR123" s="10"/>
      <c r="SAS123" s="10"/>
      <c r="SAT123" s="10"/>
      <c r="SAU123" s="10"/>
      <c r="SAV123" s="10"/>
      <c r="SAW123" s="10"/>
      <c r="SAX123" s="10"/>
      <c r="SAY123" s="10"/>
      <c r="SAZ123" s="10"/>
      <c r="SBA123" s="10"/>
      <c r="SBB123" s="10"/>
      <c r="SBC123" s="10"/>
      <c r="SBD123" s="10"/>
      <c r="SBE123" s="10"/>
      <c r="SBF123" s="10"/>
      <c r="SBG123" s="10"/>
      <c r="SBH123" s="10"/>
      <c r="SBI123" s="10"/>
      <c r="SBJ123" s="10"/>
      <c r="SBK123" s="10"/>
      <c r="SBL123" s="10"/>
      <c r="SBM123" s="10"/>
      <c r="SBN123" s="10"/>
      <c r="SBO123" s="10"/>
      <c r="SBP123" s="10"/>
      <c r="SBQ123" s="10"/>
      <c r="SBR123" s="10"/>
      <c r="SBS123" s="10"/>
      <c r="SBT123" s="10"/>
      <c r="SBU123" s="10"/>
      <c r="SBV123" s="10"/>
      <c r="SBW123" s="10"/>
      <c r="SBX123" s="10"/>
      <c r="SBY123" s="10"/>
      <c r="SBZ123" s="10"/>
      <c r="SCA123" s="10"/>
      <c r="SCB123" s="10"/>
      <c r="SCC123" s="10"/>
      <c r="SCD123" s="10"/>
      <c r="SCE123" s="10"/>
      <c r="SCF123" s="10"/>
      <c r="SCG123" s="10"/>
      <c r="SCH123" s="10"/>
      <c r="SCI123" s="10"/>
      <c r="SCJ123" s="10"/>
      <c r="SCK123" s="10"/>
      <c r="SCL123" s="10"/>
      <c r="SCM123" s="10"/>
      <c r="SCN123" s="10"/>
      <c r="SCO123" s="10"/>
      <c r="SCP123" s="10"/>
      <c r="SCQ123" s="10"/>
      <c r="SCR123" s="10"/>
      <c r="SCS123" s="10"/>
      <c r="SCT123" s="10"/>
      <c r="SCU123" s="10"/>
      <c r="SCV123" s="10"/>
      <c r="SCW123" s="10"/>
      <c r="SCX123" s="10"/>
      <c r="SCY123" s="10"/>
      <c r="SCZ123" s="10"/>
      <c r="SDA123" s="10"/>
      <c r="SDB123" s="10"/>
      <c r="SDC123" s="10"/>
      <c r="SDD123" s="10"/>
      <c r="SDE123" s="10"/>
      <c r="SDF123" s="10"/>
      <c r="SDG123" s="10"/>
      <c r="SDH123" s="10"/>
      <c r="SDI123" s="10"/>
      <c r="SDJ123" s="10"/>
      <c r="SDK123" s="10"/>
      <c r="SDL123" s="10"/>
      <c r="SDM123" s="10"/>
      <c r="SDN123" s="10"/>
      <c r="SDO123" s="10"/>
      <c r="SDP123" s="10"/>
      <c r="SDQ123" s="10"/>
      <c r="SDR123" s="10"/>
      <c r="SDS123" s="10"/>
      <c r="SDT123" s="10"/>
      <c r="SDU123" s="10"/>
      <c r="SDV123" s="10"/>
      <c r="SDW123" s="10"/>
      <c r="SDX123" s="10"/>
      <c r="SDY123" s="10"/>
      <c r="SDZ123" s="10"/>
      <c r="SEA123" s="10"/>
      <c r="SEB123" s="10"/>
      <c r="SEC123" s="10"/>
      <c r="SED123" s="10"/>
      <c r="SEE123" s="10"/>
      <c r="SEF123" s="10"/>
      <c r="SEG123" s="10"/>
      <c r="SEH123" s="10"/>
      <c r="SEI123" s="10"/>
      <c r="SEJ123" s="10"/>
      <c r="SEK123" s="10"/>
      <c r="SEL123" s="10"/>
      <c r="SEM123" s="10"/>
      <c r="SEN123" s="10"/>
      <c r="SEO123" s="10"/>
      <c r="SEP123" s="10"/>
      <c r="SEQ123" s="10"/>
      <c r="SER123" s="10"/>
      <c r="SES123" s="10"/>
      <c r="SET123" s="10"/>
      <c r="SEU123" s="10"/>
      <c r="SEV123" s="10"/>
      <c r="SEW123" s="10"/>
      <c r="SEX123" s="10"/>
      <c r="SEY123" s="10"/>
      <c r="SEZ123" s="10"/>
      <c r="SFA123" s="10"/>
      <c r="SFB123" s="10"/>
      <c r="SFC123" s="10"/>
      <c r="SFD123" s="10"/>
      <c r="SFE123" s="10"/>
      <c r="SFF123" s="10"/>
      <c r="SFG123" s="10"/>
      <c r="SFH123" s="10"/>
      <c r="SFI123" s="10"/>
      <c r="SFJ123" s="10"/>
      <c r="SFK123" s="10"/>
      <c r="SFL123" s="10"/>
      <c r="SFM123" s="10"/>
      <c r="SFN123" s="10"/>
      <c r="SFO123" s="10"/>
      <c r="SFP123" s="10"/>
      <c r="SFQ123" s="10"/>
      <c r="SFR123" s="10"/>
      <c r="SFS123" s="10"/>
      <c r="SFT123" s="10"/>
      <c r="SFU123" s="10"/>
      <c r="SFV123" s="10"/>
      <c r="SFW123" s="10"/>
      <c r="SFX123" s="10"/>
      <c r="SFY123" s="10"/>
      <c r="SFZ123" s="10"/>
      <c r="SGA123" s="10"/>
      <c r="SGB123" s="10"/>
      <c r="SGC123" s="10"/>
      <c r="SGD123" s="10"/>
      <c r="SGE123" s="10"/>
      <c r="SGF123" s="10"/>
      <c r="SGG123" s="10"/>
      <c r="SGH123" s="10"/>
      <c r="SGI123" s="10"/>
      <c r="SGJ123" s="10"/>
      <c r="SGK123" s="10"/>
      <c r="SGL123" s="10"/>
      <c r="SGM123" s="10"/>
      <c r="SGN123" s="10"/>
      <c r="SGO123" s="10"/>
      <c r="SGP123" s="10"/>
      <c r="SGQ123" s="10"/>
      <c r="SGR123" s="10"/>
      <c r="SGS123" s="10"/>
      <c r="SGT123" s="10"/>
      <c r="SGU123" s="10"/>
      <c r="SGV123" s="10"/>
      <c r="SGW123" s="10"/>
      <c r="SGX123" s="10"/>
      <c r="SGY123" s="10"/>
      <c r="SGZ123" s="10"/>
      <c r="SHA123" s="10"/>
      <c r="SHB123" s="10"/>
      <c r="SHC123" s="10"/>
      <c r="SHD123" s="10"/>
      <c r="SHE123" s="10"/>
      <c r="SHF123" s="10"/>
      <c r="SHG123" s="10"/>
      <c r="SHH123" s="10"/>
      <c r="SHI123" s="10"/>
      <c r="SHJ123" s="10"/>
      <c r="SHK123" s="10"/>
      <c r="SHL123" s="10"/>
      <c r="SHM123" s="10"/>
      <c r="SHN123" s="10"/>
      <c r="SHO123" s="10"/>
      <c r="SHP123" s="10"/>
      <c r="SHQ123" s="10"/>
      <c r="SHR123" s="10"/>
      <c r="SHS123" s="10"/>
      <c r="SHT123" s="10"/>
      <c r="SHU123" s="10"/>
      <c r="SHV123" s="10"/>
      <c r="SHW123" s="10"/>
      <c r="SHX123" s="10"/>
      <c r="SHY123" s="10"/>
      <c r="SHZ123" s="10"/>
      <c r="SIA123" s="10"/>
      <c r="SIB123" s="10"/>
      <c r="SIC123" s="10"/>
      <c r="SID123" s="10"/>
      <c r="SIE123" s="10"/>
      <c r="SIF123" s="10"/>
      <c r="SIG123" s="10"/>
      <c r="SIH123" s="10"/>
      <c r="SII123" s="10"/>
      <c r="SIJ123" s="10"/>
      <c r="SIK123" s="10"/>
      <c r="SIL123" s="10"/>
      <c r="SIM123" s="10"/>
      <c r="SIN123" s="10"/>
      <c r="SIO123" s="10"/>
      <c r="SIP123" s="10"/>
      <c r="SIQ123" s="10"/>
      <c r="SIR123" s="10"/>
      <c r="SIS123" s="10"/>
      <c r="SIT123" s="10"/>
      <c r="SIU123" s="10"/>
      <c r="SIV123" s="10"/>
      <c r="SIW123" s="10"/>
      <c r="SIX123" s="10"/>
      <c r="SIY123" s="10"/>
      <c r="SIZ123" s="10"/>
      <c r="SJA123" s="10"/>
      <c r="SJB123" s="10"/>
      <c r="SJC123" s="10"/>
      <c r="SJD123" s="10"/>
      <c r="SJE123" s="10"/>
      <c r="SJF123" s="10"/>
      <c r="SJG123" s="10"/>
      <c r="SJH123" s="10"/>
      <c r="SJI123" s="10"/>
      <c r="SJJ123" s="10"/>
      <c r="SJK123" s="10"/>
      <c r="SJL123" s="10"/>
      <c r="SJM123" s="10"/>
      <c r="SJN123" s="10"/>
      <c r="SJO123" s="10"/>
      <c r="SJP123" s="10"/>
      <c r="SJQ123" s="10"/>
      <c r="SJR123" s="10"/>
      <c r="SJS123" s="10"/>
      <c r="SJT123" s="10"/>
      <c r="SJU123" s="10"/>
      <c r="SJV123" s="10"/>
      <c r="SJW123" s="10"/>
      <c r="SJX123" s="10"/>
      <c r="SJY123" s="10"/>
      <c r="SJZ123" s="10"/>
      <c r="SKA123" s="10"/>
      <c r="SKB123" s="10"/>
      <c r="SKC123" s="10"/>
      <c r="SKD123" s="10"/>
      <c r="SKE123" s="10"/>
      <c r="SKF123" s="10"/>
      <c r="SKG123" s="10"/>
      <c r="SKH123" s="10"/>
      <c r="SKI123" s="10"/>
      <c r="SKJ123" s="10"/>
      <c r="SKK123" s="10"/>
      <c r="SKL123" s="10"/>
      <c r="SKM123" s="10"/>
      <c r="SKN123" s="10"/>
      <c r="SKO123" s="10"/>
      <c r="SKP123" s="10"/>
      <c r="SKQ123" s="10"/>
      <c r="SKR123" s="10"/>
      <c r="SKS123" s="10"/>
      <c r="SKT123" s="10"/>
      <c r="SKU123" s="10"/>
      <c r="SKV123" s="10"/>
      <c r="SKW123" s="10"/>
      <c r="SKX123" s="10"/>
      <c r="SKY123" s="10"/>
      <c r="SKZ123" s="10"/>
      <c r="SLA123" s="10"/>
      <c r="SLB123" s="10"/>
      <c r="SLC123" s="10"/>
      <c r="SLD123" s="10"/>
      <c r="SLE123" s="10"/>
      <c r="SLF123" s="10"/>
      <c r="SLG123" s="10"/>
      <c r="SLH123" s="10"/>
      <c r="SLI123" s="10"/>
      <c r="SLJ123" s="10"/>
      <c r="SLK123" s="10"/>
      <c r="SLL123" s="10"/>
      <c r="SLM123" s="10"/>
      <c r="SLN123" s="10"/>
      <c r="SLO123" s="10"/>
      <c r="SLP123" s="10"/>
      <c r="SLQ123" s="10"/>
      <c r="SLR123" s="10"/>
      <c r="SLS123" s="10"/>
      <c r="SLT123" s="10"/>
      <c r="SLU123" s="10"/>
      <c r="SLV123" s="10"/>
      <c r="SLW123" s="10"/>
      <c r="SLX123" s="10"/>
      <c r="SLY123" s="10"/>
      <c r="SLZ123" s="10"/>
      <c r="SMA123" s="10"/>
      <c r="SMB123" s="10"/>
      <c r="SMC123" s="10"/>
      <c r="SMD123" s="10"/>
      <c r="SME123" s="10"/>
      <c r="SMF123" s="10"/>
      <c r="SMG123" s="10"/>
      <c r="SMH123" s="10"/>
      <c r="SMI123" s="10"/>
      <c r="SMJ123" s="10"/>
      <c r="SMK123" s="10"/>
      <c r="SML123" s="10"/>
      <c r="SMM123" s="10"/>
      <c r="SMN123" s="10"/>
      <c r="SMO123" s="10"/>
      <c r="SMP123" s="10"/>
      <c r="SMQ123" s="10"/>
      <c r="SMR123" s="10"/>
      <c r="SMS123" s="10"/>
      <c r="SMT123" s="10"/>
      <c r="SMU123" s="10"/>
      <c r="SMV123" s="10"/>
      <c r="SMW123" s="10"/>
      <c r="SMX123" s="10"/>
      <c r="SMY123" s="10"/>
      <c r="SMZ123" s="10"/>
      <c r="SNA123" s="10"/>
      <c r="SNB123" s="10"/>
      <c r="SNC123" s="10"/>
      <c r="SND123" s="10"/>
      <c r="SNE123" s="10"/>
      <c r="SNF123" s="10"/>
      <c r="SNG123" s="10"/>
      <c r="SNH123" s="10"/>
      <c r="SNI123" s="10"/>
      <c r="SNJ123" s="10"/>
      <c r="SNK123" s="10"/>
      <c r="SNL123" s="10"/>
      <c r="SNM123" s="10"/>
      <c r="SNN123" s="10"/>
      <c r="SNO123" s="10"/>
      <c r="SNP123" s="10"/>
      <c r="SNQ123" s="10"/>
      <c r="SNR123" s="10"/>
      <c r="SNS123" s="10"/>
      <c r="SNT123" s="10"/>
      <c r="SNU123" s="10"/>
      <c r="SNV123" s="10"/>
      <c r="SNW123" s="10"/>
      <c r="SNX123" s="10"/>
      <c r="SNY123" s="10"/>
      <c r="SNZ123" s="10"/>
      <c r="SOA123" s="10"/>
      <c r="SOB123" s="10"/>
      <c r="SOC123" s="10"/>
      <c r="SOD123" s="10"/>
      <c r="SOE123" s="10"/>
      <c r="SOF123" s="10"/>
      <c r="SOG123" s="10"/>
      <c r="SOH123" s="10"/>
      <c r="SOI123" s="10"/>
      <c r="SOJ123" s="10"/>
      <c r="SOK123" s="10"/>
      <c r="SOL123" s="10"/>
      <c r="SOM123" s="10"/>
      <c r="SON123" s="10"/>
      <c r="SOO123" s="10"/>
      <c r="SOP123" s="10"/>
      <c r="SOQ123" s="10"/>
      <c r="SOR123" s="10"/>
      <c r="SOS123" s="10"/>
      <c r="SOT123" s="10"/>
      <c r="SOU123" s="10"/>
      <c r="SOV123" s="10"/>
      <c r="SOW123" s="10"/>
      <c r="SOX123" s="10"/>
      <c r="SOY123" s="10"/>
      <c r="SOZ123" s="10"/>
      <c r="SPA123" s="10"/>
      <c r="SPB123" s="10"/>
      <c r="SPC123" s="10"/>
      <c r="SPD123" s="10"/>
      <c r="SPE123" s="10"/>
      <c r="SPF123" s="10"/>
      <c r="SPG123" s="10"/>
      <c r="SPH123" s="10"/>
      <c r="SPI123" s="10"/>
      <c r="SPJ123" s="10"/>
      <c r="SPK123" s="10"/>
      <c r="SPL123" s="10"/>
      <c r="SPM123" s="10"/>
      <c r="SPN123" s="10"/>
      <c r="SPO123" s="10"/>
      <c r="SPP123" s="10"/>
      <c r="SPQ123" s="10"/>
      <c r="SPR123" s="10"/>
      <c r="SPS123" s="10"/>
      <c r="SPT123" s="10"/>
      <c r="SPU123" s="10"/>
      <c r="SPV123" s="10"/>
      <c r="SPW123" s="10"/>
      <c r="SPX123" s="10"/>
      <c r="SPY123" s="10"/>
      <c r="SPZ123" s="10"/>
      <c r="SQA123" s="10"/>
      <c r="SQB123" s="10"/>
      <c r="SQC123" s="10"/>
      <c r="SQD123" s="10"/>
      <c r="SQE123" s="10"/>
      <c r="SQF123" s="10"/>
      <c r="SQG123" s="10"/>
      <c r="SQH123" s="10"/>
      <c r="SQI123" s="10"/>
      <c r="SQJ123" s="10"/>
      <c r="SQK123" s="10"/>
      <c r="SQL123" s="10"/>
      <c r="SQM123" s="10"/>
      <c r="SQN123" s="10"/>
      <c r="SQO123" s="10"/>
      <c r="SQP123" s="10"/>
      <c r="SQQ123" s="10"/>
      <c r="SQR123" s="10"/>
      <c r="SQS123" s="10"/>
      <c r="SQT123" s="10"/>
      <c r="SQU123" s="10"/>
      <c r="SQV123" s="10"/>
      <c r="SQW123" s="10"/>
      <c r="SQX123" s="10"/>
      <c r="SQY123" s="10"/>
      <c r="SQZ123" s="10"/>
      <c r="SRA123" s="10"/>
      <c r="SRB123" s="10"/>
      <c r="SRC123" s="10"/>
      <c r="SRD123" s="10"/>
      <c r="SRE123" s="10"/>
      <c r="SRF123" s="10"/>
      <c r="SRG123" s="10"/>
      <c r="SRH123" s="10"/>
      <c r="SRI123" s="10"/>
      <c r="SRJ123" s="10"/>
      <c r="SRK123" s="10"/>
      <c r="SRL123" s="10"/>
      <c r="SRM123" s="10"/>
      <c r="SRN123" s="10"/>
      <c r="SRO123" s="10"/>
      <c r="SRP123" s="10"/>
      <c r="SRQ123" s="10"/>
      <c r="SRR123" s="10"/>
      <c r="SRS123" s="10"/>
      <c r="SRT123" s="10"/>
      <c r="SRU123" s="10"/>
      <c r="SRV123" s="10"/>
      <c r="SRW123" s="10"/>
      <c r="SRX123" s="10"/>
      <c r="SRY123" s="10"/>
      <c r="SRZ123" s="10"/>
      <c r="SSA123" s="10"/>
      <c r="SSB123" s="10"/>
      <c r="SSC123" s="10"/>
      <c r="SSD123" s="10"/>
      <c r="SSE123" s="10"/>
      <c r="SSF123" s="10"/>
      <c r="SSG123" s="10"/>
      <c r="SSH123" s="10"/>
      <c r="SSI123" s="10"/>
      <c r="SSJ123" s="10"/>
      <c r="SSK123" s="10"/>
      <c r="SSL123" s="10"/>
      <c r="SSM123" s="10"/>
      <c r="SSN123" s="10"/>
      <c r="SSO123" s="10"/>
      <c r="SSP123" s="10"/>
      <c r="SSQ123" s="10"/>
      <c r="SSR123" s="10"/>
      <c r="SSS123" s="10"/>
      <c r="SST123" s="10"/>
      <c r="SSU123" s="10"/>
      <c r="SSV123" s="10"/>
      <c r="SSW123" s="10"/>
      <c r="SSX123" s="10"/>
      <c r="SSY123" s="10"/>
      <c r="SSZ123" s="10"/>
      <c r="STA123" s="10"/>
      <c r="STB123" s="10"/>
      <c r="STC123" s="10"/>
      <c r="STD123" s="10"/>
      <c r="STE123" s="10"/>
      <c r="STF123" s="10"/>
      <c r="STG123" s="10"/>
      <c r="STH123" s="10"/>
      <c r="STI123" s="10"/>
      <c r="STJ123" s="10"/>
      <c r="STK123" s="10"/>
      <c r="STL123" s="10"/>
      <c r="STM123" s="10"/>
      <c r="STN123" s="10"/>
      <c r="STO123" s="10"/>
      <c r="STP123" s="10"/>
      <c r="STQ123" s="10"/>
      <c r="STR123" s="10"/>
      <c r="STS123" s="10"/>
      <c r="STT123" s="10"/>
      <c r="STU123" s="10"/>
      <c r="STV123" s="10"/>
      <c r="STW123" s="10"/>
      <c r="STX123" s="10"/>
      <c r="STY123" s="10"/>
      <c r="STZ123" s="10"/>
      <c r="SUA123" s="10"/>
      <c r="SUB123" s="10"/>
      <c r="SUC123" s="10"/>
      <c r="SUD123" s="10"/>
      <c r="SUE123" s="10"/>
      <c r="SUF123" s="10"/>
      <c r="SUG123" s="10"/>
      <c r="SUH123" s="10"/>
      <c r="SUI123" s="10"/>
      <c r="SUJ123" s="10"/>
      <c r="SUK123" s="10"/>
      <c r="SUL123" s="10"/>
      <c r="SUM123" s="10"/>
      <c r="SUN123" s="10"/>
      <c r="SUO123" s="10"/>
      <c r="SUP123" s="10"/>
      <c r="SUQ123" s="10"/>
      <c r="SUR123" s="10"/>
      <c r="SUS123" s="10"/>
      <c r="SUT123" s="10"/>
      <c r="SUU123" s="10"/>
      <c r="SUV123" s="10"/>
      <c r="SUW123" s="10"/>
      <c r="SUX123" s="10"/>
      <c r="SUY123" s="10"/>
      <c r="SUZ123" s="10"/>
      <c r="SVA123" s="10"/>
      <c r="SVB123" s="10"/>
      <c r="SVC123" s="10"/>
      <c r="SVD123" s="10"/>
      <c r="SVE123" s="10"/>
      <c r="SVF123" s="10"/>
      <c r="SVG123" s="10"/>
      <c r="SVH123" s="10"/>
      <c r="SVI123" s="10"/>
      <c r="SVJ123" s="10"/>
      <c r="SVK123" s="10"/>
      <c r="SVL123" s="10"/>
      <c r="SVM123" s="10"/>
      <c r="SVN123" s="10"/>
      <c r="SVO123" s="10"/>
      <c r="SVP123" s="10"/>
      <c r="SVQ123" s="10"/>
      <c r="SVR123" s="10"/>
      <c r="SVS123" s="10"/>
      <c r="SVT123" s="10"/>
      <c r="SVU123" s="10"/>
      <c r="SVV123" s="10"/>
      <c r="SVW123" s="10"/>
      <c r="SVX123" s="10"/>
      <c r="SVY123" s="10"/>
      <c r="SVZ123" s="10"/>
      <c r="SWA123" s="10"/>
      <c r="SWB123" s="10"/>
      <c r="SWC123" s="10"/>
      <c r="SWD123" s="10"/>
      <c r="SWE123" s="10"/>
      <c r="SWF123" s="10"/>
      <c r="SWG123" s="10"/>
      <c r="SWH123" s="10"/>
      <c r="SWI123" s="10"/>
      <c r="SWJ123" s="10"/>
      <c r="SWK123" s="10"/>
      <c r="SWL123" s="10"/>
      <c r="SWM123" s="10"/>
      <c r="SWN123" s="10"/>
      <c r="SWO123" s="10"/>
      <c r="SWP123" s="10"/>
      <c r="SWQ123" s="10"/>
      <c r="SWR123" s="10"/>
      <c r="SWS123" s="10"/>
      <c r="SWT123" s="10"/>
      <c r="SWU123" s="10"/>
      <c r="SWV123" s="10"/>
      <c r="SWW123" s="10"/>
      <c r="SWX123" s="10"/>
      <c r="SWY123" s="10"/>
      <c r="SWZ123" s="10"/>
      <c r="SXA123" s="10"/>
      <c r="SXB123" s="10"/>
      <c r="SXC123" s="10"/>
      <c r="SXD123" s="10"/>
      <c r="SXE123" s="10"/>
      <c r="SXF123" s="10"/>
      <c r="SXG123" s="10"/>
      <c r="SXH123" s="10"/>
      <c r="SXI123" s="10"/>
      <c r="SXJ123" s="10"/>
      <c r="SXK123" s="10"/>
      <c r="SXL123" s="10"/>
      <c r="SXM123" s="10"/>
      <c r="SXN123" s="10"/>
      <c r="SXO123" s="10"/>
      <c r="SXP123" s="10"/>
      <c r="SXQ123" s="10"/>
      <c r="SXR123" s="10"/>
      <c r="SXS123" s="10"/>
      <c r="SXT123" s="10"/>
      <c r="SXU123" s="10"/>
      <c r="SXV123" s="10"/>
      <c r="SXW123" s="10"/>
      <c r="SXX123" s="10"/>
      <c r="SXY123" s="10"/>
      <c r="SXZ123" s="10"/>
      <c r="SYA123" s="10"/>
      <c r="SYB123" s="10"/>
      <c r="SYC123" s="10"/>
      <c r="SYD123" s="10"/>
      <c r="SYE123" s="10"/>
      <c r="SYF123" s="10"/>
      <c r="SYG123" s="10"/>
      <c r="SYH123" s="10"/>
      <c r="SYI123" s="10"/>
      <c r="SYJ123" s="10"/>
      <c r="SYK123" s="10"/>
      <c r="SYL123" s="10"/>
      <c r="SYM123" s="10"/>
      <c r="SYN123" s="10"/>
      <c r="SYO123" s="10"/>
      <c r="SYP123" s="10"/>
      <c r="SYQ123" s="10"/>
      <c r="SYR123" s="10"/>
      <c r="SYS123" s="10"/>
      <c r="SYT123" s="10"/>
      <c r="SYU123" s="10"/>
      <c r="SYV123" s="10"/>
      <c r="SYW123" s="10"/>
      <c r="SYX123" s="10"/>
      <c r="SYY123" s="10"/>
      <c r="SYZ123" s="10"/>
      <c r="SZA123" s="10"/>
      <c r="SZB123" s="10"/>
      <c r="SZC123" s="10"/>
      <c r="SZD123" s="10"/>
      <c r="SZE123" s="10"/>
      <c r="SZF123" s="10"/>
      <c r="SZG123" s="10"/>
      <c r="SZH123" s="10"/>
      <c r="SZI123" s="10"/>
      <c r="SZJ123" s="10"/>
      <c r="SZK123" s="10"/>
      <c r="SZL123" s="10"/>
      <c r="SZM123" s="10"/>
      <c r="SZN123" s="10"/>
      <c r="SZO123" s="10"/>
      <c r="SZP123" s="10"/>
      <c r="SZQ123" s="10"/>
      <c r="SZR123" s="10"/>
      <c r="SZS123" s="10"/>
      <c r="SZT123" s="10"/>
      <c r="SZU123" s="10"/>
      <c r="SZV123" s="10"/>
      <c r="SZW123" s="10"/>
      <c r="SZX123" s="10"/>
      <c r="SZY123" s="10"/>
      <c r="SZZ123" s="10"/>
      <c r="TAA123" s="10"/>
      <c r="TAB123" s="10"/>
      <c r="TAC123" s="10"/>
      <c r="TAD123" s="10"/>
      <c r="TAE123" s="10"/>
      <c r="TAF123" s="10"/>
      <c r="TAG123" s="10"/>
      <c r="TAH123" s="10"/>
      <c r="TAI123" s="10"/>
      <c r="TAJ123" s="10"/>
      <c r="TAK123" s="10"/>
      <c r="TAL123" s="10"/>
      <c r="TAM123" s="10"/>
      <c r="TAN123" s="10"/>
      <c r="TAO123" s="10"/>
      <c r="TAP123" s="10"/>
      <c r="TAQ123" s="10"/>
      <c r="TAR123" s="10"/>
      <c r="TAS123" s="10"/>
      <c r="TAT123" s="10"/>
      <c r="TAU123" s="10"/>
      <c r="TAV123" s="10"/>
      <c r="TAW123" s="10"/>
      <c r="TAX123" s="10"/>
      <c r="TAY123" s="10"/>
      <c r="TAZ123" s="10"/>
      <c r="TBA123" s="10"/>
      <c r="TBB123" s="10"/>
      <c r="TBC123" s="10"/>
      <c r="TBD123" s="10"/>
      <c r="TBE123" s="10"/>
      <c r="TBF123" s="10"/>
      <c r="TBG123" s="10"/>
      <c r="TBH123" s="10"/>
      <c r="TBI123" s="10"/>
      <c r="TBJ123" s="10"/>
      <c r="TBK123" s="10"/>
      <c r="TBL123" s="10"/>
      <c r="TBM123" s="10"/>
      <c r="TBN123" s="10"/>
      <c r="TBO123" s="10"/>
      <c r="TBP123" s="10"/>
      <c r="TBQ123" s="10"/>
      <c r="TBR123" s="10"/>
      <c r="TBS123" s="10"/>
      <c r="TBT123" s="10"/>
      <c r="TBU123" s="10"/>
      <c r="TBV123" s="10"/>
      <c r="TBW123" s="10"/>
      <c r="TBX123" s="10"/>
      <c r="TBY123" s="10"/>
      <c r="TBZ123" s="10"/>
      <c r="TCA123" s="10"/>
      <c r="TCB123" s="10"/>
      <c r="TCC123" s="10"/>
      <c r="TCD123" s="10"/>
      <c r="TCE123" s="10"/>
      <c r="TCF123" s="10"/>
      <c r="TCG123" s="10"/>
      <c r="TCH123" s="10"/>
      <c r="TCI123" s="10"/>
      <c r="TCJ123" s="10"/>
      <c r="TCK123" s="10"/>
      <c r="TCL123" s="10"/>
      <c r="TCM123" s="10"/>
      <c r="TCN123" s="10"/>
      <c r="TCO123" s="10"/>
      <c r="TCP123" s="10"/>
      <c r="TCQ123" s="10"/>
      <c r="TCR123" s="10"/>
      <c r="TCS123" s="10"/>
      <c r="TCT123" s="10"/>
      <c r="TCU123" s="10"/>
      <c r="TCV123" s="10"/>
      <c r="TCW123" s="10"/>
      <c r="TCX123" s="10"/>
      <c r="TCY123" s="10"/>
      <c r="TCZ123" s="10"/>
      <c r="TDA123" s="10"/>
      <c r="TDB123" s="10"/>
      <c r="TDC123" s="10"/>
      <c r="TDD123" s="10"/>
      <c r="TDE123" s="10"/>
      <c r="TDF123" s="10"/>
      <c r="TDG123" s="10"/>
      <c r="TDH123" s="10"/>
      <c r="TDI123" s="10"/>
      <c r="TDJ123" s="10"/>
      <c r="TDK123" s="10"/>
      <c r="TDL123" s="10"/>
      <c r="TDM123" s="10"/>
      <c r="TDN123" s="10"/>
      <c r="TDO123" s="10"/>
      <c r="TDP123" s="10"/>
      <c r="TDQ123" s="10"/>
      <c r="TDR123" s="10"/>
      <c r="TDS123" s="10"/>
      <c r="TDT123" s="10"/>
      <c r="TDU123" s="10"/>
      <c r="TDV123" s="10"/>
      <c r="TDW123" s="10"/>
      <c r="TDX123" s="10"/>
      <c r="TDY123" s="10"/>
      <c r="TDZ123" s="10"/>
      <c r="TEA123" s="10"/>
      <c r="TEB123" s="10"/>
      <c r="TEC123" s="10"/>
      <c r="TED123" s="10"/>
      <c r="TEE123" s="10"/>
      <c r="TEF123" s="10"/>
      <c r="TEG123" s="10"/>
      <c r="TEH123" s="10"/>
      <c r="TEI123" s="10"/>
      <c r="TEJ123" s="10"/>
      <c r="TEK123" s="10"/>
      <c r="TEL123" s="10"/>
      <c r="TEM123" s="10"/>
      <c r="TEN123" s="10"/>
      <c r="TEO123" s="10"/>
      <c r="TEP123" s="10"/>
      <c r="TEQ123" s="10"/>
      <c r="TER123" s="10"/>
      <c r="TES123" s="10"/>
      <c r="TET123" s="10"/>
      <c r="TEU123" s="10"/>
      <c r="TEV123" s="10"/>
      <c r="TEW123" s="10"/>
      <c r="TEX123" s="10"/>
      <c r="TEY123" s="10"/>
      <c r="TEZ123" s="10"/>
      <c r="TFA123" s="10"/>
      <c r="TFB123" s="10"/>
      <c r="TFC123" s="10"/>
      <c r="TFD123" s="10"/>
      <c r="TFE123" s="10"/>
      <c r="TFF123" s="10"/>
      <c r="TFG123" s="10"/>
      <c r="TFH123" s="10"/>
      <c r="TFI123" s="10"/>
      <c r="TFJ123" s="10"/>
      <c r="TFK123" s="10"/>
      <c r="TFL123" s="10"/>
      <c r="TFM123" s="10"/>
      <c r="TFN123" s="10"/>
      <c r="TFO123" s="10"/>
      <c r="TFP123" s="10"/>
      <c r="TFQ123" s="10"/>
      <c r="TFR123" s="10"/>
      <c r="TFS123" s="10"/>
      <c r="TFT123" s="10"/>
      <c r="TFU123" s="10"/>
      <c r="TFV123" s="10"/>
      <c r="TFW123" s="10"/>
      <c r="TFX123" s="10"/>
      <c r="TFY123" s="10"/>
      <c r="TFZ123" s="10"/>
      <c r="TGA123" s="10"/>
      <c r="TGB123" s="10"/>
      <c r="TGC123" s="10"/>
      <c r="TGD123" s="10"/>
      <c r="TGE123" s="10"/>
      <c r="TGF123" s="10"/>
      <c r="TGG123" s="10"/>
      <c r="TGH123" s="10"/>
      <c r="TGI123" s="10"/>
      <c r="TGJ123" s="10"/>
      <c r="TGK123" s="10"/>
      <c r="TGL123" s="10"/>
      <c r="TGM123" s="10"/>
      <c r="TGN123" s="10"/>
      <c r="TGO123" s="10"/>
      <c r="TGP123" s="10"/>
      <c r="TGQ123" s="10"/>
      <c r="TGR123" s="10"/>
      <c r="TGS123" s="10"/>
      <c r="TGT123" s="10"/>
      <c r="TGU123" s="10"/>
      <c r="TGV123" s="10"/>
      <c r="TGW123" s="10"/>
      <c r="TGX123" s="10"/>
      <c r="TGY123" s="10"/>
      <c r="TGZ123" s="10"/>
      <c r="THA123" s="10"/>
      <c r="THB123" s="10"/>
      <c r="THC123" s="10"/>
      <c r="THD123" s="10"/>
      <c r="THE123" s="10"/>
      <c r="THF123" s="10"/>
      <c r="THG123" s="10"/>
      <c r="THH123" s="10"/>
      <c r="THI123" s="10"/>
      <c r="THJ123" s="10"/>
      <c r="THK123" s="10"/>
      <c r="THL123" s="10"/>
      <c r="THM123" s="10"/>
      <c r="THN123" s="10"/>
      <c r="THO123" s="10"/>
      <c r="THP123" s="10"/>
      <c r="THQ123" s="10"/>
      <c r="THR123" s="10"/>
      <c r="THS123" s="10"/>
      <c r="THT123" s="10"/>
      <c r="THU123" s="10"/>
      <c r="THV123" s="10"/>
      <c r="THW123" s="10"/>
      <c r="THX123" s="10"/>
      <c r="THY123" s="10"/>
      <c r="THZ123" s="10"/>
      <c r="TIA123" s="10"/>
      <c r="TIB123" s="10"/>
      <c r="TIC123" s="10"/>
      <c r="TID123" s="10"/>
      <c r="TIE123" s="10"/>
      <c r="TIF123" s="10"/>
      <c r="TIG123" s="10"/>
      <c r="TIH123" s="10"/>
      <c r="TII123" s="10"/>
      <c r="TIJ123" s="10"/>
      <c r="TIK123" s="10"/>
      <c r="TIL123" s="10"/>
      <c r="TIM123" s="10"/>
      <c r="TIN123" s="10"/>
      <c r="TIO123" s="10"/>
      <c r="TIP123" s="10"/>
      <c r="TIQ123" s="10"/>
      <c r="TIR123" s="10"/>
      <c r="TIS123" s="10"/>
      <c r="TIT123" s="10"/>
      <c r="TIU123" s="10"/>
      <c r="TIV123" s="10"/>
      <c r="TIW123" s="10"/>
      <c r="TIX123" s="10"/>
      <c r="TIY123" s="10"/>
      <c r="TIZ123" s="10"/>
      <c r="TJA123" s="10"/>
      <c r="TJB123" s="10"/>
      <c r="TJC123" s="10"/>
      <c r="TJD123" s="10"/>
      <c r="TJE123" s="10"/>
      <c r="TJF123" s="10"/>
      <c r="TJG123" s="10"/>
      <c r="TJH123" s="10"/>
      <c r="TJI123" s="10"/>
      <c r="TJJ123" s="10"/>
      <c r="TJK123" s="10"/>
      <c r="TJL123" s="10"/>
      <c r="TJM123" s="10"/>
      <c r="TJN123" s="10"/>
      <c r="TJO123" s="10"/>
      <c r="TJP123" s="10"/>
      <c r="TJQ123" s="10"/>
      <c r="TJR123" s="10"/>
      <c r="TJS123" s="10"/>
      <c r="TJT123" s="10"/>
      <c r="TJU123" s="10"/>
      <c r="TJV123" s="10"/>
      <c r="TJW123" s="10"/>
      <c r="TJX123" s="10"/>
      <c r="TJY123" s="10"/>
      <c r="TJZ123" s="10"/>
      <c r="TKA123" s="10"/>
      <c r="TKB123" s="10"/>
      <c r="TKC123" s="10"/>
      <c r="TKD123" s="10"/>
      <c r="TKE123" s="10"/>
      <c r="TKF123" s="10"/>
      <c r="TKG123" s="10"/>
      <c r="TKH123" s="10"/>
      <c r="TKI123" s="10"/>
      <c r="TKJ123" s="10"/>
      <c r="TKK123" s="10"/>
      <c r="TKL123" s="10"/>
      <c r="TKM123" s="10"/>
      <c r="TKN123" s="10"/>
      <c r="TKO123" s="10"/>
      <c r="TKP123" s="10"/>
      <c r="TKQ123" s="10"/>
      <c r="TKR123" s="10"/>
      <c r="TKS123" s="10"/>
      <c r="TKT123" s="10"/>
      <c r="TKU123" s="10"/>
      <c r="TKV123" s="10"/>
      <c r="TKW123" s="10"/>
      <c r="TKX123" s="10"/>
      <c r="TKY123" s="10"/>
      <c r="TKZ123" s="10"/>
      <c r="TLA123" s="10"/>
      <c r="TLB123" s="10"/>
      <c r="TLC123" s="10"/>
      <c r="TLD123" s="10"/>
      <c r="TLE123" s="10"/>
      <c r="TLF123" s="10"/>
      <c r="TLG123" s="10"/>
      <c r="TLH123" s="10"/>
      <c r="TLI123" s="10"/>
      <c r="TLJ123" s="10"/>
      <c r="TLK123" s="10"/>
      <c r="TLL123" s="10"/>
      <c r="TLM123" s="10"/>
      <c r="TLN123" s="10"/>
      <c r="TLO123" s="10"/>
      <c r="TLP123" s="10"/>
      <c r="TLQ123" s="10"/>
      <c r="TLR123" s="10"/>
      <c r="TLS123" s="10"/>
      <c r="TLT123" s="10"/>
      <c r="TLU123" s="10"/>
      <c r="TLV123" s="10"/>
      <c r="TLW123" s="10"/>
      <c r="TLX123" s="10"/>
      <c r="TLY123" s="10"/>
      <c r="TLZ123" s="10"/>
      <c r="TMA123" s="10"/>
      <c r="TMB123" s="10"/>
      <c r="TMC123" s="10"/>
      <c r="TMD123" s="10"/>
      <c r="TME123" s="10"/>
      <c r="TMF123" s="10"/>
      <c r="TMG123" s="10"/>
      <c r="TMH123" s="10"/>
      <c r="TMI123" s="10"/>
      <c r="TMJ123" s="10"/>
      <c r="TMK123" s="10"/>
      <c r="TML123" s="10"/>
      <c r="TMM123" s="10"/>
      <c r="TMN123" s="10"/>
      <c r="TMO123" s="10"/>
      <c r="TMP123" s="10"/>
      <c r="TMQ123" s="10"/>
      <c r="TMR123" s="10"/>
      <c r="TMS123" s="10"/>
      <c r="TMT123" s="10"/>
      <c r="TMU123" s="10"/>
      <c r="TMV123" s="10"/>
      <c r="TMW123" s="10"/>
      <c r="TMX123" s="10"/>
      <c r="TMY123" s="10"/>
      <c r="TMZ123" s="10"/>
      <c r="TNA123" s="10"/>
      <c r="TNB123" s="10"/>
      <c r="TNC123" s="10"/>
      <c r="TND123" s="10"/>
      <c r="TNE123" s="10"/>
      <c r="TNF123" s="10"/>
      <c r="TNG123" s="10"/>
      <c r="TNH123" s="10"/>
      <c r="TNI123" s="10"/>
      <c r="TNJ123" s="10"/>
      <c r="TNK123" s="10"/>
      <c r="TNL123" s="10"/>
      <c r="TNM123" s="10"/>
      <c r="TNN123" s="10"/>
      <c r="TNO123" s="10"/>
      <c r="TNP123" s="10"/>
      <c r="TNQ123" s="10"/>
      <c r="TNR123" s="10"/>
      <c r="TNS123" s="10"/>
      <c r="TNT123" s="10"/>
      <c r="TNU123" s="10"/>
      <c r="TNV123" s="10"/>
      <c r="TNW123" s="10"/>
      <c r="TNX123" s="10"/>
      <c r="TNY123" s="10"/>
      <c r="TNZ123" s="10"/>
      <c r="TOA123" s="10"/>
      <c r="TOB123" s="10"/>
      <c r="TOC123" s="10"/>
      <c r="TOD123" s="10"/>
      <c r="TOE123" s="10"/>
      <c r="TOF123" s="10"/>
      <c r="TOG123" s="10"/>
      <c r="TOH123" s="10"/>
      <c r="TOI123" s="10"/>
      <c r="TOJ123" s="10"/>
      <c r="TOK123" s="10"/>
      <c r="TOL123" s="10"/>
      <c r="TOM123" s="10"/>
      <c r="TON123" s="10"/>
      <c r="TOO123" s="10"/>
      <c r="TOP123" s="10"/>
      <c r="TOQ123" s="10"/>
      <c r="TOR123" s="10"/>
      <c r="TOS123" s="10"/>
      <c r="TOT123" s="10"/>
      <c r="TOU123" s="10"/>
      <c r="TOV123" s="10"/>
      <c r="TOW123" s="10"/>
      <c r="TOX123" s="10"/>
      <c r="TOY123" s="10"/>
      <c r="TOZ123" s="10"/>
      <c r="TPA123" s="10"/>
      <c r="TPB123" s="10"/>
      <c r="TPC123" s="10"/>
      <c r="TPD123" s="10"/>
      <c r="TPE123" s="10"/>
      <c r="TPF123" s="10"/>
      <c r="TPG123" s="10"/>
      <c r="TPH123" s="10"/>
      <c r="TPI123" s="10"/>
      <c r="TPJ123" s="10"/>
      <c r="TPK123" s="10"/>
      <c r="TPL123" s="10"/>
      <c r="TPM123" s="10"/>
      <c r="TPN123" s="10"/>
      <c r="TPO123" s="10"/>
      <c r="TPP123" s="10"/>
      <c r="TPQ123" s="10"/>
      <c r="TPR123" s="10"/>
      <c r="TPS123" s="10"/>
      <c r="TPT123" s="10"/>
      <c r="TPU123" s="10"/>
      <c r="TPV123" s="10"/>
      <c r="TPW123" s="10"/>
      <c r="TPX123" s="10"/>
      <c r="TPY123" s="10"/>
      <c r="TPZ123" s="10"/>
      <c r="TQA123" s="10"/>
      <c r="TQB123" s="10"/>
      <c r="TQC123" s="10"/>
      <c r="TQD123" s="10"/>
      <c r="TQE123" s="10"/>
      <c r="TQF123" s="10"/>
      <c r="TQG123" s="10"/>
      <c r="TQH123" s="10"/>
      <c r="TQI123" s="10"/>
      <c r="TQJ123" s="10"/>
      <c r="TQK123" s="10"/>
      <c r="TQL123" s="10"/>
      <c r="TQM123" s="10"/>
      <c r="TQN123" s="10"/>
      <c r="TQO123" s="10"/>
      <c r="TQP123" s="10"/>
      <c r="TQQ123" s="10"/>
      <c r="TQR123" s="10"/>
      <c r="TQS123" s="10"/>
      <c r="TQT123" s="10"/>
      <c r="TQU123" s="10"/>
      <c r="TQV123" s="10"/>
      <c r="TQW123" s="10"/>
      <c r="TQX123" s="10"/>
      <c r="TQY123" s="10"/>
      <c r="TQZ123" s="10"/>
      <c r="TRA123" s="10"/>
      <c r="TRB123" s="10"/>
      <c r="TRC123" s="10"/>
      <c r="TRD123" s="10"/>
      <c r="TRE123" s="10"/>
      <c r="TRF123" s="10"/>
      <c r="TRG123" s="10"/>
      <c r="TRH123" s="10"/>
      <c r="TRI123" s="10"/>
      <c r="TRJ123" s="10"/>
      <c r="TRK123" s="10"/>
      <c r="TRL123" s="10"/>
      <c r="TRM123" s="10"/>
      <c r="TRN123" s="10"/>
      <c r="TRO123" s="10"/>
      <c r="TRP123" s="10"/>
      <c r="TRQ123" s="10"/>
      <c r="TRR123" s="10"/>
      <c r="TRS123" s="10"/>
      <c r="TRT123" s="10"/>
      <c r="TRU123" s="10"/>
      <c r="TRV123" s="10"/>
      <c r="TRW123" s="10"/>
      <c r="TRX123" s="10"/>
      <c r="TRY123" s="10"/>
      <c r="TRZ123" s="10"/>
      <c r="TSA123" s="10"/>
      <c r="TSB123" s="10"/>
      <c r="TSC123" s="10"/>
      <c r="TSD123" s="10"/>
      <c r="TSE123" s="10"/>
      <c r="TSF123" s="10"/>
      <c r="TSG123" s="10"/>
      <c r="TSH123" s="10"/>
      <c r="TSI123" s="10"/>
      <c r="TSJ123" s="10"/>
      <c r="TSK123" s="10"/>
      <c r="TSL123" s="10"/>
      <c r="TSM123" s="10"/>
      <c r="TSN123" s="10"/>
      <c r="TSO123" s="10"/>
      <c r="TSP123" s="10"/>
      <c r="TSQ123" s="10"/>
      <c r="TSR123" s="10"/>
      <c r="TSS123" s="10"/>
      <c r="TST123" s="10"/>
      <c r="TSU123" s="10"/>
      <c r="TSV123" s="10"/>
      <c r="TSW123" s="10"/>
      <c r="TSX123" s="10"/>
      <c r="TSY123" s="10"/>
      <c r="TSZ123" s="10"/>
      <c r="TTA123" s="10"/>
      <c r="TTB123" s="10"/>
      <c r="TTC123" s="10"/>
      <c r="TTD123" s="10"/>
      <c r="TTE123" s="10"/>
      <c r="TTF123" s="10"/>
      <c r="TTG123" s="10"/>
      <c r="TTH123" s="10"/>
      <c r="TTI123" s="10"/>
      <c r="TTJ123" s="10"/>
      <c r="TTK123" s="10"/>
      <c r="TTL123" s="10"/>
      <c r="TTM123" s="10"/>
      <c r="TTN123" s="10"/>
      <c r="TTO123" s="10"/>
      <c r="TTP123" s="10"/>
      <c r="TTQ123" s="10"/>
      <c r="TTR123" s="10"/>
      <c r="TTS123" s="10"/>
      <c r="TTT123" s="10"/>
      <c r="TTU123" s="10"/>
      <c r="TTV123" s="10"/>
      <c r="TTW123" s="10"/>
      <c r="TTX123" s="10"/>
      <c r="TTY123" s="10"/>
      <c r="TTZ123" s="10"/>
      <c r="TUA123" s="10"/>
      <c r="TUB123" s="10"/>
      <c r="TUC123" s="10"/>
      <c r="TUD123" s="10"/>
      <c r="TUE123" s="10"/>
      <c r="TUF123" s="10"/>
      <c r="TUG123" s="10"/>
      <c r="TUH123" s="10"/>
      <c r="TUI123" s="10"/>
      <c r="TUJ123" s="10"/>
      <c r="TUK123" s="10"/>
      <c r="TUL123" s="10"/>
      <c r="TUM123" s="10"/>
      <c r="TUN123" s="10"/>
      <c r="TUO123" s="10"/>
      <c r="TUP123" s="10"/>
      <c r="TUQ123" s="10"/>
      <c r="TUR123" s="10"/>
      <c r="TUS123" s="10"/>
      <c r="TUT123" s="10"/>
      <c r="TUU123" s="10"/>
      <c r="TUV123" s="10"/>
      <c r="TUW123" s="10"/>
      <c r="TUX123" s="10"/>
      <c r="TUY123" s="10"/>
      <c r="TUZ123" s="10"/>
      <c r="TVA123" s="10"/>
      <c r="TVB123" s="10"/>
      <c r="TVC123" s="10"/>
      <c r="TVD123" s="10"/>
      <c r="TVE123" s="10"/>
      <c r="TVF123" s="10"/>
      <c r="TVG123" s="10"/>
      <c r="TVH123" s="10"/>
      <c r="TVI123" s="10"/>
      <c r="TVJ123" s="10"/>
      <c r="TVK123" s="10"/>
      <c r="TVL123" s="10"/>
      <c r="TVM123" s="10"/>
      <c r="TVN123" s="10"/>
      <c r="TVO123" s="10"/>
      <c r="TVP123" s="10"/>
      <c r="TVQ123" s="10"/>
      <c r="TVR123" s="10"/>
      <c r="TVS123" s="10"/>
      <c r="TVT123" s="10"/>
      <c r="TVU123" s="10"/>
      <c r="TVV123" s="10"/>
      <c r="TVW123" s="10"/>
      <c r="TVX123" s="10"/>
      <c r="TVY123" s="10"/>
      <c r="TVZ123" s="10"/>
      <c r="TWA123" s="10"/>
      <c r="TWB123" s="10"/>
      <c r="TWC123" s="10"/>
      <c r="TWD123" s="10"/>
      <c r="TWE123" s="10"/>
      <c r="TWF123" s="10"/>
      <c r="TWG123" s="10"/>
      <c r="TWH123" s="10"/>
      <c r="TWI123" s="10"/>
      <c r="TWJ123" s="10"/>
      <c r="TWK123" s="10"/>
      <c r="TWL123" s="10"/>
      <c r="TWM123" s="10"/>
      <c r="TWN123" s="10"/>
      <c r="TWO123" s="10"/>
      <c r="TWP123" s="10"/>
      <c r="TWQ123" s="10"/>
      <c r="TWR123" s="10"/>
      <c r="TWS123" s="10"/>
      <c r="TWT123" s="10"/>
      <c r="TWU123" s="10"/>
      <c r="TWV123" s="10"/>
      <c r="TWW123" s="10"/>
      <c r="TWX123" s="10"/>
      <c r="TWY123" s="10"/>
      <c r="TWZ123" s="10"/>
      <c r="TXA123" s="10"/>
      <c r="TXB123" s="10"/>
      <c r="TXC123" s="10"/>
      <c r="TXD123" s="10"/>
      <c r="TXE123" s="10"/>
      <c r="TXF123" s="10"/>
      <c r="TXG123" s="10"/>
      <c r="TXH123" s="10"/>
      <c r="TXI123" s="10"/>
      <c r="TXJ123" s="10"/>
      <c r="TXK123" s="10"/>
      <c r="TXL123" s="10"/>
      <c r="TXM123" s="10"/>
      <c r="TXN123" s="10"/>
      <c r="TXO123" s="10"/>
      <c r="TXP123" s="10"/>
      <c r="TXQ123" s="10"/>
      <c r="TXR123" s="10"/>
      <c r="TXS123" s="10"/>
      <c r="TXT123" s="10"/>
      <c r="TXU123" s="10"/>
      <c r="TXV123" s="10"/>
      <c r="TXW123" s="10"/>
      <c r="TXX123" s="10"/>
      <c r="TXY123" s="10"/>
      <c r="TXZ123" s="10"/>
      <c r="TYA123" s="10"/>
      <c r="TYB123" s="10"/>
      <c r="TYC123" s="10"/>
      <c r="TYD123" s="10"/>
      <c r="TYE123" s="10"/>
      <c r="TYF123" s="10"/>
      <c r="TYG123" s="10"/>
      <c r="TYH123" s="10"/>
      <c r="TYI123" s="10"/>
      <c r="TYJ123" s="10"/>
      <c r="TYK123" s="10"/>
      <c r="TYL123" s="10"/>
      <c r="TYM123" s="10"/>
      <c r="TYN123" s="10"/>
      <c r="TYO123" s="10"/>
      <c r="TYP123" s="10"/>
      <c r="TYQ123" s="10"/>
      <c r="TYR123" s="10"/>
      <c r="TYS123" s="10"/>
      <c r="TYT123" s="10"/>
      <c r="TYU123" s="10"/>
      <c r="TYV123" s="10"/>
      <c r="TYW123" s="10"/>
      <c r="TYX123" s="10"/>
      <c r="TYY123" s="10"/>
      <c r="TYZ123" s="10"/>
      <c r="TZA123" s="10"/>
      <c r="TZB123" s="10"/>
      <c r="TZC123" s="10"/>
      <c r="TZD123" s="10"/>
      <c r="TZE123" s="10"/>
      <c r="TZF123" s="10"/>
      <c r="TZG123" s="10"/>
      <c r="TZH123" s="10"/>
      <c r="TZI123" s="10"/>
      <c r="TZJ123" s="10"/>
      <c r="TZK123" s="10"/>
      <c r="TZL123" s="10"/>
      <c r="TZM123" s="10"/>
      <c r="TZN123" s="10"/>
      <c r="TZO123" s="10"/>
      <c r="TZP123" s="10"/>
      <c r="TZQ123" s="10"/>
      <c r="TZR123" s="10"/>
      <c r="TZS123" s="10"/>
      <c r="TZT123" s="10"/>
      <c r="TZU123" s="10"/>
      <c r="TZV123" s="10"/>
      <c r="TZW123" s="10"/>
      <c r="TZX123" s="10"/>
      <c r="TZY123" s="10"/>
      <c r="TZZ123" s="10"/>
      <c r="UAA123" s="10"/>
      <c r="UAB123" s="10"/>
      <c r="UAC123" s="10"/>
      <c r="UAD123" s="10"/>
      <c r="UAE123" s="10"/>
      <c r="UAF123" s="10"/>
      <c r="UAG123" s="10"/>
      <c r="UAH123" s="10"/>
      <c r="UAI123" s="10"/>
      <c r="UAJ123" s="10"/>
      <c r="UAK123" s="10"/>
      <c r="UAL123" s="10"/>
      <c r="UAM123" s="10"/>
      <c r="UAN123" s="10"/>
      <c r="UAO123" s="10"/>
      <c r="UAP123" s="10"/>
      <c r="UAQ123" s="10"/>
      <c r="UAR123" s="10"/>
      <c r="UAS123" s="10"/>
      <c r="UAT123" s="10"/>
      <c r="UAU123" s="10"/>
      <c r="UAV123" s="10"/>
      <c r="UAW123" s="10"/>
      <c r="UAX123" s="10"/>
      <c r="UAY123" s="10"/>
      <c r="UAZ123" s="10"/>
      <c r="UBA123" s="10"/>
      <c r="UBB123" s="10"/>
      <c r="UBC123" s="10"/>
      <c r="UBD123" s="10"/>
      <c r="UBE123" s="10"/>
      <c r="UBF123" s="10"/>
      <c r="UBG123" s="10"/>
      <c r="UBH123" s="10"/>
      <c r="UBI123" s="10"/>
      <c r="UBJ123" s="10"/>
      <c r="UBK123" s="10"/>
      <c r="UBL123" s="10"/>
      <c r="UBM123" s="10"/>
      <c r="UBN123" s="10"/>
      <c r="UBO123" s="10"/>
      <c r="UBP123" s="10"/>
      <c r="UBQ123" s="10"/>
      <c r="UBR123" s="10"/>
      <c r="UBS123" s="10"/>
      <c r="UBT123" s="10"/>
      <c r="UBU123" s="10"/>
      <c r="UBV123" s="10"/>
      <c r="UBW123" s="10"/>
      <c r="UBX123" s="10"/>
      <c r="UBY123" s="10"/>
      <c r="UBZ123" s="10"/>
      <c r="UCA123" s="10"/>
      <c r="UCB123" s="10"/>
      <c r="UCC123" s="10"/>
      <c r="UCD123" s="10"/>
      <c r="UCE123" s="10"/>
      <c r="UCF123" s="10"/>
      <c r="UCG123" s="10"/>
      <c r="UCH123" s="10"/>
      <c r="UCI123" s="10"/>
      <c r="UCJ123" s="10"/>
      <c r="UCK123" s="10"/>
      <c r="UCL123" s="10"/>
      <c r="UCM123" s="10"/>
      <c r="UCN123" s="10"/>
      <c r="UCO123" s="10"/>
      <c r="UCP123" s="10"/>
      <c r="UCQ123" s="10"/>
      <c r="UCR123" s="10"/>
      <c r="UCS123" s="10"/>
      <c r="UCT123" s="10"/>
      <c r="UCU123" s="10"/>
      <c r="UCV123" s="10"/>
      <c r="UCW123" s="10"/>
      <c r="UCX123" s="10"/>
      <c r="UCY123" s="10"/>
      <c r="UCZ123" s="10"/>
      <c r="UDA123" s="10"/>
      <c r="UDB123" s="10"/>
      <c r="UDC123" s="10"/>
      <c r="UDD123" s="10"/>
      <c r="UDE123" s="10"/>
      <c r="UDF123" s="10"/>
      <c r="UDG123" s="10"/>
      <c r="UDH123" s="10"/>
      <c r="UDI123" s="10"/>
      <c r="UDJ123" s="10"/>
      <c r="UDK123" s="10"/>
      <c r="UDL123" s="10"/>
      <c r="UDM123" s="10"/>
      <c r="UDN123" s="10"/>
      <c r="UDO123" s="10"/>
      <c r="UDP123" s="10"/>
      <c r="UDQ123" s="10"/>
      <c r="UDR123" s="10"/>
      <c r="UDS123" s="10"/>
      <c r="UDT123" s="10"/>
      <c r="UDU123" s="10"/>
      <c r="UDV123" s="10"/>
      <c r="UDW123" s="10"/>
      <c r="UDX123" s="10"/>
      <c r="UDY123" s="10"/>
      <c r="UDZ123" s="10"/>
      <c r="UEA123" s="10"/>
      <c r="UEB123" s="10"/>
      <c r="UEC123" s="10"/>
      <c r="UED123" s="10"/>
      <c r="UEE123" s="10"/>
      <c r="UEF123" s="10"/>
      <c r="UEG123" s="10"/>
      <c r="UEH123" s="10"/>
      <c r="UEI123" s="10"/>
      <c r="UEJ123" s="10"/>
      <c r="UEK123" s="10"/>
      <c r="UEL123" s="10"/>
      <c r="UEM123" s="10"/>
      <c r="UEN123" s="10"/>
      <c r="UEO123" s="10"/>
      <c r="UEP123" s="10"/>
      <c r="UEQ123" s="10"/>
      <c r="UER123" s="10"/>
      <c r="UES123" s="10"/>
      <c r="UET123" s="10"/>
      <c r="UEU123" s="10"/>
      <c r="UEV123" s="10"/>
      <c r="UEW123" s="10"/>
      <c r="UEX123" s="10"/>
      <c r="UEY123" s="10"/>
      <c r="UEZ123" s="10"/>
      <c r="UFA123" s="10"/>
      <c r="UFB123" s="10"/>
      <c r="UFC123" s="10"/>
      <c r="UFD123" s="10"/>
      <c r="UFE123" s="10"/>
      <c r="UFF123" s="10"/>
      <c r="UFG123" s="10"/>
      <c r="UFH123" s="10"/>
      <c r="UFI123" s="10"/>
      <c r="UFJ123" s="10"/>
      <c r="UFK123" s="10"/>
      <c r="UFL123" s="10"/>
      <c r="UFM123" s="10"/>
      <c r="UFN123" s="10"/>
      <c r="UFO123" s="10"/>
      <c r="UFP123" s="10"/>
      <c r="UFQ123" s="10"/>
      <c r="UFR123" s="10"/>
      <c r="UFS123" s="10"/>
      <c r="UFT123" s="10"/>
      <c r="UFU123" s="10"/>
      <c r="UFV123" s="10"/>
      <c r="UFW123" s="10"/>
      <c r="UFX123" s="10"/>
      <c r="UFY123" s="10"/>
      <c r="UFZ123" s="10"/>
      <c r="UGA123" s="10"/>
      <c r="UGB123" s="10"/>
      <c r="UGC123" s="10"/>
      <c r="UGD123" s="10"/>
      <c r="UGE123" s="10"/>
      <c r="UGF123" s="10"/>
      <c r="UGG123" s="10"/>
      <c r="UGH123" s="10"/>
      <c r="UGI123" s="10"/>
      <c r="UGJ123" s="10"/>
      <c r="UGK123" s="10"/>
      <c r="UGL123" s="10"/>
      <c r="UGM123" s="10"/>
      <c r="UGN123" s="10"/>
      <c r="UGO123" s="10"/>
      <c r="UGP123" s="10"/>
      <c r="UGQ123" s="10"/>
      <c r="UGR123" s="10"/>
      <c r="UGS123" s="10"/>
      <c r="UGT123" s="10"/>
      <c r="UGU123" s="10"/>
      <c r="UGV123" s="10"/>
      <c r="UGW123" s="10"/>
      <c r="UGX123" s="10"/>
      <c r="UGY123" s="10"/>
      <c r="UGZ123" s="10"/>
      <c r="UHA123" s="10"/>
      <c r="UHB123" s="10"/>
      <c r="UHC123" s="10"/>
      <c r="UHD123" s="10"/>
      <c r="UHE123" s="10"/>
      <c r="UHF123" s="10"/>
      <c r="UHG123" s="10"/>
      <c r="UHH123" s="10"/>
      <c r="UHI123" s="10"/>
      <c r="UHJ123" s="10"/>
      <c r="UHK123" s="10"/>
      <c r="UHL123" s="10"/>
      <c r="UHM123" s="10"/>
      <c r="UHN123" s="10"/>
      <c r="UHO123" s="10"/>
      <c r="UHP123" s="10"/>
      <c r="UHQ123" s="10"/>
      <c r="UHR123" s="10"/>
      <c r="UHS123" s="10"/>
      <c r="UHT123" s="10"/>
      <c r="UHU123" s="10"/>
      <c r="UHV123" s="10"/>
      <c r="UHW123" s="10"/>
      <c r="UHX123" s="10"/>
      <c r="UHY123" s="10"/>
      <c r="UHZ123" s="10"/>
      <c r="UIA123" s="10"/>
      <c r="UIB123" s="10"/>
      <c r="UIC123" s="10"/>
      <c r="UID123" s="10"/>
      <c r="UIE123" s="10"/>
      <c r="UIF123" s="10"/>
      <c r="UIG123" s="10"/>
      <c r="UIH123" s="10"/>
      <c r="UII123" s="10"/>
      <c r="UIJ123" s="10"/>
      <c r="UIK123" s="10"/>
      <c r="UIL123" s="10"/>
      <c r="UIM123" s="10"/>
      <c r="UIN123" s="10"/>
      <c r="UIO123" s="10"/>
      <c r="UIP123" s="10"/>
      <c r="UIQ123" s="10"/>
      <c r="UIR123" s="10"/>
      <c r="UIS123" s="10"/>
      <c r="UIT123" s="10"/>
      <c r="UIU123" s="10"/>
      <c r="UIV123" s="10"/>
      <c r="UIW123" s="10"/>
      <c r="UIX123" s="10"/>
      <c r="UIY123" s="10"/>
      <c r="UIZ123" s="10"/>
      <c r="UJA123" s="10"/>
      <c r="UJB123" s="10"/>
      <c r="UJC123" s="10"/>
      <c r="UJD123" s="10"/>
      <c r="UJE123" s="10"/>
      <c r="UJF123" s="10"/>
      <c r="UJG123" s="10"/>
      <c r="UJH123" s="10"/>
      <c r="UJI123" s="10"/>
      <c r="UJJ123" s="10"/>
      <c r="UJK123" s="10"/>
      <c r="UJL123" s="10"/>
      <c r="UJM123" s="10"/>
      <c r="UJN123" s="10"/>
      <c r="UJO123" s="10"/>
      <c r="UJP123" s="10"/>
      <c r="UJQ123" s="10"/>
      <c r="UJR123" s="10"/>
      <c r="UJS123" s="10"/>
      <c r="UJT123" s="10"/>
      <c r="UJU123" s="10"/>
      <c r="UJV123" s="10"/>
      <c r="UJW123" s="10"/>
      <c r="UJX123" s="10"/>
      <c r="UJY123" s="10"/>
      <c r="UJZ123" s="10"/>
      <c r="UKA123" s="10"/>
      <c r="UKB123" s="10"/>
      <c r="UKC123" s="10"/>
      <c r="UKD123" s="10"/>
      <c r="UKE123" s="10"/>
      <c r="UKF123" s="10"/>
      <c r="UKG123" s="10"/>
      <c r="UKH123" s="10"/>
      <c r="UKI123" s="10"/>
      <c r="UKJ123" s="10"/>
      <c r="UKK123" s="10"/>
      <c r="UKL123" s="10"/>
      <c r="UKM123" s="10"/>
      <c r="UKN123" s="10"/>
      <c r="UKO123" s="10"/>
      <c r="UKP123" s="10"/>
      <c r="UKQ123" s="10"/>
      <c r="UKR123" s="10"/>
      <c r="UKS123" s="10"/>
      <c r="UKT123" s="10"/>
      <c r="UKU123" s="10"/>
      <c r="UKV123" s="10"/>
      <c r="UKW123" s="10"/>
      <c r="UKX123" s="10"/>
      <c r="UKY123" s="10"/>
      <c r="UKZ123" s="10"/>
      <c r="ULA123" s="10"/>
      <c r="ULB123" s="10"/>
      <c r="ULC123" s="10"/>
      <c r="ULD123" s="10"/>
      <c r="ULE123" s="10"/>
      <c r="ULF123" s="10"/>
      <c r="ULG123" s="10"/>
      <c r="ULH123" s="10"/>
      <c r="ULI123" s="10"/>
      <c r="ULJ123" s="10"/>
      <c r="ULK123" s="10"/>
      <c r="ULL123" s="10"/>
      <c r="ULM123" s="10"/>
      <c r="ULN123" s="10"/>
      <c r="ULO123" s="10"/>
      <c r="ULP123" s="10"/>
      <c r="ULQ123" s="10"/>
      <c r="ULR123" s="10"/>
      <c r="ULS123" s="10"/>
      <c r="ULT123" s="10"/>
      <c r="ULU123" s="10"/>
      <c r="ULV123" s="10"/>
      <c r="ULW123" s="10"/>
      <c r="ULX123" s="10"/>
      <c r="ULY123" s="10"/>
      <c r="ULZ123" s="10"/>
      <c r="UMA123" s="10"/>
      <c r="UMB123" s="10"/>
      <c r="UMC123" s="10"/>
      <c r="UMD123" s="10"/>
      <c r="UME123" s="10"/>
      <c r="UMF123" s="10"/>
      <c r="UMG123" s="10"/>
      <c r="UMH123" s="10"/>
      <c r="UMI123" s="10"/>
      <c r="UMJ123" s="10"/>
      <c r="UMK123" s="10"/>
      <c r="UML123" s="10"/>
      <c r="UMM123" s="10"/>
      <c r="UMN123" s="10"/>
      <c r="UMO123" s="10"/>
      <c r="UMP123" s="10"/>
      <c r="UMQ123" s="10"/>
      <c r="UMR123" s="10"/>
      <c r="UMS123" s="10"/>
      <c r="UMT123" s="10"/>
      <c r="UMU123" s="10"/>
      <c r="UMV123" s="10"/>
      <c r="UMW123" s="10"/>
      <c r="UMX123" s="10"/>
      <c r="UMY123" s="10"/>
      <c r="UMZ123" s="10"/>
      <c r="UNA123" s="10"/>
      <c r="UNB123" s="10"/>
      <c r="UNC123" s="10"/>
      <c r="UND123" s="10"/>
      <c r="UNE123" s="10"/>
      <c r="UNF123" s="10"/>
      <c r="UNG123" s="10"/>
      <c r="UNH123" s="10"/>
      <c r="UNI123" s="10"/>
      <c r="UNJ123" s="10"/>
      <c r="UNK123" s="10"/>
      <c r="UNL123" s="10"/>
      <c r="UNM123" s="10"/>
      <c r="UNN123" s="10"/>
      <c r="UNO123" s="10"/>
      <c r="UNP123" s="10"/>
      <c r="UNQ123" s="10"/>
      <c r="UNR123" s="10"/>
      <c r="UNS123" s="10"/>
      <c r="UNT123" s="10"/>
      <c r="UNU123" s="10"/>
      <c r="UNV123" s="10"/>
      <c r="UNW123" s="10"/>
      <c r="UNX123" s="10"/>
      <c r="UNY123" s="10"/>
      <c r="UNZ123" s="10"/>
      <c r="UOA123" s="10"/>
      <c r="UOB123" s="10"/>
      <c r="UOC123" s="10"/>
      <c r="UOD123" s="10"/>
      <c r="UOE123" s="10"/>
      <c r="UOF123" s="10"/>
      <c r="UOG123" s="10"/>
      <c r="UOH123" s="10"/>
      <c r="UOI123" s="10"/>
      <c r="UOJ123" s="10"/>
      <c r="UOK123" s="10"/>
      <c r="UOL123" s="10"/>
      <c r="UOM123" s="10"/>
      <c r="UON123" s="10"/>
      <c r="UOO123" s="10"/>
      <c r="UOP123" s="10"/>
      <c r="UOQ123" s="10"/>
      <c r="UOR123" s="10"/>
      <c r="UOS123" s="10"/>
      <c r="UOT123" s="10"/>
      <c r="UOU123" s="10"/>
      <c r="UOV123" s="10"/>
      <c r="UOW123" s="10"/>
      <c r="UOX123" s="10"/>
      <c r="UOY123" s="10"/>
      <c r="UOZ123" s="10"/>
      <c r="UPA123" s="10"/>
      <c r="UPB123" s="10"/>
      <c r="UPC123" s="10"/>
      <c r="UPD123" s="10"/>
      <c r="UPE123" s="10"/>
      <c r="UPF123" s="10"/>
      <c r="UPG123" s="10"/>
      <c r="UPH123" s="10"/>
      <c r="UPI123" s="10"/>
      <c r="UPJ123" s="10"/>
      <c r="UPK123" s="10"/>
      <c r="UPL123" s="10"/>
      <c r="UPM123" s="10"/>
      <c r="UPN123" s="10"/>
      <c r="UPO123" s="10"/>
      <c r="UPP123" s="10"/>
      <c r="UPQ123" s="10"/>
      <c r="UPR123" s="10"/>
      <c r="UPS123" s="10"/>
      <c r="UPT123" s="10"/>
      <c r="UPU123" s="10"/>
      <c r="UPV123" s="10"/>
      <c r="UPW123" s="10"/>
      <c r="UPX123" s="10"/>
      <c r="UPY123" s="10"/>
      <c r="UPZ123" s="10"/>
      <c r="UQA123" s="10"/>
      <c r="UQB123" s="10"/>
      <c r="UQC123" s="10"/>
      <c r="UQD123" s="10"/>
      <c r="UQE123" s="10"/>
      <c r="UQF123" s="10"/>
      <c r="UQG123" s="10"/>
      <c r="UQH123" s="10"/>
      <c r="UQI123" s="10"/>
      <c r="UQJ123" s="10"/>
      <c r="UQK123" s="10"/>
      <c r="UQL123" s="10"/>
      <c r="UQM123" s="10"/>
      <c r="UQN123" s="10"/>
      <c r="UQO123" s="10"/>
      <c r="UQP123" s="10"/>
      <c r="UQQ123" s="10"/>
      <c r="UQR123" s="10"/>
      <c r="UQS123" s="10"/>
      <c r="UQT123" s="10"/>
      <c r="UQU123" s="10"/>
      <c r="UQV123" s="10"/>
      <c r="UQW123" s="10"/>
      <c r="UQX123" s="10"/>
      <c r="UQY123" s="10"/>
      <c r="UQZ123" s="10"/>
      <c r="URA123" s="10"/>
      <c r="URB123" s="10"/>
      <c r="URC123" s="10"/>
      <c r="URD123" s="10"/>
      <c r="URE123" s="10"/>
      <c r="URF123" s="10"/>
      <c r="URG123" s="10"/>
      <c r="URH123" s="10"/>
      <c r="URI123" s="10"/>
      <c r="URJ123" s="10"/>
      <c r="URK123" s="10"/>
      <c r="URL123" s="10"/>
      <c r="URM123" s="10"/>
      <c r="URN123" s="10"/>
      <c r="URO123" s="10"/>
      <c r="URP123" s="10"/>
      <c r="URQ123" s="10"/>
      <c r="URR123" s="10"/>
      <c r="URS123" s="10"/>
      <c r="URT123" s="10"/>
      <c r="URU123" s="10"/>
      <c r="URV123" s="10"/>
      <c r="URW123" s="10"/>
      <c r="URX123" s="10"/>
      <c r="URY123" s="10"/>
      <c r="URZ123" s="10"/>
      <c r="USA123" s="10"/>
      <c r="USB123" s="10"/>
      <c r="USC123" s="10"/>
      <c r="USD123" s="10"/>
      <c r="USE123" s="10"/>
      <c r="USF123" s="10"/>
      <c r="USG123" s="10"/>
      <c r="USH123" s="10"/>
      <c r="USI123" s="10"/>
      <c r="USJ123" s="10"/>
      <c r="USK123" s="10"/>
      <c r="USL123" s="10"/>
      <c r="USM123" s="10"/>
      <c r="USN123" s="10"/>
      <c r="USO123" s="10"/>
      <c r="USP123" s="10"/>
      <c r="USQ123" s="10"/>
      <c r="USR123" s="10"/>
      <c r="USS123" s="10"/>
      <c r="UST123" s="10"/>
      <c r="USU123" s="10"/>
      <c r="USV123" s="10"/>
      <c r="USW123" s="10"/>
      <c r="USX123" s="10"/>
      <c r="USY123" s="10"/>
      <c r="USZ123" s="10"/>
      <c r="UTA123" s="10"/>
      <c r="UTB123" s="10"/>
      <c r="UTC123" s="10"/>
      <c r="UTD123" s="10"/>
      <c r="UTE123" s="10"/>
      <c r="UTF123" s="10"/>
      <c r="UTG123" s="10"/>
      <c r="UTH123" s="10"/>
      <c r="UTI123" s="10"/>
      <c r="UTJ123" s="10"/>
      <c r="UTK123" s="10"/>
      <c r="UTL123" s="10"/>
      <c r="UTM123" s="10"/>
      <c r="UTN123" s="10"/>
      <c r="UTO123" s="10"/>
      <c r="UTP123" s="10"/>
      <c r="UTQ123" s="10"/>
      <c r="UTR123" s="10"/>
      <c r="UTS123" s="10"/>
      <c r="UTT123" s="10"/>
      <c r="UTU123" s="10"/>
      <c r="UTV123" s="10"/>
      <c r="UTW123" s="10"/>
      <c r="UTX123" s="10"/>
      <c r="UTY123" s="10"/>
      <c r="UTZ123" s="10"/>
      <c r="UUA123" s="10"/>
      <c r="UUB123" s="10"/>
      <c r="UUC123" s="10"/>
      <c r="UUD123" s="10"/>
      <c r="UUE123" s="10"/>
      <c r="UUF123" s="10"/>
      <c r="UUG123" s="10"/>
      <c r="UUH123" s="10"/>
      <c r="UUI123" s="10"/>
      <c r="UUJ123" s="10"/>
      <c r="UUK123" s="10"/>
      <c r="UUL123" s="10"/>
      <c r="UUM123" s="10"/>
      <c r="UUN123" s="10"/>
      <c r="UUO123" s="10"/>
      <c r="UUP123" s="10"/>
      <c r="UUQ123" s="10"/>
      <c r="UUR123" s="10"/>
      <c r="UUS123" s="10"/>
      <c r="UUT123" s="10"/>
      <c r="UUU123" s="10"/>
      <c r="UUV123" s="10"/>
      <c r="UUW123" s="10"/>
      <c r="UUX123" s="10"/>
      <c r="UUY123" s="10"/>
      <c r="UUZ123" s="10"/>
      <c r="UVA123" s="10"/>
      <c r="UVB123" s="10"/>
      <c r="UVC123" s="10"/>
      <c r="UVD123" s="10"/>
      <c r="UVE123" s="10"/>
      <c r="UVF123" s="10"/>
      <c r="UVG123" s="10"/>
      <c r="UVH123" s="10"/>
      <c r="UVI123" s="10"/>
      <c r="UVJ123" s="10"/>
      <c r="UVK123" s="10"/>
      <c r="UVL123" s="10"/>
      <c r="UVM123" s="10"/>
      <c r="UVN123" s="10"/>
      <c r="UVO123" s="10"/>
      <c r="UVP123" s="10"/>
      <c r="UVQ123" s="10"/>
      <c r="UVR123" s="10"/>
      <c r="UVS123" s="10"/>
      <c r="UVT123" s="10"/>
      <c r="UVU123" s="10"/>
      <c r="UVV123" s="10"/>
      <c r="UVW123" s="10"/>
      <c r="UVX123" s="10"/>
      <c r="UVY123" s="10"/>
      <c r="UVZ123" s="10"/>
      <c r="UWA123" s="10"/>
      <c r="UWB123" s="10"/>
      <c r="UWC123" s="10"/>
      <c r="UWD123" s="10"/>
      <c r="UWE123" s="10"/>
      <c r="UWF123" s="10"/>
      <c r="UWG123" s="10"/>
      <c r="UWH123" s="10"/>
      <c r="UWI123" s="10"/>
      <c r="UWJ123" s="10"/>
      <c r="UWK123" s="10"/>
      <c r="UWL123" s="10"/>
      <c r="UWM123" s="10"/>
      <c r="UWN123" s="10"/>
      <c r="UWO123" s="10"/>
      <c r="UWP123" s="10"/>
      <c r="UWQ123" s="10"/>
      <c r="UWR123" s="10"/>
      <c r="UWS123" s="10"/>
      <c r="UWT123" s="10"/>
      <c r="UWU123" s="10"/>
      <c r="UWV123" s="10"/>
      <c r="UWW123" s="10"/>
      <c r="UWX123" s="10"/>
      <c r="UWY123" s="10"/>
      <c r="UWZ123" s="10"/>
      <c r="UXA123" s="10"/>
      <c r="UXB123" s="10"/>
      <c r="UXC123" s="10"/>
      <c r="UXD123" s="10"/>
      <c r="UXE123" s="10"/>
      <c r="UXF123" s="10"/>
      <c r="UXG123" s="10"/>
      <c r="UXH123" s="10"/>
      <c r="UXI123" s="10"/>
      <c r="UXJ123" s="10"/>
      <c r="UXK123" s="10"/>
      <c r="UXL123" s="10"/>
      <c r="UXM123" s="10"/>
      <c r="UXN123" s="10"/>
      <c r="UXO123" s="10"/>
      <c r="UXP123" s="10"/>
      <c r="UXQ123" s="10"/>
      <c r="UXR123" s="10"/>
      <c r="UXS123" s="10"/>
      <c r="UXT123" s="10"/>
      <c r="UXU123" s="10"/>
      <c r="UXV123" s="10"/>
      <c r="UXW123" s="10"/>
      <c r="UXX123" s="10"/>
      <c r="UXY123" s="10"/>
      <c r="UXZ123" s="10"/>
      <c r="UYA123" s="10"/>
      <c r="UYB123" s="10"/>
      <c r="UYC123" s="10"/>
      <c r="UYD123" s="10"/>
      <c r="UYE123" s="10"/>
      <c r="UYF123" s="10"/>
      <c r="UYG123" s="10"/>
      <c r="UYH123" s="10"/>
      <c r="UYI123" s="10"/>
      <c r="UYJ123" s="10"/>
      <c r="UYK123" s="10"/>
      <c r="UYL123" s="10"/>
      <c r="UYM123" s="10"/>
      <c r="UYN123" s="10"/>
      <c r="UYO123" s="10"/>
      <c r="UYP123" s="10"/>
      <c r="UYQ123" s="10"/>
      <c r="UYR123" s="10"/>
      <c r="UYS123" s="10"/>
      <c r="UYT123" s="10"/>
      <c r="UYU123" s="10"/>
      <c r="UYV123" s="10"/>
      <c r="UYW123" s="10"/>
      <c r="UYX123" s="10"/>
      <c r="UYY123" s="10"/>
      <c r="UYZ123" s="10"/>
      <c r="UZA123" s="10"/>
      <c r="UZB123" s="10"/>
      <c r="UZC123" s="10"/>
      <c r="UZD123" s="10"/>
      <c r="UZE123" s="10"/>
      <c r="UZF123" s="10"/>
      <c r="UZG123" s="10"/>
      <c r="UZH123" s="10"/>
      <c r="UZI123" s="10"/>
      <c r="UZJ123" s="10"/>
      <c r="UZK123" s="10"/>
      <c r="UZL123" s="10"/>
      <c r="UZM123" s="10"/>
      <c r="UZN123" s="10"/>
      <c r="UZO123" s="10"/>
      <c r="UZP123" s="10"/>
      <c r="UZQ123" s="10"/>
      <c r="UZR123" s="10"/>
      <c r="UZS123" s="10"/>
      <c r="UZT123" s="10"/>
      <c r="UZU123" s="10"/>
      <c r="UZV123" s="10"/>
      <c r="UZW123" s="10"/>
      <c r="UZX123" s="10"/>
      <c r="UZY123" s="10"/>
      <c r="UZZ123" s="10"/>
      <c r="VAA123" s="10"/>
      <c r="VAB123" s="10"/>
      <c r="VAC123" s="10"/>
      <c r="VAD123" s="10"/>
      <c r="VAE123" s="10"/>
      <c r="VAF123" s="10"/>
      <c r="VAG123" s="10"/>
      <c r="VAH123" s="10"/>
      <c r="VAI123" s="10"/>
      <c r="VAJ123" s="10"/>
      <c r="VAK123" s="10"/>
      <c r="VAL123" s="10"/>
      <c r="VAM123" s="10"/>
      <c r="VAN123" s="10"/>
      <c r="VAO123" s="10"/>
      <c r="VAP123" s="10"/>
      <c r="VAQ123" s="10"/>
      <c r="VAR123" s="10"/>
      <c r="VAS123" s="10"/>
      <c r="VAT123" s="10"/>
      <c r="VAU123" s="10"/>
      <c r="VAV123" s="10"/>
      <c r="VAW123" s="10"/>
      <c r="VAX123" s="10"/>
      <c r="VAY123" s="10"/>
      <c r="VAZ123" s="10"/>
      <c r="VBA123" s="10"/>
      <c r="VBB123" s="10"/>
      <c r="VBC123" s="10"/>
      <c r="VBD123" s="10"/>
      <c r="VBE123" s="10"/>
      <c r="VBF123" s="10"/>
      <c r="VBG123" s="10"/>
      <c r="VBH123" s="10"/>
      <c r="VBI123" s="10"/>
      <c r="VBJ123" s="10"/>
      <c r="VBK123" s="10"/>
      <c r="VBL123" s="10"/>
      <c r="VBM123" s="10"/>
      <c r="VBN123" s="10"/>
      <c r="VBO123" s="10"/>
      <c r="VBP123" s="10"/>
      <c r="VBQ123" s="10"/>
      <c r="VBR123" s="10"/>
      <c r="VBS123" s="10"/>
      <c r="VBT123" s="10"/>
      <c r="VBU123" s="10"/>
      <c r="VBV123" s="10"/>
      <c r="VBW123" s="10"/>
      <c r="VBX123" s="10"/>
      <c r="VBY123" s="10"/>
      <c r="VBZ123" s="10"/>
      <c r="VCA123" s="10"/>
      <c r="VCB123" s="10"/>
      <c r="VCC123" s="10"/>
      <c r="VCD123" s="10"/>
      <c r="VCE123" s="10"/>
      <c r="VCF123" s="10"/>
      <c r="VCG123" s="10"/>
      <c r="VCH123" s="10"/>
      <c r="VCI123" s="10"/>
      <c r="VCJ123" s="10"/>
      <c r="VCK123" s="10"/>
      <c r="VCL123" s="10"/>
      <c r="VCM123" s="10"/>
      <c r="VCN123" s="10"/>
      <c r="VCO123" s="10"/>
      <c r="VCP123" s="10"/>
      <c r="VCQ123" s="10"/>
      <c r="VCR123" s="10"/>
      <c r="VCS123" s="10"/>
      <c r="VCT123" s="10"/>
      <c r="VCU123" s="10"/>
      <c r="VCV123" s="10"/>
      <c r="VCW123" s="10"/>
      <c r="VCX123" s="10"/>
      <c r="VCY123" s="10"/>
      <c r="VCZ123" s="10"/>
      <c r="VDA123" s="10"/>
      <c r="VDB123" s="10"/>
      <c r="VDC123" s="10"/>
      <c r="VDD123" s="10"/>
      <c r="VDE123" s="10"/>
      <c r="VDF123" s="10"/>
      <c r="VDG123" s="10"/>
      <c r="VDH123" s="10"/>
      <c r="VDI123" s="10"/>
      <c r="VDJ123" s="10"/>
      <c r="VDK123" s="10"/>
      <c r="VDL123" s="10"/>
      <c r="VDM123" s="10"/>
      <c r="VDN123" s="10"/>
      <c r="VDO123" s="10"/>
      <c r="VDP123" s="10"/>
      <c r="VDQ123" s="10"/>
      <c r="VDR123" s="10"/>
      <c r="VDS123" s="10"/>
      <c r="VDT123" s="10"/>
      <c r="VDU123" s="10"/>
      <c r="VDV123" s="10"/>
      <c r="VDW123" s="10"/>
      <c r="VDX123" s="10"/>
      <c r="VDY123" s="10"/>
      <c r="VDZ123" s="10"/>
      <c r="VEA123" s="10"/>
      <c r="VEB123" s="10"/>
      <c r="VEC123" s="10"/>
      <c r="VED123" s="10"/>
      <c r="VEE123" s="10"/>
      <c r="VEF123" s="10"/>
      <c r="VEG123" s="10"/>
      <c r="VEH123" s="10"/>
      <c r="VEI123" s="10"/>
      <c r="VEJ123" s="10"/>
      <c r="VEK123" s="10"/>
      <c r="VEL123" s="10"/>
      <c r="VEM123" s="10"/>
      <c r="VEN123" s="10"/>
      <c r="VEO123" s="10"/>
      <c r="VEP123" s="10"/>
      <c r="VEQ123" s="10"/>
      <c r="VER123" s="10"/>
      <c r="VES123" s="10"/>
      <c r="VET123" s="10"/>
      <c r="VEU123" s="10"/>
      <c r="VEV123" s="10"/>
      <c r="VEW123" s="10"/>
      <c r="VEX123" s="10"/>
      <c r="VEY123" s="10"/>
      <c r="VEZ123" s="10"/>
      <c r="VFA123" s="10"/>
      <c r="VFB123" s="10"/>
      <c r="VFC123" s="10"/>
      <c r="VFD123" s="10"/>
      <c r="VFE123" s="10"/>
      <c r="VFF123" s="10"/>
      <c r="VFG123" s="10"/>
      <c r="VFH123" s="10"/>
      <c r="VFI123" s="10"/>
      <c r="VFJ123" s="10"/>
      <c r="VFK123" s="10"/>
      <c r="VFL123" s="10"/>
      <c r="VFM123" s="10"/>
      <c r="VFN123" s="10"/>
      <c r="VFO123" s="10"/>
      <c r="VFP123" s="10"/>
      <c r="VFQ123" s="10"/>
      <c r="VFR123" s="10"/>
      <c r="VFS123" s="10"/>
      <c r="VFT123" s="10"/>
      <c r="VFU123" s="10"/>
      <c r="VFV123" s="10"/>
      <c r="VFW123" s="10"/>
      <c r="VFX123" s="10"/>
      <c r="VFY123" s="10"/>
      <c r="VFZ123" s="10"/>
      <c r="VGA123" s="10"/>
      <c r="VGB123" s="10"/>
      <c r="VGC123" s="10"/>
      <c r="VGD123" s="10"/>
      <c r="VGE123" s="10"/>
      <c r="VGF123" s="10"/>
      <c r="VGG123" s="10"/>
      <c r="VGH123" s="10"/>
      <c r="VGI123" s="10"/>
      <c r="VGJ123" s="10"/>
      <c r="VGK123" s="10"/>
      <c r="VGL123" s="10"/>
      <c r="VGM123" s="10"/>
      <c r="VGN123" s="10"/>
      <c r="VGO123" s="10"/>
      <c r="VGP123" s="10"/>
      <c r="VGQ123" s="10"/>
      <c r="VGR123" s="10"/>
      <c r="VGS123" s="10"/>
      <c r="VGT123" s="10"/>
      <c r="VGU123" s="10"/>
      <c r="VGV123" s="10"/>
      <c r="VGW123" s="10"/>
      <c r="VGX123" s="10"/>
      <c r="VGY123" s="10"/>
      <c r="VGZ123" s="10"/>
      <c r="VHA123" s="10"/>
      <c r="VHB123" s="10"/>
      <c r="VHC123" s="10"/>
      <c r="VHD123" s="10"/>
      <c r="VHE123" s="10"/>
      <c r="VHF123" s="10"/>
      <c r="VHG123" s="10"/>
      <c r="VHH123" s="10"/>
      <c r="VHI123" s="10"/>
      <c r="VHJ123" s="10"/>
      <c r="VHK123" s="10"/>
      <c r="VHL123" s="10"/>
      <c r="VHM123" s="10"/>
      <c r="VHN123" s="10"/>
      <c r="VHO123" s="10"/>
      <c r="VHP123" s="10"/>
      <c r="VHQ123" s="10"/>
      <c r="VHR123" s="10"/>
      <c r="VHS123" s="10"/>
      <c r="VHT123" s="10"/>
      <c r="VHU123" s="10"/>
      <c r="VHV123" s="10"/>
      <c r="VHW123" s="10"/>
      <c r="VHX123" s="10"/>
      <c r="VHY123" s="10"/>
      <c r="VHZ123" s="10"/>
      <c r="VIA123" s="10"/>
      <c r="VIB123" s="10"/>
      <c r="VIC123" s="10"/>
      <c r="VID123" s="10"/>
      <c r="VIE123" s="10"/>
      <c r="VIF123" s="10"/>
      <c r="VIG123" s="10"/>
      <c r="VIH123" s="10"/>
      <c r="VII123" s="10"/>
      <c r="VIJ123" s="10"/>
      <c r="VIK123" s="10"/>
      <c r="VIL123" s="10"/>
      <c r="VIM123" s="10"/>
      <c r="VIN123" s="10"/>
      <c r="VIO123" s="10"/>
      <c r="VIP123" s="10"/>
      <c r="VIQ123" s="10"/>
      <c r="VIR123" s="10"/>
      <c r="VIS123" s="10"/>
      <c r="VIT123" s="10"/>
      <c r="VIU123" s="10"/>
      <c r="VIV123" s="10"/>
      <c r="VIW123" s="10"/>
      <c r="VIX123" s="10"/>
      <c r="VIY123" s="10"/>
      <c r="VIZ123" s="10"/>
      <c r="VJA123" s="10"/>
      <c r="VJB123" s="10"/>
      <c r="VJC123" s="10"/>
      <c r="VJD123" s="10"/>
      <c r="VJE123" s="10"/>
      <c r="VJF123" s="10"/>
      <c r="VJG123" s="10"/>
      <c r="VJH123" s="10"/>
      <c r="VJI123" s="10"/>
      <c r="VJJ123" s="10"/>
      <c r="VJK123" s="10"/>
      <c r="VJL123" s="10"/>
      <c r="VJM123" s="10"/>
      <c r="VJN123" s="10"/>
      <c r="VJO123" s="10"/>
      <c r="VJP123" s="10"/>
      <c r="VJQ123" s="10"/>
      <c r="VJR123" s="10"/>
      <c r="VJS123" s="10"/>
      <c r="VJT123" s="10"/>
      <c r="VJU123" s="10"/>
      <c r="VJV123" s="10"/>
      <c r="VJW123" s="10"/>
      <c r="VJX123" s="10"/>
      <c r="VJY123" s="10"/>
      <c r="VJZ123" s="10"/>
      <c r="VKA123" s="10"/>
      <c r="VKB123" s="10"/>
      <c r="VKC123" s="10"/>
      <c r="VKD123" s="10"/>
      <c r="VKE123" s="10"/>
      <c r="VKF123" s="10"/>
      <c r="VKG123" s="10"/>
      <c r="VKH123" s="10"/>
      <c r="VKI123" s="10"/>
      <c r="VKJ123" s="10"/>
      <c r="VKK123" s="10"/>
      <c r="VKL123" s="10"/>
      <c r="VKM123" s="10"/>
      <c r="VKN123" s="10"/>
      <c r="VKO123" s="10"/>
      <c r="VKP123" s="10"/>
      <c r="VKQ123" s="10"/>
      <c r="VKR123" s="10"/>
      <c r="VKS123" s="10"/>
      <c r="VKT123" s="10"/>
      <c r="VKU123" s="10"/>
      <c r="VKV123" s="10"/>
      <c r="VKW123" s="10"/>
      <c r="VKX123" s="10"/>
      <c r="VKY123" s="10"/>
      <c r="VKZ123" s="10"/>
      <c r="VLA123" s="10"/>
      <c r="VLB123" s="10"/>
      <c r="VLC123" s="10"/>
      <c r="VLD123" s="10"/>
      <c r="VLE123" s="10"/>
      <c r="VLF123" s="10"/>
      <c r="VLG123" s="10"/>
      <c r="VLH123" s="10"/>
      <c r="VLI123" s="10"/>
      <c r="VLJ123" s="10"/>
      <c r="VLK123" s="10"/>
      <c r="VLL123" s="10"/>
      <c r="VLM123" s="10"/>
      <c r="VLN123" s="10"/>
      <c r="VLO123" s="10"/>
      <c r="VLP123" s="10"/>
      <c r="VLQ123" s="10"/>
      <c r="VLR123" s="10"/>
      <c r="VLS123" s="10"/>
      <c r="VLT123" s="10"/>
      <c r="VLU123" s="10"/>
      <c r="VLV123" s="10"/>
      <c r="VLW123" s="10"/>
      <c r="VLX123" s="10"/>
      <c r="VLY123" s="10"/>
      <c r="VLZ123" s="10"/>
      <c r="VMA123" s="10"/>
      <c r="VMB123" s="10"/>
      <c r="VMC123" s="10"/>
      <c r="VMD123" s="10"/>
      <c r="VME123" s="10"/>
      <c r="VMF123" s="10"/>
      <c r="VMG123" s="10"/>
      <c r="VMH123" s="10"/>
      <c r="VMI123" s="10"/>
      <c r="VMJ123" s="10"/>
      <c r="VMK123" s="10"/>
      <c r="VML123" s="10"/>
      <c r="VMM123" s="10"/>
      <c r="VMN123" s="10"/>
      <c r="VMO123" s="10"/>
      <c r="VMP123" s="10"/>
      <c r="VMQ123" s="10"/>
      <c r="VMR123" s="10"/>
      <c r="VMS123" s="10"/>
      <c r="VMT123" s="10"/>
      <c r="VMU123" s="10"/>
      <c r="VMV123" s="10"/>
      <c r="VMW123" s="10"/>
      <c r="VMX123" s="10"/>
      <c r="VMY123" s="10"/>
      <c r="VMZ123" s="10"/>
      <c r="VNA123" s="10"/>
      <c r="VNB123" s="10"/>
      <c r="VNC123" s="10"/>
      <c r="VND123" s="10"/>
      <c r="VNE123" s="10"/>
      <c r="VNF123" s="10"/>
      <c r="VNG123" s="10"/>
      <c r="VNH123" s="10"/>
      <c r="VNI123" s="10"/>
      <c r="VNJ123" s="10"/>
      <c r="VNK123" s="10"/>
      <c r="VNL123" s="10"/>
      <c r="VNM123" s="10"/>
      <c r="VNN123" s="10"/>
      <c r="VNO123" s="10"/>
      <c r="VNP123" s="10"/>
      <c r="VNQ123" s="10"/>
      <c r="VNR123" s="10"/>
      <c r="VNS123" s="10"/>
      <c r="VNT123" s="10"/>
      <c r="VNU123" s="10"/>
      <c r="VNV123" s="10"/>
      <c r="VNW123" s="10"/>
      <c r="VNX123" s="10"/>
      <c r="VNY123" s="10"/>
      <c r="VNZ123" s="10"/>
      <c r="VOA123" s="10"/>
      <c r="VOB123" s="10"/>
      <c r="VOC123" s="10"/>
      <c r="VOD123" s="10"/>
      <c r="VOE123" s="10"/>
      <c r="VOF123" s="10"/>
      <c r="VOG123" s="10"/>
      <c r="VOH123" s="10"/>
      <c r="VOI123" s="10"/>
      <c r="VOJ123" s="10"/>
      <c r="VOK123" s="10"/>
      <c r="VOL123" s="10"/>
      <c r="VOM123" s="10"/>
      <c r="VON123" s="10"/>
      <c r="VOO123" s="10"/>
      <c r="VOP123" s="10"/>
      <c r="VOQ123" s="10"/>
      <c r="VOR123" s="10"/>
      <c r="VOS123" s="10"/>
      <c r="VOT123" s="10"/>
      <c r="VOU123" s="10"/>
      <c r="VOV123" s="10"/>
      <c r="VOW123" s="10"/>
      <c r="VOX123" s="10"/>
      <c r="VOY123" s="10"/>
      <c r="VOZ123" s="10"/>
      <c r="VPA123" s="10"/>
      <c r="VPB123" s="10"/>
      <c r="VPC123" s="10"/>
      <c r="VPD123" s="10"/>
      <c r="VPE123" s="10"/>
      <c r="VPF123" s="10"/>
      <c r="VPG123" s="10"/>
      <c r="VPH123" s="10"/>
      <c r="VPI123" s="10"/>
      <c r="VPJ123" s="10"/>
      <c r="VPK123" s="10"/>
      <c r="VPL123" s="10"/>
      <c r="VPM123" s="10"/>
      <c r="VPN123" s="10"/>
      <c r="VPO123" s="10"/>
      <c r="VPP123" s="10"/>
      <c r="VPQ123" s="10"/>
      <c r="VPR123" s="10"/>
      <c r="VPS123" s="10"/>
      <c r="VPT123" s="10"/>
      <c r="VPU123" s="10"/>
      <c r="VPV123" s="10"/>
      <c r="VPW123" s="10"/>
      <c r="VPX123" s="10"/>
      <c r="VPY123" s="10"/>
      <c r="VPZ123" s="10"/>
      <c r="VQA123" s="10"/>
      <c r="VQB123" s="10"/>
      <c r="VQC123" s="10"/>
      <c r="VQD123" s="10"/>
      <c r="VQE123" s="10"/>
      <c r="VQF123" s="10"/>
      <c r="VQG123" s="10"/>
      <c r="VQH123" s="10"/>
      <c r="VQI123" s="10"/>
      <c r="VQJ123" s="10"/>
      <c r="VQK123" s="10"/>
      <c r="VQL123" s="10"/>
      <c r="VQM123" s="10"/>
      <c r="VQN123" s="10"/>
      <c r="VQO123" s="10"/>
      <c r="VQP123" s="10"/>
      <c r="VQQ123" s="10"/>
      <c r="VQR123" s="10"/>
      <c r="VQS123" s="10"/>
      <c r="VQT123" s="10"/>
      <c r="VQU123" s="10"/>
      <c r="VQV123" s="10"/>
      <c r="VQW123" s="10"/>
      <c r="VQX123" s="10"/>
      <c r="VQY123" s="10"/>
      <c r="VQZ123" s="10"/>
      <c r="VRA123" s="10"/>
      <c r="VRB123" s="10"/>
      <c r="VRC123" s="10"/>
      <c r="VRD123" s="10"/>
      <c r="VRE123" s="10"/>
      <c r="VRF123" s="10"/>
      <c r="VRG123" s="10"/>
      <c r="VRH123" s="10"/>
      <c r="VRI123" s="10"/>
      <c r="VRJ123" s="10"/>
      <c r="VRK123" s="10"/>
      <c r="VRL123" s="10"/>
      <c r="VRM123" s="10"/>
      <c r="VRN123" s="10"/>
      <c r="VRO123" s="10"/>
      <c r="VRP123" s="10"/>
      <c r="VRQ123" s="10"/>
      <c r="VRR123" s="10"/>
      <c r="VRS123" s="10"/>
      <c r="VRT123" s="10"/>
      <c r="VRU123" s="10"/>
      <c r="VRV123" s="10"/>
      <c r="VRW123" s="10"/>
      <c r="VRX123" s="10"/>
      <c r="VRY123" s="10"/>
      <c r="VRZ123" s="10"/>
      <c r="VSA123" s="10"/>
      <c r="VSB123" s="10"/>
      <c r="VSC123" s="10"/>
      <c r="VSD123" s="10"/>
      <c r="VSE123" s="10"/>
      <c r="VSF123" s="10"/>
      <c r="VSG123" s="10"/>
      <c r="VSH123" s="10"/>
      <c r="VSI123" s="10"/>
      <c r="VSJ123" s="10"/>
      <c r="VSK123" s="10"/>
      <c r="VSL123" s="10"/>
      <c r="VSM123" s="10"/>
      <c r="VSN123" s="10"/>
      <c r="VSO123" s="10"/>
      <c r="VSP123" s="10"/>
      <c r="VSQ123" s="10"/>
      <c r="VSR123" s="10"/>
      <c r="VSS123" s="10"/>
      <c r="VST123" s="10"/>
      <c r="VSU123" s="10"/>
      <c r="VSV123" s="10"/>
      <c r="VSW123" s="10"/>
      <c r="VSX123" s="10"/>
      <c r="VSY123" s="10"/>
      <c r="VSZ123" s="10"/>
      <c r="VTA123" s="10"/>
      <c r="VTB123" s="10"/>
      <c r="VTC123" s="10"/>
      <c r="VTD123" s="10"/>
      <c r="VTE123" s="10"/>
      <c r="VTF123" s="10"/>
      <c r="VTG123" s="10"/>
      <c r="VTH123" s="10"/>
      <c r="VTI123" s="10"/>
      <c r="VTJ123" s="10"/>
      <c r="VTK123" s="10"/>
      <c r="VTL123" s="10"/>
      <c r="VTM123" s="10"/>
      <c r="VTN123" s="10"/>
      <c r="VTO123" s="10"/>
      <c r="VTP123" s="10"/>
      <c r="VTQ123" s="10"/>
      <c r="VTR123" s="10"/>
      <c r="VTS123" s="10"/>
      <c r="VTT123" s="10"/>
      <c r="VTU123" s="10"/>
      <c r="VTV123" s="10"/>
      <c r="VTW123" s="10"/>
      <c r="VTX123" s="10"/>
      <c r="VTY123" s="10"/>
      <c r="VTZ123" s="10"/>
      <c r="VUA123" s="10"/>
      <c r="VUB123" s="10"/>
      <c r="VUC123" s="10"/>
      <c r="VUD123" s="10"/>
      <c r="VUE123" s="10"/>
      <c r="VUF123" s="10"/>
      <c r="VUG123" s="10"/>
      <c r="VUH123" s="10"/>
      <c r="VUI123" s="10"/>
      <c r="VUJ123" s="10"/>
      <c r="VUK123" s="10"/>
      <c r="VUL123" s="10"/>
      <c r="VUM123" s="10"/>
      <c r="VUN123" s="10"/>
      <c r="VUO123" s="10"/>
      <c r="VUP123" s="10"/>
      <c r="VUQ123" s="10"/>
      <c r="VUR123" s="10"/>
      <c r="VUS123" s="10"/>
      <c r="VUT123" s="10"/>
      <c r="VUU123" s="10"/>
      <c r="VUV123" s="10"/>
      <c r="VUW123" s="10"/>
      <c r="VUX123" s="10"/>
      <c r="VUY123" s="10"/>
      <c r="VUZ123" s="10"/>
      <c r="VVA123" s="10"/>
      <c r="VVB123" s="10"/>
      <c r="VVC123" s="10"/>
      <c r="VVD123" s="10"/>
      <c r="VVE123" s="10"/>
      <c r="VVF123" s="10"/>
      <c r="VVG123" s="10"/>
      <c r="VVH123" s="10"/>
      <c r="VVI123" s="10"/>
      <c r="VVJ123" s="10"/>
      <c r="VVK123" s="10"/>
      <c r="VVL123" s="10"/>
      <c r="VVM123" s="10"/>
      <c r="VVN123" s="10"/>
      <c r="VVO123" s="10"/>
      <c r="VVP123" s="10"/>
      <c r="VVQ123" s="10"/>
      <c r="VVR123" s="10"/>
      <c r="VVS123" s="10"/>
      <c r="VVT123" s="10"/>
      <c r="VVU123" s="10"/>
      <c r="VVV123" s="10"/>
      <c r="VVW123" s="10"/>
      <c r="VVX123" s="10"/>
      <c r="VVY123" s="10"/>
      <c r="VVZ123" s="10"/>
      <c r="VWA123" s="10"/>
      <c r="VWB123" s="10"/>
      <c r="VWC123" s="10"/>
      <c r="VWD123" s="10"/>
      <c r="VWE123" s="10"/>
      <c r="VWF123" s="10"/>
      <c r="VWG123" s="10"/>
      <c r="VWH123" s="10"/>
      <c r="VWI123" s="10"/>
      <c r="VWJ123" s="10"/>
      <c r="VWK123" s="10"/>
      <c r="VWL123" s="10"/>
      <c r="VWM123" s="10"/>
      <c r="VWN123" s="10"/>
      <c r="VWO123" s="10"/>
      <c r="VWP123" s="10"/>
      <c r="VWQ123" s="10"/>
      <c r="VWR123" s="10"/>
      <c r="VWS123" s="10"/>
      <c r="VWT123" s="10"/>
      <c r="VWU123" s="10"/>
      <c r="VWV123" s="10"/>
      <c r="VWW123" s="10"/>
      <c r="VWX123" s="10"/>
      <c r="VWY123" s="10"/>
      <c r="VWZ123" s="10"/>
      <c r="VXA123" s="10"/>
      <c r="VXB123" s="10"/>
      <c r="VXC123" s="10"/>
      <c r="VXD123" s="10"/>
      <c r="VXE123" s="10"/>
      <c r="VXF123" s="10"/>
      <c r="VXG123" s="10"/>
      <c r="VXH123" s="10"/>
      <c r="VXI123" s="10"/>
      <c r="VXJ123" s="10"/>
      <c r="VXK123" s="10"/>
      <c r="VXL123" s="10"/>
      <c r="VXM123" s="10"/>
      <c r="VXN123" s="10"/>
      <c r="VXO123" s="10"/>
      <c r="VXP123" s="10"/>
      <c r="VXQ123" s="10"/>
      <c r="VXR123" s="10"/>
      <c r="VXS123" s="10"/>
      <c r="VXT123" s="10"/>
      <c r="VXU123" s="10"/>
      <c r="VXV123" s="10"/>
      <c r="VXW123" s="10"/>
      <c r="VXX123" s="10"/>
      <c r="VXY123" s="10"/>
      <c r="VXZ123" s="10"/>
      <c r="VYA123" s="10"/>
      <c r="VYB123" s="10"/>
      <c r="VYC123" s="10"/>
      <c r="VYD123" s="10"/>
      <c r="VYE123" s="10"/>
      <c r="VYF123" s="10"/>
      <c r="VYG123" s="10"/>
      <c r="VYH123" s="10"/>
      <c r="VYI123" s="10"/>
      <c r="VYJ123" s="10"/>
      <c r="VYK123" s="10"/>
      <c r="VYL123" s="10"/>
      <c r="VYM123" s="10"/>
      <c r="VYN123" s="10"/>
      <c r="VYO123" s="10"/>
      <c r="VYP123" s="10"/>
      <c r="VYQ123" s="10"/>
      <c r="VYR123" s="10"/>
      <c r="VYS123" s="10"/>
      <c r="VYT123" s="10"/>
      <c r="VYU123" s="10"/>
      <c r="VYV123" s="10"/>
      <c r="VYW123" s="10"/>
      <c r="VYX123" s="10"/>
      <c r="VYY123" s="10"/>
      <c r="VYZ123" s="10"/>
      <c r="VZA123" s="10"/>
      <c r="VZB123" s="10"/>
      <c r="VZC123" s="10"/>
      <c r="VZD123" s="10"/>
      <c r="VZE123" s="10"/>
      <c r="VZF123" s="10"/>
      <c r="VZG123" s="10"/>
      <c r="VZH123" s="10"/>
      <c r="VZI123" s="10"/>
      <c r="VZJ123" s="10"/>
      <c r="VZK123" s="10"/>
      <c r="VZL123" s="10"/>
      <c r="VZM123" s="10"/>
      <c r="VZN123" s="10"/>
      <c r="VZO123" s="10"/>
      <c r="VZP123" s="10"/>
      <c r="VZQ123" s="10"/>
      <c r="VZR123" s="10"/>
      <c r="VZS123" s="10"/>
      <c r="VZT123" s="10"/>
      <c r="VZU123" s="10"/>
      <c r="VZV123" s="10"/>
      <c r="VZW123" s="10"/>
      <c r="VZX123" s="10"/>
      <c r="VZY123" s="10"/>
      <c r="VZZ123" s="10"/>
      <c r="WAA123" s="10"/>
      <c r="WAB123" s="10"/>
      <c r="WAC123" s="10"/>
      <c r="WAD123" s="10"/>
      <c r="WAE123" s="10"/>
      <c r="WAF123" s="10"/>
      <c r="WAG123" s="10"/>
      <c r="WAH123" s="10"/>
      <c r="WAI123" s="10"/>
      <c r="WAJ123" s="10"/>
      <c r="WAK123" s="10"/>
      <c r="WAL123" s="10"/>
      <c r="WAM123" s="10"/>
      <c r="WAN123" s="10"/>
      <c r="WAO123" s="10"/>
      <c r="WAP123" s="10"/>
      <c r="WAQ123" s="10"/>
      <c r="WAR123" s="10"/>
      <c r="WAS123" s="10"/>
      <c r="WAT123" s="10"/>
      <c r="WAU123" s="10"/>
      <c r="WAV123" s="10"/>
      <c r="WAW123" s="10"/>
      <c r="WAX123" s="10"/>
      <c r="WAY123" s="10"/>
      <c r="WAZ123" s="10"/>
      <c r="WBA123" s="10"/>
      <c r="WBB123" s="10"/>
      <c r="WBC123" s="10"/>
      <c r="WBD123" s="10"/>
      <c r="WBE123" s="10"/>
      <c r="WBF123" s="10"/>
      <c r="WBG123" s="10"/>
      <c r="WBH123" s="10"/>
      <c r="WBI123" s="10"/>
      <c r="WBJ123" s="10"/>
      <c r="WBK123" s="10"/>
      <c r="WBL123" s="10"/>
      <c r="WBM123" s="10"/>
      <c r="WBN123" s="10"/>
      <c r="WBO123" s="10"/>
      <c r="WBP123" s="10"/>
      <c r="WBQ123" s="10"/>
      <c r="WBR123" s="10"/>
      <c r="WBS123" s="10"/>
      <c r="WBT123" s="10"/>
      <c r="WBU123" s="10"/>
      <c r="WBV123" s="10"/>
      <c r="WBW123" s="10"/>
      <c r="WBX123" s="10"/>
      <c r="WBY123" s="10"/>
      <c r="WBZ123" s="10"/>
      <c r="WCA123" s="10"/>
      <c r="WCB123" s="10"/>
      <c r="WCC123" s="10"/>
      <c r="WCD123" s="10"/>
      <c r="WCE123" s="10"/>
      <c r="WCF123" s="10"/>
      <c r="WCG123" s="10"/>
      <c r="WCH123" s="10"/>
      <c r="WCI123" s="10"/>
      <c r="WCJ123" s="10"/>
      <c r="WCK123" s="10"/>
      <c r="WCL123" s="10"/>
      <c r="WCM123" s="10"/>
      <c r="WCN123" s="10"/>
      <c r="WCO123" s="10"/>
      <c r="WCP123" s="10"/>
      <c r="WCQ123" s="10"/>
      <c r="WCR123" s="10"/>
      <c r="WCS123" s="10"/>
      <c r="WCT123" s="10"/>
      <c r="WCU123" s="10"/>
      <c r="WCV123" s="10"/>
      <c r="WCW123" s="10"/>
      <c r="WCX123" s="10"/>
      <c r="WCY123" s="10"/>
      <c r="WCZ123" s="10"/>
      <c r="WDA123" s="10"/>
      <c r="WDB123" s="10"/>
      <c r="WDC123" s="10"/>
      <c r="WDD123" s="10"/>
      <c r="WDE123" s="10"/>
      <c r="WDF123" s="10"/>
      <c r="WDG123" s="10"/>
      <c r="WDH123" s="10"/>
      <c r="WDI123" s="10"/>
      <c r="WDJ123" s="10"/>
      <c r="WDK123" s="10"/>
      <c r="WDL123" s="10"/>
      <c r="WDM123" s="10"/>
      <c r="WDN123" s="10"/>
      <c r="WDO123" s="10"/>
      <c r="WDP123" s="10"/>
      <c r="WDQ123" s="10"/>
      <c r="WDR123" s="10"/>
      <c r="WDS123" s="10"/>
      <c r="WDT123" s="10"/>
      <c r="WDU123" s="10"/>
      <c r="WDV123" s="10"/>
      <c r="WDW123" s="10"/>
      <c r="WDX123" s="10"/>
      <c r="WDY123" s="10"/>
      <c r="WDZ123" s="10"/>
      <c r="WEA123" s="10"/>
      <c r="WEB123" s="10"/>
      <c r="WEC123" s="10"/>
      <c r="WED123" s="10"/>
      <c r="WEE123" s="10"/>
      <c r="WEF123" s="10"/>
      <c r="WEG123" s="10"/>
      <c r="WEH123" s="10"/>
      <c r="WEI123" s="10"/>
      <c r="WEJ123" s="10"/>
      <c r="WEK123" s="10"/>
      <c r="WEL123" s="10"/>
      <c r="WEM123" s="10"/>
      <c r="WEN123" s="10"/>
      <c r="WEO123" s="10"/>
      <c r="WEP123" s="10"/>
      <c r="WEQ123" s="10"/>
      <c r="WER123" s="10"/>
      <c r="WES123" s="10"/>
      <c r="WET123" s="10"/>
      <c r="WEU123" s="10"/>
      <c r="WEV123" s="10"/>
      <c r="WEW123" s="10"/>
      <c r="WEX123" s="10"/>
      <c r="WEY123" s="10"/>
      <c r="WEZ123" s="10"/>
      <c r="WFA123" s="10"/>
      <c r="WFB123" s="10"/>
      <c r="WFC123" s="10"/>
      <c r="WFD123" s="10"/>
      <c r="WFE123" s="10"/>
      <c r="WFF123" s="10"/>
      <c r="WFG123" s="10"/>
      <c r="WFH123" s="10"/>
      <c r="WFI123" s="10"/>
      <c r="WFJ123" s="10"/>
      <c r="WFK123" s="10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  <c r="WGJ123" s="10"/>
      <c r="WGK123" s="10"/>
      <c r="WGL123" s="10"/>
      <c r="WGM123" s="10"/>
      <c r="WGN123" s="10"/>
      <c r="WGO123" s="10"/>
      <c r="WGP123" s="10"/>
      <c r="WGQ123" s="10"/>
      <c r="WGR123" s="10"/>
      <c r="WGS123" s="10"/>
      <c r="WGT123" s="10"/>
      <c r="WGU123" s="10"/>
      <c r="WGV123" s="10"/>
      <c r="WGW123" s="10"/>
      <c r="WGX123" s="10"/>
      <c r="WGY123" s="10"/>
      <c r="WGZ123" s="10"/>
      <c r="WHA123" s="10"/>
      <c r="WHB123" s="10"/>
      <c r="WHC123" s="10"/>
      <c r="WHD123" s="10"/>
      <c r="WHE123" s="10"/>
      <c r="WHF123" s="10"/>
      <c r="WHG123" s="10"/>
      <c r="WHH123" s="10"/>
      <c r="WHI123" s="10"/>
      <c r="WHJ123" s="10"/>
      <c r="WHK123" s="10"/>
      <c r="WHL123" s="10"/>
      <c r="WHM123" s="10"/>
      <c r="WHN123" s="10"/>
      <c r="WHO123" s="10"/>
      <c r="WHP123" s="10"/>
      <c r="WHQ123" s="10"/>
      <c r="WHR123" s="10"/>
      <c r="WHS123" s="10"/>
      <c r="WHT123" s="10"/>
      <c r="WHU123" s="10"/>
      <c r="WHV123" s="10"/>
      <c r="WHW123" s="10"/>
      <c r="WHX123" s="10"/>
      <c r="WHY123" s="10"/>
      <c r="WHZ123" s="10"/>
      <c r="WIA123" s="10"/>
      <c r="WIB123" s="10"/>
      <c r="WIC123" s="10"/>
      <c r="WID123" s="10"/>
      <c r="WIE123" s="10"/>
      <c r="WIF123" s="10"/>
      <c r="WIG123" s="10"/>
      <c r="WIH123" s="10"/>
      <c r="WII123" s="10"/>
      <c r="WIJ123" s="10"/>
      <c r="WIK123" s="10"/>
      <c r="WIL123" s="10"/>
      <c r="WIM123" s="10"/>
      <c r="WIN123" s="10"/>
      <c r="WIO123" s="10"/>
      <c r="WIP123" s="10"/>
      <c r="WIQ123" s="10"/>
      <c r="WIR123" s="10"/>
      <c r="WIS123" s="10"/>
      <c r="WIT123" s="10"/>
      <c r="WIU123" s="10"/>
      <c r="WIV123" s="10"/>
      <c r="WIW123" s="10"/>
      <c r="WIX123" s="10"/>
      <c r="WIY123" s="10"/>
      <c r="WIZ123" s="10"/>
      <c r="WJA123" s="10"/>
      <c r="WJB123" s="10"/>
      <c r="WJC123" s="10"/>
      <c r="WJD123" s="10"/>
      <c r="WJE123" s="10"/>
      <c r="WJF123" s="10"/>
      <c r="WJG123" s="10"/>
      <c r="WJH123" s="10"/>
      <c r="WJI123" s="10"/>
      <c r="WJJ123" s="10"/>
      <c r="WJK123" s="10"/>
      <c r="WJL123" s="10"/>
      <c r="WJM123" s="10"/>
      <c r="WJN123" s="10"/>
      <c r="WJO123" s="10"/>
      <c r="WJP123" s="10"/>
      <c r="WJQ123" s="10"/>
      <c r="WJR123" s="10"/>
      <c r="WJS123" s="10"/>
      <c r="WJT123" s="10"/>
      <c r="WJU123" s="10"/>
      <c r="WJV123" s="10"/>
      <c r="WJW123" s="10"/>
      <c r="WJX123" s="10"/>
      <c r="WJY123" s="10"/>
      <c r="WJZ123" s="10"/>
      <c r="WKA123" s="10"/>
      <c r="WKB123" s="10"/>
      <c r="WKC123" s="10"/>
      <c r="WKD123" s="10"/>
      <c r="WKE123" s="10"/>
      <c r="WKF123" s="10"/>
      <c r="WKG123" s="10"/>
      <c r="WKH123" s="10"/>
      <c r="WKI123" s="10"/>
      <c r="WKJ123" s="10"/>
      <c r="WKK123" s="10"/>
      <c r="WKL123" s="10"/>
      <c r="WKM123" s="10"/>
      <c r="WKN123" s="10"/>
      <c r="WKO123" s="10"/>
      <c r="WKP123" s="10"/>
      <c r="WKQ123" s="10"/>
      <c r="WKR123" s="10"/>
      <c r="WKS123" s="10"/>
      <c r="WKT123" s="10"/>
      <c r="WKU123" s="10"/>
      <c r="WKV123" s="10"/>
      <c r="WKW123" s="10"/>
      <c r="WKX123" s="10"/>
      <c r="WKY123" s="10"/>
      <c r="WKZ123" s="10"/>
      <c r="WLA123" s="10"/>
      <c r="WLB123" s="10"/>
      <c r="WLC123" s="10"/>
      <c r="WLD123" s="10"/>
      <c r="WLE123" s="10"/>
      <c r="WLF123" s="10"/>
      <c r="WLG123" s="10"/>
      <c r="WLH123" s="10"/>
      <c r="WLI123" s="10"/>
      <c r="WLJ123" s="10"/>
      <c r="WLK123" s="10"/>
      <c r="WLL123" s="10"/>
      <c r="WLM123" s="10"/>
      <c r="WLN123" s="10"/>
      <c r="WLO123" s="10"/>
      <c r="WLP123" s="10"/>
      <c r="WLQ123" s="10"/>
      <c r="WLR123" s="10"/>
      <c r="WLS123" s="10"/>
      <c r="WLT123" s="10"/>
      <c r="WLU123" s="10"/>
      <c r="WLV123" s="10"/>
      <c r="WLW123" s="10"/>
      <c r="WLX123" s="10"/>
      <c r="WLY123" s="10"/>
      <c r="WLZ123" s="10"/>
      <c r="WMA123" s="10"/>
      <c r="WMB123" s="10"/>
      <c r="WMC123" s="10"/>
      <c r="WMD123" s="10"/>
      <c r="WME123" s="10"/>
      <c r="WMF123" s="10"/>
      <c r="WMG123" s="10"/>
      <c r="WMH123" s="10"/>
      <c r="WMI123" s="10"/>
      <c r="WMJ123" s="10"/>
      <c r="WMK123" s="10"/>
      <c r="WML123" s="10"/>
      <c r="WMM123" s="10"/>
      <c r="WMN123" s="10"/>
      <c r="WMO123" s="10"/>
      <c r="WMP123" s="10"/>
      <c r="WMQ123" s="10"/>
      <c r="WMR123" s="10"/>
      <c r="WMS123" s="10"/>
      <c r="WMT123" s="10"/>
      <c r="WMU123" s="10"/>
      <c r="WMV123" s="10"/>
      <c r="WMW123" s="10"/>
      <c r="WMX123" s="10"/>
      <c r="WMY123" s="10"/>
      <c r="WMZ123" s="10"/>
      <c r="WNA123" s="10"/>
      <c r="WNB123" s="10"/>
      <c r="WNC123" s="10"/>
      <c r="WND123" s="10"/>
      <c r="WNE123" s="10"/>
      <c r="WNF123" s="10"/>
      <c r="WNG123" s="10"/>
      <c r="WNH123" s="10"/>
      <c r="WNI123" s="10"/>
      <c r="WNJ123" s="10"/>
      <c r="WNK123" s="10"/>
      <c r="WNL123" s="10"/>
      <c r="WNM123" s="10"/>
      <c r="WNN123" s="10"/>
      <c r="WNO123" s="10"/>
      <c r="WNP123" s="10"/>
      <c r="WNQ123" s="10"/>
      <c r="WNR123" s="10"/>
      <c r="WNS123" s="10"/>
      <c r="WNT123" s="10"/>
      <c r="WNU123" s="10"/>
      <c r="WNV123" s="10"/>
      <c r="WNW123" s="10"/>
      <c r="WNX123" s="10"/>
      <c r="WNY123" s="10"/>
      <c r="WNZ123" s="10"/>
      <c r="WOA123" s="10"/>
      <c r="WOB123" s="10"/>
      <c r="WOC123" s="10"/>
      <c r="WOD123" s="10"/>
      <c r="WOE123" s="10"/>
      <c r="WOF123" s="10"/>
      <c r="WOG123" s="10"/>
      <c r="WOH123" s="10"/>
      <c r="WOI123" s="10"/>
      <c r="WOJ123" s="10"/>
      <c r="WOK123" s="10"/>
      <c r="WOL123" s="10"/>
      <c r="WOM123" s="10"/>
      <c r="WON123" s="10"/>
      <c r="WOO123" s="10"/>
      <c r="WOP123" s="10"/>
      <c r="WOQ123" s="10"/>
      <c r="WOR123" s="10"/>
      <c r="WOS123" s="10"/>
      <c r="WOT123" s="10"/>
      <c r="WOU123" s="10"/>
      <c r="WOV123" s="10"/>
      <c r="WOW123" s="10"/>
      <c r="WOX123" s="10"/>
      <c r="WOY123" s="10"/>
      <c r="WOZ123" s="10"/>
      <c r="WPA123" s="10"/>
      <c r="WPB123" s="10"/>
      <c r="WPC123" s="10"/>
      <c r="WPD123" s="10"/>
      <c r="WPE123" s="10"/>
      <c r="WPF123" s="10"/>
      <c r="WPG123" s="10"/>
      <c r="WPH123" s="10"/>
      <c r="WPI123" s="10"/>
      <c r="WPJ123" s="10"/>
      <c r="WPK123" s="10"/>
      <c r="WPL123" s="10"/>
      <c r="WPM123" s="10"/>
      <c r="WPN123" s="10"/>
      <c r="WPO123" s="10"/>
      <c r="WPP123" s="10"/>
      <c r="WPQ123" s="10"/>
      <c r="WPR123" s="10"/>
      <c r="WPS123" s="10"/>
      <c r="WPT123" s="10"/>
      <c r="WPU123" s="10"/>
      <c r="WPV123" s="10"/>
      <c r="WPW123" s="10"/>
      <c r="WPX123" s="10"/>
      <c r="WPY123" s="10"/>
      <c r="WPZ123" s="10"/>
      <c r="WQA123" s="10"/>
      <c r="WQB123" s="10"/>
      <c r="WQC123" s="10"/>
      <c r="WQD123" s="10"/>
      <c r="WQE123" s="10"/>
      <c r="WQF123" s="10"/>
      <c r="WQG123" s="10"/>
      <c r="WQH123" s="10"/>
      <c r="WQI123" s="10"/>
      <c r="WQJ123" s="10"/>
      <c r="WQK123" s="10"/>
      <c r="WQL123" s="10"/>
      <c r="WQM123" s="10"/>
      <c r="WQN123" s="10"/>
      <c r="WQO123" s="10"/>
      <c r="WQP123" s="10"/>
      <c r="WQQ123" s="10"/>
      <c r="WQR123" s="10"/>
      <c r="WQS123" s="10"/>
      <c r="WQT123" s="10"/>
      <c r="WQU123" s="10"/>
      <c r="WQV123" s="10"/>
      <c r="WQW123" s="10"/>
      <c r="WQX123" s="10"/>
      <c r="WQY123" s="10"/>
      <c r="WQZ123" s="10"/>
      <c r="WRA123" s="10"/>
      <c r="WRB123" s="10"/>
      <c r="WRC123" s="10"/>
      <c r="WRD123" s="10"/>
      <c r="WRE123" s="10"/>
      <c r="WRF123" s="10"/>
      <c r="WRG123" s="10"/>
      <c r="WRH123" s="10"/>
      <c r="WRI123" s="10"/>
      <c r="WRJ123" s="10"/>
      <c r="WRK123" s="10"/>
      <c r="WRL123" s="10"/>
      <c r="WRM123" s="10"/>
      <c r="WRN123" s="10"/>
      <c r="WRO123" s="10"/>
      <c r="WRP123" s="10"/>
      <c r="WRQ123" s="10"/>
      <c r="WRR123" s="10"/>
      <c r="WRS123" s="10"/>
      <c r="WRT123" s="10"/>
      <c r="WRU123" s="10"/>
      <c r="WRV123" s="10"/>
      <c r="WRW123" s="10"/>
      <c r="WRX123" s="10"/>
      <c r="WRY123" s="10"/>
      <c r="WRZ123" s="10"/>
      <c r="WSA123" s="10"/>
      <c r="WSB123" s="10"/>
      <c r="WSC123" s="10"/>
      <c r="WSD123" s="10"/>
      <c r="WSE123" s="10"/>
      <c r="WSF123" s="10"/>
      <c r="WSG123" s="10"/>
      <c r="WSH123" s="10"/>
      <c r="WSI123" s="10"/>
      <c r="WSJ123" s="10"/>
      <c r="WSK123" s="10"/>
      <c r="WSL123" s="10"/>
      <c r="WSM123" s="10"/>
      <c r="WSN123" s="10"/>
      <c r="WSO123" s="10"/>
      <c r="WSP123" s="10"/>
      <c r="WSQ123" s="10"/>
      <c r="WSR123" s="10"/>
      <c r="WSS123" s="10"/>
      <c r="WST123" s="10"/>
      <c r="WSU123" s="10"/>
      <c r="WSV123" s="10"/>
      <c r="WSW123" s="10"/>
      <c r="WSX123" s="10"/>
      <c r="WSY123" s="10"/>
      <c r="WSZ123" s="10"/>
      <c r="WTA123" s="10"/>
      <c r="WTB123" s="10"/>
      <c r="WTC123" s="10"/>
      <c r="WTD123" s="10"/>
      <c r="WTE123" s="10"/>
      <c r="WTF123" s="10"/>
      <c r="WTG123" s="10"/>
      <c r="WTH123" s="10"/>
      <c r="WTI123" s="10"/>
      <c r="WTJ123" s="10"/>
      <c r="WTK123" s="10"/>
      <c r="WTL123" s="10"/>
      <c r="WTM123" s="10"/>
      <c r="WTN123" s="10"/>
      <c r="WTO123" s="10"/>
      <c r="WTP123" s="10"/>
      <c r="WTQ123" s="10"/>
      <c r="WTR123" s="10"/>
      <c r="WTS123" s="10"/>
      <c r="WTT123" s="10"/>
      <c r="WTU123" s="10"/>
      <c r="WTV123" s="10"/>
      <c r="WTW123" s="10"/>
      <c r="WTX123" s="10"/>
      <c r="WTY123" s="10"/>
      <c r="WTZ123" s="10"/>
      <c r="WUA123" s="10"/>
      <c r="WUB123" s="10"/>
      <c r="WUC123" s="10"/>
      <c r="WUD123" s="10"/>
      <c r="WUE123" s="10"/>
      <c r="WUF123" s="10"/>
      <c r="WUG123" s="10"/>
      <c r="WUH123" s="10"/>
      <c r="WUI123" s="10"/>
      <c r="WUJ123" s="10"/>
      <c r="WUK123" s="10"/>
      <c r="WUL123" s="10"/>
      <c r="WUM123" s="10"/>
      <c r="WUN123" s="10"/>
      <c r="WUO123" s="10"/>
      <c r="WUP123" s="10"/>
      <c r="WUQ123" s="10"/>
      <c r="WUR123" s="10"/>
      <c r="WUS123" s="10"/>
      <c r="WUT123" s="10"/>
      <c r="WUU123" s="10"/>
      <c r="WUV123" s="10"/>
      <c r="WUW123" s="10"/>
      <c r="WUX123" s="10"/>
      <c r="WUY123" s="10"/>
      <c r="WUZ123" s="10"/>
      <c r="WVA123" s="10"/>
      <c r="WVB123" s="10"/>
      <c r="WVC123" s="10"/>
      <c r="WVD123" s="10"/>
      <c r="WVE123" s="10"/>
      <c r="WVF123" s="10"/>
      <c r="WVG123" s="10"/>
      <c r="WVH123" s="10"/>
      <c r="WVI123" s="10"/>
      <c r="WVJ123" s="10"/>
      <c r="WVK123" s="10"/>
      <c r="WVL123" s="10"/>
      <c r="WVM123" s="10"/>
      <c r="WVN123" s="10"/>
      <c r="WVO123" s="10"/>
      <c r="WVP123" s="10"/>
      <c r="WVQ123" s="10"/>
      <c r="WVR123" s="10"/>
      <c r="WVS123" s="10"/>
      <c r="WVT123" s="10"/>
      <c r="WVU123" s="10"/>
      <c r="WVV123" s="10"/>
      <c r="WVW123" s="10"/>
      <c r="WVX123" s="10"/>
      <c r="WVY123" s="10"/>
      <c r="WVZ123" s="10"/>
      <c r="WWA123" s="10"/>
      <c r="WWB123" s="10"/>
      <c r="WWC123" s="10"/>
      <c r="WWD123" s="10"/>
      <c r="WWE123" s="10"/>
      <c r="WWF123" s="10"/>
      <c r="WWG123" s="10"/>
      <c r="WWH123" s="10"/>
      <c r="WWI123" s="10"/>
      <c r="WWJ123" s="10"/>
      <c r="WWK123" s="10"/>
      <c r="WWL123" s="10"/>
      <c r="WWM123" s="10"/>
      <c r="WWN123" s="10"/>
      <c r="WWO123" s="10"/>
      <c r="WWP123" s="10"/>
      <c r="WWQ123" s="10"/>
      <c r="WWR123" s="10"/>
      <c r="WWS123" s="10"/>
      <c r="WWT123" s="10"/>
      <c r="WWU123" s="10"/>
      <c r="WWV123" s="10"/>
      <c r="WWW123" s="10"/>
      <c r="WWX123" s="10"/>
      <c r="WWY123" s="10"/>
      <c r="WWZ123" s="10"/>
      <c r="WXA123" s="10"/>
      <c r="WXB123" s="10"/>
      <c r="WXC123" s="10"/>
      <c r="WXD123" s="10"/>
      <c r="WXE123" s="10"/>
      <c r="WXF123" s="10"/>
      <c r="WXG123" s="10"/>
      <c r="WXH123" s="10"/>
      <c r="WXI123" s="10"/>
      <c r="WXJ123" s="10"/>
      <c r="WXK123" s="10"/>
      <c r="WXL123" s="10"/>
      <c r="WXM123" s="10"/>
      <c r="WXN123" s="10"/>
      <c r="WXO123" s="10"/>
      <c r="WXP123" s="10"/>
      <c r="WXQ123" s="10"/>
      <c r="WXR123" s="10"/>
      <c r="WXS123" s="10"/>
      <c r="WXT123" s="10"/>
      <c r="WXU123" s="10"/>
      <c r="WXV123" s="10"/>
      <c r="WXW123" s="10"/>
      <c r="WXX123" s="10"/>
      <c r="WXY123" s="10"/>
      <c r="WXZ123" s="10"/>
      <c r="WYA123" s="10"/>
      <c r="WYB123" s="10"/>
      <c r="WYC123" s="10"/>
      <c r="WYD123" s="10"/>
      <c r="WYE123" s="10"/>
      <c r="WYF123" s="10"/>
      <c r="WYG123" s="10"/>
      <c r="WYH123" s="10"/>
      <c r="WYI123" s="10"/>
      <c r="WYJ123" s="10"/>
      <c r="WYK123" s="10"/>
      <c r="WYL123" s="10"/>
      <c r="WYM123" s="10"/>
      <c r="WYN123" s="10"/>
      <c r="WYO123" s="10"/>
      <c r="WYP123" s="10"/>
      <c r="WYQ123" s="10"/>
      <c r="WYR123" s="10"/>
      <c r="WYS123" s="10"/>
      <c r="WYT123" s="10"/>
      <c r="WYU123" s="10"/>
      <c r="WYV123" s="10"/>
      <c r="WYW123" s="10"/>
      <c r="WYX123" s="10"/>
      <c r="WYY123" s="10"/>
      <c r="WYZ123" s="10"/>
      <c r="WZA123" s="10"/>
      <c r="WZB123" s="10"/>
      <c r="WZC123" s="10"/>
      <c r="WZD123" s="10"/>
      <c r="WZE123" s="10"/>
      <c r="WZF123" s="10"/>
      <c r="WZG123" s="10"/>
      <c r="WZH123" s="10"/>
      <c r="WZI123" s="10"/>
      <c r="WZJ123" s="10"/>
      <c r="WZK123" s="10"/>
      <c r="WZL123" s="10"/>
      <c r="WZM123" s="10"/>
      <c r="WZN123" s="10"/>
      <c r="WZO123" s="10"/>
      <c r="WZP123" s="10"/>
      <c r="WZQ123" s="10"/>
      <c r="WZR123" s="10"/>
      <c r="WZS123" s="10"/>
      <c r="WZT123" s="10"/>
      <c r="WZU123" s="10"/>
      <c r="WZV123" s="10"/>
      <c r="WZW123" s="10"/>
      <c r="WZX123" s="10"/>
      <c r="WZY123" s="10"/>
      <c r="WZZ123" s="10"/>
      <c r="XAA123" s="10"/>
      <c r="XAB123" s="10"/>
      <c r="XAC123" s="10"/>
      <c r="XAD123" s="10"/>
      <c r="XAE123" s="10"/>
      <c r="XAF123" s="10"/>
      <c r="XAG123" s="10"/>
      <c r="XAH123" s="10"/>
      <c r="XAI123" s="10"/>
      <c r="XAJ123" s="10"/>
      <c r="XAK123" s="10"/>
      <c r="XAL123" s="10"/>
      <c r="XAM123" s="10"/>
      <c r="XAN123" s="10"/>
      <c r="XAO123" s="10"/>
      <c r="XAP123" s="10"/>
      <c r="XAQ123" s="10"/>
      <c r="XAR123" s="10"/>
      <c r="XAS123" s="10"/>
      <c r="XAT123" s="10"/>
      <c r="XAU123" s="10"/>
      <c r="XAV123" s="10"/>
      <c r="XAW123" s="10"/>
      <c r="XAX123" s="10"/>
      <c r="XAY123" s="10"/>
      <c r="XAZ123" s="10"/>
      <c r="XBA123" s="10"/>
      <c r="XBB123" s="10"/>
      <c r="XBC123" s="10"/>
      <c r="XBD123" s="10"/>
      <c r="XBE123" s="10"/>
      <c r="XBF123" s="10"/>
      <c r="XBG123" s="10"/>
      <c r="XBH123" s="10"/>
      <c r="XBI123" s="10"/>
      <c r="XBJ123" s="10"/>
      <c r="XBK123" s="10"/>
      <c r="XBL123" s="10"/>
      <c r="XBM123" s="10"/>
      <c r="XBN123" s="10"/>
      <c r="XBO123" s="10"/>
      <c r="XBP123" s="10"/>
      <c r="XBQ123" s="10"/>
      <c r="XBR123" s="10"/>
      <c r="XBS123" s="10"/>
      <c r="XBT123" s="10"/>
      <c r="XBU123" s="10"/>
      <c r="XBV123" s="10"/>
      <c r="XBW123" s="10"/>
      <c r="XBX123" s="10"/>
      <c r="XBY123" s="10"/>
      <c r="XBZ123" s="10"/>
      <c r="XCA123" s="10"/>
      <c r="XCB123" s="10"/>
      <c r="XCC123" s="10"/>
      <c r="XCD123" s="10"/>
      <c r="XCE123" s="10"/>
      <c r="XCF123" s="10"/>
      <c r="XCG123" s="10"/>
      <c r="XCH123" s="10"/>
      <c r="XCI123" s="10"/>
      <c r="XCJ123" s="10"/>
      <c r="XCK123" s="10"/>
      <c r="XCL123" s="10"/>
      <c r="XCM123" s="10"/>
      <c r="XCN123" s="10"/>
      <c r="XCO123" s="10"/>
      <c r="XCP123" s="10"/>
      <c r="XCQ123" s="10"/>
      <c r="XCR123" s="10"/>
      <c r="XCS123" s="10"/>
      <c r="XCT123" s="10"/>
      <c r="XCU123" s="10"/>
      <c r="XCV123" s="10"/>
      <c r="XCW123" s="10"/>
      <c r="XCX123" s="10"/>
      <c r="XCY123" s="10"/>
      <c r="XCZ123" s="10"/>
      <c r="XDA123" s="10"/>
      <c r="XDB123" s="10"/>
      <c r="XDC123" s="10"/>
      <c r="XDD123" s="10"/>
      <c r="XDE123" s="10"/>
      <c r="XDF123" s="10"/>
      <c r="XDG123" s="10"/>
      <c r="XDH123" s="10"/>
      <c r="XDI123" s="10"/>
      <c r="XDJ123" s="10"/>
      <c r="XDK123" s="10"/>
      <c r="XDL123" s="10"/>
      <c r="XDM123" s="10"/>
      <c r="XDN123" s="10"/>
      <c r="XDO123" s="10"/>
      <c r="XDP123" s="10"/>
      <c r="XDQ123" s="10"/>
      <c r="XDR123" s="10"/>
      <c r="XDS123" s="10"/>
      <c r="XDT123" s="10"/>
      <c r="XDU123" s="10"/>
      <c r="XDV123" s="10"/>
      <c r="XDW123" s="10"/>
      <c r="XDX123" s="10"/>
      <c r="XDY123" s="10"/>
      <c r="XDZ123" s="10"/>
      <c r="XEA123" s="10"/>
      <c r="XEB123" s="10"/>
      <c r="XEC123" s="10"/>
      <c r="XED123" s="10"/>
      <c r="XEE123" s="10"/>
      <c r="XEF123" s="10"/>
      <c r="XEG123" s="10"/>
      <c r="XEH123" s="10"/>
      <c r="XEI123" s="10"/>
      <c r="XEJ123" s="10"/>
      <c r="XEK123" s="10"/>
      <c r="XEL123" s="10"/>
      <c r="XEM123" s="10"/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  <c r="XEY123" s="10"/>
      <c r="XEZ123" s="10"/>
      <c r="XFA123" s="10"/>
      <c r="XFB123" s="10"/>
      <c r="XFC123" s="10"/>
      <c r="XFD123" s="10"/>
    </row>
    <row r="124" spans="1:16384" s="1" customFormat="1" ht="64.5" customHeight="1" x14ac:dyDescent="0.25">
      <c r="A124" s="612"/>
      <c r="B124" s="612"/>
      <c r="C124" s="612"/>
      <c r="D124" s="53" t="s">
        <v>9</v>
      </c>
      <c r="E124" s="47" t="s">
        <v>108</v>
      </c>
      <c r="F124" s="37" t="s">
        <v>22</v>
      </c>
      <c r="G124" s="7">
        <v>2358</v>
      </c>
      <c r="H124" s="7">
        <v>5772</v>
      </c>
      <c r="I124" s="32">
        <v>100</v>
      </c>
      <c r="J124" s="613"/>
      <c r="K124" s="9" t="s">
        <v>24</v>
      </c>
      <c r="L124" s="7" t="s">
        <v>23</v>
      </c>
      <c r="M124" s="614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1" customFormat="1" ht="13.5" customHeight="1" x14ac:dyDescent="0.25">
      <c r="A125" s="33">
        <v>1</v>
      </c>
      <c r="B125" s="33">
        <v>2</v>
      </c>
      <c r="C125" s="33">
        <v>3</v>
      </c>
      <c r="D125" s="40">
        <v>4</v>
      </c>
      <c r="E125" s="34">
        <v>5</v>
      </c>
      <c r="F125" s="37">
        <v>6</v>
      </c>
      <c r="G125" s="7">
        <v>7</v>
      </c>
      <c r="H125" s="7">
        <v>8</v>
      </c>
      <c r="I125" s="34">
        <v>9</v>
      </c>
      <c r="J125" s="34">
        <v>10</v>
      </c>
      <c r="K125" s="34">
        <v>11</v>
      </c>
      <c r="L125" s="34">
        <v>12</v>
      </c>
      <c r="M125" s="34">
        <v>13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  <c r="XEY125" s="10"/>
      <c r="XEZ125" s="10"/>
      <c r="XFA125" s="10"/>
      <c r="XFB125" s="10"/>
      <c r="XFC125" s="10"/>
      <c r="XFD125" s="10"/>
    </row>
    <row r="126" spans="1:16384" s="1" customFormat="1" ht="44.25" customHeight="1" x14ac:dyDescent="0.25">
      <c r="A126" s="600" t="s">
        <v>99</v>
      </c>
      <c r="B126" s="600" t="s">
        <v>100</v>
      </c>
      <c r="C126" s="600" t="s">
        <v>5</v>
      </c>
      <c r="D126" s="53" t="s">
        <v>9</v>
      </c>
      <c r="E126" s="52" t="s">
        <v>109</v>
      </c>
      <c r="F126" s="45" t="s">
        <v>22</v>
      </c>
      <c r="G126" s="10">
        <v>34</v>
      </c>
      <c r="H126" s="10">
        <v>34</v>
      </c>
      <c r="I126" s="41">
        <f t="shared" si="1"/>
        <v>100</v>
      </c>
      <c r="J126" s="603">
        <v>100</v>
      </c>
      <c r="K126" s="10"/>
      <c r="L126" s="10" t="s">
        <v>23</v>
      </c>
      <c r="M126" s="606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  <c r="XEY126" s="10"/>
      <c r="XEZ126" s="10"/>
      <c r="XFA126" s="10"/>
      <c r="XFB126" s="10"/>
      <c r="XFC126" s="10"/>
      <c r="XFD126" s="10"/>
    </row>
    <row r="127" spans="1:16384" s="1" customFormat="1" ht="48" customHeight="1" x14ac:dyDescent="0.25">
      <c r="A127" s="601"/>
      <c r="B127" s="601"/>
      <c r="C127" s="601"/>
      <c r="D127" s="53" t="s">
        <v>9</v>
      </c>
      <c r="E127" s="7" t="s">
        <v>110</v>
      </c>
      <c r="F127" s="37" t="s">
        <v>20</v>
      </c>
      <c r="G127" s="7">
        <v>1512</v>
      </c>
      <c r="H127" s="8">
        <v>1512</v>
      </c>
      <c r="I127" s="32">
        <f t="shared" si="1"/>
        <v>100</v>
      </c>
      <c r="J127" s="604"/>
      <c r="K127" s="9" t="s">
        <v>24</v>
      </c>
      <c r="L127" s="7" t="s">
        <v>23</v>
      </c>
      <c r="M127" s="607"/>
    </row>
    <row r="128" spans="1:16384" s="1" customFormat="1" ht="43.5" customHeight="1" x14ac:dyDescent="0.25">
      <c r="A128" s="601"/>
      <c r="B128" s="602"/>
      <c r="C128" s="602"/>
      <c r="D128" s="53" t="s">
        <v>9</v>
      </c>
      <c r="E128" s="7" t="s">
        <v>111</v>
      </c>
      <c r="F128" s="37" t="s">
        <v>22</v>
      </c>
      <c r="G128" s="7">
        <v>1443</v>
      </c>
      <c r="H128" s="8">
        <v>1443</v>
      </c>
      <c r="I128" s="32">
        <f t="shared" si="1"/>
        <v>100</v>
      </c>
      <c r="J128" s="605"/>
      <c r="K128" s="9" t="s">
        <v>24</v>
      </c>
      <c r="L128" s="7" t="s">
        <v>23</v>
      </c>
      <c r="M128" s="607"/>
    </row>
    <row r="129" spans="1:13" s="1" customFormat="1" ht="62.25" customHeight="1" x14ac:dyDescent="0.25">
      <c r="A129" s="601"/>
      <c r="B129" s="612" t="s">
        <v>112</v>
      </c>
      <c r="C129" s="612" t="s">
        <v>5</v>
      </c>
      <c r="D129" s="53" t="s">
        <v>11</v>
      </c>
      <c r="E129" s="7" t="s">
        <v>113</v>
      </c>
      <c r="F129" s="37" t="s">
        <v>22</v>
      </c>
      <c r="G129" s="7">
        <v>330</v>
      </c>
      <c r="H129" s="8">
        <v>331</v>
      </c>
      <c r="I129" s="32">
        <v>100</v>
      </c>
      <c r="J129" s="613">
        <f>(I129+I130+I131+I132)/4</f>
        <v>100</v>
      </c>
      <c r="K129" s="9" t="s">
        <v>24</v>
      </c>
      <c r="L129" s="7" t="s">
        <v>23</v>
      </c>
      <c r="M129" s="607"/>
    </row>
    <row r="130" spans="1:13" s="1" customFormat="1" ht="40.5" customHeight="1" x14ac:dyDescent="0.25">
      <c r="A130" s="601"/>
      <c r="B130" s="612"/>
      <c r="C130" s="612"/>
      <c r="D130" s="53" t="s">
        <v>9</v>
      </c>
      <c r="E130" s="7" t="s">
        <v>110</v>
      </c>
      <c r="F130" s="37" t="s">
        <v>20</v>
      </c>
      <c r="G130" s="7">
        <v>113</v>
      </c>
      <c r="H130" s="8">
        <v>113</v>
      </c>
      <c r="I130" s="32">
        <f t="shared" si="1"/>
        <v>100</v>
      </c>
      <c r="J130" s="613"/>
      <c r="K130" s="9" t="s">
        <v>24</v>
      </c>
      <c r="L130" s="7" t="s">
        <v>23</v>
      </c>
      <c r="M130" s="607"/>
    </row>
    <row r="131" spans="1:13" s="1" customFormat="1" ht="48" customHeight="1" x14ac:dyDescent="0.25">
      <c r="A131" s="601"/>
      <c r="B131" s="612"/>
      <c r="C131" s="612"/>
      <c r="D131" s="53" t="s">
        <v>9</v>
      </c>
      <c r="E131" s="7" t="s">
        <v>103</v>
      </c>
      <c r="F131" s="37" t="s">
        <v>20</v>
      </c>
      <c r="G131" s="7">
        <v>287</v>
      </c>
      <c r="H131" s="8">
        <v>287</v>
      </c>
      <c r="I131" s="32">
        <f t="shared" si="1"/>
        <v>100</v>
      </c>
      <c r="J131" s="613"/>
      <c r="K131" s="9" t="s">
        <v>24</v>
      </c>
      <c r="L131" s="7" t="s">
        <v>23</v>
      </c>
      <c r="M131" s="607"/>
    </row>
    <row r="132" spans="1:13" s="1" customFormat="1" ht="45" customHeight="1" x14ac:dyDescent="0.25">
      <c r="A132" s="601"/>
      <c r="B132" s="612"/>
      <c r="C132" s="612"/>
      <c r="D132" s="53" t="s">
        <v>9</v>
      </c>
      <c r="E132" s="7" t="s">
        <v>114</v>
      </c>
      <c r="F132" s="37" t="s">
        <v>22</v>
      </c>
      <c r="G132" s="7">
        <v>137</v>
      </c>
      <c r="H132" s="8">
        <v>137</v>
      </c>
      <c r="I132" s="32">
        <f t="shared" si="1"/>
        <v>100</v>
      </c>
      <c r="J132" s="613"/>
      <c r="K132" s="9" t="s">
        <v>24</v>
      </c>
      <c r="L132" s="7" t="s">
        <v>23</v>
      </c>
      <c r="M132" s="607"/>
    </row>
    <row r="133" spans="1:13" s="1" customFormat="1" ht="47.25" customHeight="1" x14ac:dyDescent="0.25">
      <c r="A133" s="601"/>
      <c r="B133" s="612" t="s">
        <v>115</v>
      </c>
      <c r="C133" s="612" t="s">
        <v>15</v>
      </c>
      <c r="D133" s="62" t="s">
        <v>11</v>
      </c>
      <c r="E133" s="7" t="s">
        <v>116</v>
      </c>
      <c r="F133" s="37" t="s">
        <v>20</v>
      </c>
      <c r="G133" s="7">
        <v>307182</v>
      </c>
      <c r="H133" s="8">
        <v>305813</v>
      </c>
      <c r="I133" s="32">
        <f t="shared" si="1"/>
        <v>99.55433586603381</v>
      </c>
      <c r="J133" s="613">
        <f>(I133+I134+I135)/3</f>
        <v>98.16141828928501</v>
      </c>
      <c r="K133" s="9" t="s">
        <v>24</v>
      </c>
      <c r="L133" s="7" t="s">
        <v>23</v>
      </c>
      <c r="M133" s="607"/>
    </row>
    <row r="134" spans="1:13" s="1" customFormat="1" ht="44.25" customHeight="1" x14ac:dyDescent="0.25">
      <c r="A134" s="601"/>
      <c r="B134" s="612"/>
      <c r="C134" s="612"/>
      <c r="D134" s="53" t="s">
        <v>9</v>
      </c>
      <c r="E134" s="34" t="s">
        <v>117</v>
      </c>
      <c r="F134" s="36" t="s">
        <v>22</v>
      </c>
      <c r="G134" s="7">
        <v>312970</v>
      </c>
      <c r="H134" s="7">
        <v>311890</v>
      </c>
      <c r="I134" s="32">
        <f t="shared" si="1"/>
        <v>99.65491900182127</v>
      </c>
      <c r="J134" s="613"/>
      <c r="K134" s="9" t="s">
        <v>30</v>
      </c>
      <c r="L134" s="7" t="s">
        <v>23</v>
      </c>
      <c r="M134" s="607"/>
    </row>
    <row r="135" spans="1:13" s="1" customFormat="1" ht="44.25" customHeight="1" x14ac:dyDescent="0.25">
      <c r="A135" s="601"/>
      <c r="B135" s="612"/>
      <c r="C135" s="612"/>
      <c r="D135" s="53" t="s">
        <v>9</v>
      </c>
      <c r="E135" s="49" t="s">
        <v>118</v>
      </c>
      <c r="F135" s="37" t="s">
        <v>22</v>
      </c>
      <c r="G135" s="7">
        <v>8000</v>
      </c>
      <c r="H135" s="8">
        <v>7622</v>
      </c>
      <c r="I135" s="32">
        <f t="shared" si="1"/>
        <v>95.275000000000006</v>
      </c>
      <c r="J135" s="613"/>
      <c r="K135" s="9" t="s">
        <v>24</v>
      </c>
      <c r="L135" s="4" t="s">
        <v>23</v>
      </c>
      <c r="M135" s="607"/>
    </row>
    <row r="136" spans="1:13" s="1" customFormat="1" ht="69.75" customHeight="1" x14ac:dyDescent="0.25">
      <c r="A136" s="601"/>
      <c r="B136" s="600" t="s">
        <v>119</v>
      </c>
      <c r="C136" s="600" t="s">
        <v>15</v>
      </c>
      <c r="D136" s="62" t="s">
        <v>11</v>
      </c>
      <c r="E136" s="7" t="s">
        <v>120</v>
      </c>
      <c r="F136" s="37" t="s">
        <v>22</v>
      </c>
      <c r="G136" s="7">
        <v>91720</v>
      </c>
      <c r="H136" s="8">
        <v>91767</v>
      </c>
      <c r="I136" s="38">
        <v>100</v>
      </c>
      <c r="J136" s="603">
        <v>100</v>
      </c>
      <c r="K136" s="9" t="s">
        <v>24</v>
      </c>
      <c r="L136" s="7" t="s">
        <v>23</v>
      </c>
      <c r="M136" s="607"/>
    </row>
    <row r="137" spans="1:13" s="1" customFormat="1" ht="60.75" customHeight="1" x14ac:dyDescent="0.25">
      <c r="A137" s="602"/>
      <c r="B137" s="602"/>
      <c r="C137" s="602"/>
      <c r="D137" s="53" t="s">
        <v>9</v>
      </c>
      <c r="E137" s="37" t="s">
        <v>121</v>
      </c>
      <c r="F137" s="36" t="s">
        <v>22</v>
      </c>
      <c r="G137" s="7">
        <v>7960</v>
      </c>
      <c r="H137" s="7">
        <v>7967</v>
      </c>
      <c r="I137" s="38">
        <v>100</v>
      </c>
      <c r="J137" s="605"/>
      <c r="K137" s="9" t="s">
        <v>30</v>
      </c>
      <c r="L137" s="7" t="s">
        <v>23</v>
      </c>
      <c r="M137" s="608"/>
    </row>
    <row r="138" spans="1:13" x14ac:dyDescent="0.25">
      <c r="A138" s="17"/>
      <c r="B138" s="17" t="s">
        <v>26</v>
      </c>
      <c r="C138" s="16"/>
      <c r="D138" s="20"/>
      <c r="E138" s="17"/>
      <c r="F138" s="16"/>
      <c r="G138" s="57"/>
      <c r="H138" s="57"/>
      <c r="I138" s="18"/>
      <c r="J138" s="18">
        <f>(J136+J133+J129+J117)/4</f>
        <v>99.540652947964247</v>
      </c>
      <c r="K138" s="19"/>
      <c r="L138" s="20"/>
      <c r="M138" s="35">
        <v>99.5</v>
      </c>
    </row>
    <row r="140" spans="1:13" s="1" customFormat="1" x14ac:dyDescent="0.25">
      <c r="D140" s="59"/>
      <c r="F140" s="59"/>
      <c r="G140" s="54"/>
      <c r="H140" s="54"/>
    </row>
    <row r="141" spans="1:13" s="1" customFormat="1" ht="30" customHeight="1" x14ac:dyDescent="0.25">
      <c r="A141" s="629" t="s">
        <v>153</v>
      </c>
      <c r="B141" s="629"/>
      <c r="C141" s="629"/>
      <c r="D141" s="629"/>
      <c r="E141" s="21"/>
      <c r="F141" s="634" t="s">
        <v>154</v>
      </c>
      <c r="G141" s="634"/>
      <c r="H141" s="634"/>
    </row>
    <row r="142" spans="1:13" s="1" customFormat="1" ht="12" customHeight="1" x14ac:dyDescent="0.25">
      <c r="A142" s="21"/>
      <c r="B142" s="21"/>
      <c r="C142" s="21"/>
      <c r="D142" s="60"/>
      <c r="E142" s="21"/>
      <c r="F142" s="60"/>
      <c r="G142" s="58"/>
      <c r="H142" s="58"/>
    </row>
    <row r="143" spans="1:13" s="1" customFormat="1" x14ac:dyDescent="0.25">
      <c r="D143" s="59"/>
      <c r="F143" s="59"/>
      <c r="G143" s="54"/>
      <c r="H143" s="54"/>
    </row>
    <row r="144" spans="1:13" s="1" customFormat="1" ht="19.5" customHeight="1" x14ac:dyDescent="0.25">
      <c r="A144" s="629" t="s">
        <v>27</v>
      </c>
      <c r="B144" s="629"/>
      <c r="C144" s="629"/>
      <c r="D144" s="629"/>
      <c r="E144" s="21"/>
      <c r="F144" s="634" t="s">
        <v>28</v>
      </c>
      <c r="G144" s="634"/>
      <c r="H144" s="634"/>
    </row>
    <row r="145" spans="1:1" ht="37.5" customHeight="1" x14ac:dyDescent="0.25">
      <c r="A145" s="1" t="s">
        <v>151</v>
      </c>
    </row>
  </sheetData>
  <mergeCells count="109">
    <mergeCell ref="A141:D141"/>
    <mergeCell ref="F141:H141"/>
    <mergeCell ref="A144:D144"/>
    <mergeCell ref="F144:H144"/>
    <mergeCell ref="B54:B55"/>
    <mergeCell ref="C54:C55"/>
    <mergeCell ref="C112:C113"/>
    <mergeCell ref="B114:B115"/>
    <mergeCell ref="C114:C115"/>
    <mergeCell ref="B85:B88"/>
    <mergeCell ref="C85:C88"/>
    <mergeCell ref="B89:B90"/>
    <mergeCell ref="C89:C90"/>
    <mergeCell ref="B136:B137"/>
    <mergeCell ref="B109:B110"/>
    <mergeCell ref="C109:C110"/>
    <mergeCell ref="B112:B113"/>
    <mergeCell ref="C103:C108"/>
    <mergeCell ref="C136:C137"/>
    <mergeCell ref="B129:B132"/>
    <mergeCell ref="C129:C132"/>
    <mergeCell ref="B133:B135"/>
    <mergeCell ref="C133:C135"/>
    <mergeCell ref="A58:A66"/>
    <mergeCell ref="K3:M3"/>
    <mergeCell ref="C8:J10"/>
    <mergeCell ref="C45:C46"/>
    <mergeCell ref="B45:B46"/>
    <mergeCell ref="J14:J18"/>
    <mergeCell ref="M14:M18"/>
    <mergeCell ref="J20:J31"/>
    <mergeCell ref="M20:M31"/>
    <mergeCell ref="B43:B44"/>
    <mergeCell ref="C43:C44"/>
    <mergeCell ref="J45:J46"/>
    <mergeCell ref="M33:M41"/>
    <mergeCell ref="M43:M55"/>
    <mergeCell ref="J33:J41"/>
    <mergeCell ref="J43:J44"/>
    <mergeCell ref="C47:C48"/>
    <mergeCell ref="B49:B53"/>
    <mergeCell ref="C49:C53"/>
    <mergeCell ref="A14:A18"/>
    <mergeCell ref="B14:B18"/>
    <mergeCell ref="C14:C18"/>
    <mergeCell ref="A20:A31"/>
    <mergeCell ref="B20:B31"/>
    <mergeCell ref="C20:C31"/>
    <mergeCell ref="A33:A41"/>
    <mergeCell ref="B33:B41"/>
    <mergeCell ref="C33:C41"/>
    <mergeCell ref="A43:A55"/>
    <mergeCell ref="J47:J48"/>
    <mergeCell ref="J54:J55"/>
    <mergeCell ref="J49:J53"/>
    <mergeCell ref="B47:B48"/>
    <mergeCell ref="A83:A84"/>
    <mergeCell ref="B83:B84"/>
    <mergeCell ref="C83:C84"/>
    <mergeCell ref="J83:J84"/>
    <mergeCell ref="B58:B66"/>
    <mergeCell ref="C58:C66"/>
    <mergeCell ref="J58:J66"/>
    <mergeCell ref="J76:J81"/>
    <mergeCell ref="M76:M81"/>
    <mergeCell ref="B76:B81"/>
    <mergeCell ref="A68:A74"/>
    <mergeCell ref="B68:B74"/>
    <mergeCell ref="C68:C74"/>
    <mergeCell ref="J68:J74"/>
    <mergeCell ref="J85:J88"/>
    <mergeCell ref="J89:J90"/>
    <mergeCell ref="M89:M90"/>
    <mergeCell ref="M58:M66"/>
    <mergeCell ref="M103:M110"/>
    <mergeCell ref="M112:M115"/>
    <mergeCell ref="M117:M124"/>
    <mergeCell ref="J117:J124"/>
    <mergeCell ref="J99:J101"/>
    <mergeCell ref="J103:J108"/>
    <mergeCell ref="A93:A101"/>
    <mergeCell ref="B93:B98"/>
    <mergeCell ref="C93:C98"/>
    <mergeCell ref="B99:B101"/>
    <mergeCell ref="C99:C101"/>
    <mergeCell ref="A103:A110"/>
    <mergeCell ref="B103:B108"/>
    <mergeCell ref="M93:M101"/>
    <mergeCell ref="J109:J110"/>
    <mergeCell ref="J112:J113"/>
    <mergeCell ref="J114:J115"/>
    <mergeCell ref="J93:J98"/>
    <mergeCell ref="M83:M88"/>
    <mergeCell ref="A85:A90"/>
    <mergeCell ref="M68:M74"/>
    <mergeCell ref="A76:A81"/>
    <mergeCell ref="C76:C81"/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J136:J137"/>
    <mergeCell ref="J129:J132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="50" zoomScaleNormal="50" zoomScaleSheetLayoutView="50" workbookViewId="0">
      <selection activeCell="E8" sqref="E8"/>
    </sheetView>
  </sheetViews>
  <sheetFormatPr defaultRowHeight="15" x14ac:dyDescent="0.25"/>
  <cols>
    <col min="1" max="1" width="36" style="826" customWidth="1"/>
    <col min="2" max="2" width="31.7109375" style="826" customWidth="1"/>
    <col min="3" max="3" width="28.140625" style="826" customWidth="1"/>
    <col min="4" max="4" width="35.5703125" style="826" customWidth="1"/>
    <col min="5" max="5" width="53.28515625" style="826" customWidth="1"/>
    <col min="6" max="6" width="26.28515625" style="826" customWidth="1"/>
    <col min="7" max="7" width="20.7109375" style="986" customWidth="1"/>
    <col min="8" max="8" width="18.85546875" style="826" customWidth="1"/>
    <col min="9" max="9" width="18.5703125" style="826" customWidth="1"/>
    <col min="10" max="10" width="19" style="987" customWidth="1"/>
    <col min="11" max="11" width="52.7109375" style="986" customWidth="1"/>
    <col min="12" max="12" width="29.42578125" style="826" customWidth="1"/>
    <col min="13" max="13" width="17.85546875" style="826" customWidth="1"/>
    <col min="14" max="16384" width="9.140625" style="826"/>
  </cols>
  <sheetData>
    <row r="1" spans="1:21" ht="31.5" customHeight="1" x14ac:dyDescent="0.45">
      <c r="A1" s="932"/>
      <c r="B1" s="932"/>
      <c r="C1" s="933" t="s">
        <v>175</v>
      </c>
      <c r="D1" s="933"/>
      <c r="E1" s="933"/>
      <c r="F1" s="933"/>
      <c r="G1" s="933"/>
      <c r="H1" s="933"/>
      <c r="I1" s="933"/>
      <c r="J1" s="933"/>
      <c r="K1" s="934"/>
      <c r="L1" s="932"/>
      <c r="M1" s="932"/>
      <c r="N1" s="932"/>
      <c r="O1" s="932"/>
    </row>
    <row r="2" spans="1:21" ht="37.5" customHeight="1" x14ac:dyDescent="0.45">
      <c r="A2" s="932"/>
      <c r="B2" s="932"/>
      <c r="C2" s="935" t="s">
        <v>425</v>
      </c>
      <c r="D2" s="935"/>
      <c r="E2" s="935"/>
      <c r="F2" s="935"/>
      <c r="G2" s="935"/>
      <c r="H2" s="935"/>
      <c r="I2" s="935"/>
      <c r="J2" s="935"/>
      <c r="K2" s="934"/>
      <c r="L2" s="932"/>
      <c r="M2" s="932"/>
      <c r="N2" s="932"/>
      <c r="O2" s="932"/>
    </row>
    <row r="3" spans="1:21" ht="43.5" customHeight="1" x14ac:dyDescent="0.45">
      <c r="A3" s="932"/>
      <c r="B3" s="932"/>
      <c r="C3" s="933" t="s">
        <v>177</v>
      </c>
      <c r="D3" s="933"/>
      <c r="E3" s="933"/>
      <c r="F3" s="933"/>
      <c r="G3" s="933"/>
      <c r="H3" s="933"/>
      <c r="I3" s="933"/>
      <c r="J3" s="933"/>
      <c r="K3" s="934"/>
      <c r="L3" s="932"/>
      <c r="M3" s="932"/>
      <c r="N3" s="932"/>
      <c r="O3" s="932"/>
    </row>
    <row r="4" spans="1:21" ht="294" customHeight="1" x14ac:dyDescent="0.45">
      <c r="A4" s="936" t="s">
        <v>7</v>
      </c>
      <c r="B4" s="936" t="s">
        <v>13</v>
      </c>
      <c r="C4" s="936" t="s">
        <v>14</v>
      </c>
      <c r="D4" s="936" t="s">
        <v>8</v>
      </c>
      <c r="E4" s="936" t="s">
        <v>6</v>
      </c>
      <c r="F4" s="936" t="s">
        <v>3</v>
      </c>
      <c r="G4" s="937" t="s">
        <v>16</v>
      </c>
      <c r="H4" s="937" t="s">
        <v>0</v>
      </c>
      <c r="I4" s="936" t="s">
        <v>17</v>
      </c>
      <c r="J4" s="938" t="s">
        <v>18</v>
      </c>
      <c r="K4" s="936" t="s">
        <v>19</v>
      </c>
      <c r="L4" s="936" t="s">
        <v>1</v>
      </c>
      <c r="M4" s="936" t="s">
        <v>4</v>
      </c>
      <c r="N4" s="934"/>
      <c r="O4" s="932"/>
    </row>
    <row r="5" spans="1:21" ht="28.5" x14ac:dyDescent="0.45">
      <c r="A5" s="936">
        <v>1</v>
      </c>
      <c r="B5" s="936">
        <v>2</v>
      </c>
      <c r="C5" s="936">
        <v>3</v>
      </c>
      <c r="D5" s="936">
        <v>4</v>
      </c>
      <c r="E5" s="936">
        <v>5</v>
      </c>
      <c r="F5" s="936">
        <v>6</v>
      </c>
      <c r="G5" s="937">
        <v>7</v>
      </c>
      <c r="H5" s="937">
        <v>8</v>
      </c>
      <c r="I5" s="936">
        <v>9</v>
      </c>
      <c r="J5" s="938">
        <v>10</v>
      </c>
      <c r="K5" s="936">
        <v>11</v>
      </c>
      <c r="L5" s="936">
        <v>12</v>
      </c>
      <c r="M5" s="936">
        <v>13</v>
      </c>
      <c r="N5" s="934"/>
      <c r="O5" s="932"/>
    </row>
    <row r="6" spans="1:21" ht="267.75" customHeight="1" x14ac:dyDescent="0.45">
      <c r="A6" s="939" t="s">
        <v>178</v>
      </c>
      <c r="B6" s="940" t="s">
        <v>85</v>
      </c>
      <c r="C6" s="941" t="s">
        <v>5</v>
      </c>
      <c r="D6" s="936" t="s">
        <v>9</v>
      </c>
      <c r="E6" s="938" t="s">
        <v>426</v>
      </c>
      <c r="F6" s="936" t="s">
        <v>22</v>
      </c>
      <c r="G6" s="942">
        <v>1134</v>
      </c>
      <c r="H6" s="943">
        <v>2406</v>
      </c>
      <c r="I6" s="944">
        <v>100</v>
      </c>
      <c r="J6" s="945">
        <f>SUM(I6,I7,I8)/3</f>
        <v>868.66666666666663</v>
      </c>
      <c r="K6" s="942"/>
      <c r="L6" s="942"/>
      <c r="M6" s="946">
        <f>SUM(J6,J9)/2</f>
        <v>488.16169426220972</v>
      </c>
      <c r="N6" s="947"/>
      <c r="O6" s="854"/>
      <c r="P6" s="854"/>
      <c r="Q6" s="854"/>
      <c r="R6" s="854"/>
      <c r="S6" s="854"/>
      <c r="T6" s="854"/>
      <c r="U6" s="854"/>
    </row>
    <row r="7" spans="1:21" ht="248.25" customHeight="1" x14ac:dyDescent="0.45">
      <c r="A7" s="948"/>
      <c r="B7" s="949"/>
      <c r="C7" s="950"/>
      <c r="D7" s="936" t="s">
        <v>9</v>
      </c>
      <c r="E7" s="938" t="s">
        <v>327</v>
      </c>
      <c r="F7" s="936" t="s">
        <v>2</v>
      </c>
      <c r="G7" s="942">
        <v>0.03</v>
      </c>
      <c r="H7" s="943">
        <v>3.5000000000000003E-2</v>
      </c>
      <c r="I7" s="944">
        <v>2406</v>
      </c>
      <c r="J7" s="951"/>
      <c r="K7" s="942"/>
      <c r="L7" s="942"/>
      <c r="M7" s="952"/>
      <c r="N7" s="953"/>
      <c r="O7" s="832"/>
      <c r="P7" s="832"/>
      <c r="Q7" s="832"/>
      <c r="R7" s="832"/>
      <c r="S7" s="832"/>
      <c r="T7" s="832"/>
      <c r="U7" s="832"/>
    </row>
    <row r="8" spans="1:21" ht="251.45" customHeight="1" x14ac:dyDescent="0.45">
      <c r="A8" s="954"/>
      <c r="B8" s="949"/>
      <c r="C8" s="955"/>
      <c r="D8" s="936" t="s">
        <v>9</v>
      </c>
      <c r="E8" s="938" t="s">
        <v>427</v>
      </c>
      <c r="F8" s="936" t="s">
        <v>22</v>
      </c>
      <c r="G8" s="942">
        <v>207</v>
      </c>
      <c r="H8" s="943">
        <v>207</v>
      </c>
      <c r="I8" s="944">
        <f t="shared" ref="I8:I16" si="0">H8/G8*100</f>
        <v>100</v>
      </c>
      <c r="J8" s="956"/>
      <c r="K8" s="942"/>
      <c r="L8" s="942"/>
      <c r="M8" s="952"/>
      <c r="N8" s="947"/>
      <c r="O8" s="854"/>
      <c r="P8" s="854"/>
      <c r="Q8" s="854"/>
      <c r="R8" s="854"/>
      <c r="S8" s="854"/>
      <c r="T8" s="854"/>
      <c r="U8" s="854"/>
    </row>
    <row r="9" spans="1:21" ht="219.75" customHeight="1" x14ac:dyDescent="0.45">
      <c r="A9" s="954"/>
      <c r="B9" s="949"/>
      <c r="C9" s="957"/>
      <c r="D9" s="936" t="s">
        <v>11</v>
      </c>
      <c r="E9" s="958" t="s">
        <v>428</v>
      </c>
      <c r="F9" s="936" t="s">
        <v>20</v>
      </c>
      <c r="G9" s="942">
        <v>16065</v>
      </c>
      <c r="H9" s="943">
        <v>18685</v>
      </c>
      <c r="I9" s="944">
        <v>110</v>
      </c>
      <c r="J9" s="945">
        <f>SUM(I9,I10,I11,I12)/4</f>
        <v>107.65672185775279</v>
      </c>
      <c r="K9" s="958"/>
      <c r="L9" s="959"/>
      <c r="M9" s="952"/>
      <c r="N9" s="934"/>
      <c r="O9" s="932"/>
    </row>
    <row r="10" spans="1:21" ht="122.25" customHeight="1" x14ac:dyDescent="0.45">
      <c r="A10" s="954"/>
      <c r="B10" s="949"/>
      <c r="C10" s="957"/>
      <c r="D10" s="941" t="s">
        <v>11</v>
      </c>
      <c r="E10" s="958" t="s">
        <v>429</v>
      </c>
      <c r="F10" s="936" t="s">
        <v>20</v>
      </c>
      <c r="G10" s="942">
        <v>21340</v>
      </c>
      <c r="H10" s="943">
        <v>23015</v>
      </c>
      <c r="I10" s="944">
        <f t="shared" si="0"/>
        <v>107.84910965323336</v>
      </c>
      <c r="J10" s="960"/>
      <c r="K10" s="961"/>
      <c r="L10" s="962"/>
      <c r="M10" s="952"/>
      <c r="N10" s="934"/>
      <c r="O10" s="932"/>
    </row>
    <row r="11" spans="1:21" ht="168" customHeight="1" x14ac:dyDescent="0.45">
      <c r="A11" s="954"/>
      <c r="B11" s="949"/>
      <c r="C11" s="957"/>
      <c r="D11" s="955"/>
      <c r="E11" s="963" t="s">
        <v>331</v>
      </c>
      <c r="F11" s="936" t="s">
        <v>22</v>
      </c>
      <c r="G11" s="942">
        <v>36</v>
      </c>
      <c r="H11" s="943">
        <v>37</v>
      </c>
      <c r="I11" s="944">
        <f t="shared" si="0"/>
        <v>102.77777777777777</v>
      </c>
      <c r="J11" s="960"/>
      <c r="K11" s="958"/>
      <c r="L11" s="964"/>
      <c r="M11" s="952"/>
      <c r="N11" s="934"/>
      <c r="O11" s="932"/>
    </row>
    <row r="12" spans="1:21" ht="138" customHeight="1" x14ac:dyDescent="0.45">
      <c r="A12" s="965"/>
      <c r="B12" s="966"/>
      <c r="C12" s="967"/>
      <c r="D12" s="936" t="s">
        <v>11</v>
      </c>
      <c r="E12" s="958" t="s">
        <v>430</v>
      </c>
      <c r="F12" s="936" t="s">
        <v>20</v>
      </c>
      <c r="G12" s="942">
        <v>2050</v>
      </c>
      <c r="H12" s="943">
        <v>3483</v>
      </c>
      <c r="I12" s="944">
        <v>110</v>
      </c>
      <c r="J12" s="968"/>
      <c r="K12" s="942"/>
      <c r="L12" s="942"/>
      <c r="M12" s="952"/>
      <c r="N12" s="934"/>
      <c r="O12" s="932"/>
    </row>
    <row r="13" spans="1:21" ht="253.5" customHeight="1" x14ac:dyDescent="0.45">
      <c r="A13" s="941" t="s">
        <v>178</v>
      </c>
      <c r="B13" s="957" t="s">
        <v>85</v>
      </c>
      <c r="C13" s="957" t="s">
        <v>5</v>
      </c>
      <c r="D13" s="936" t="s">
        <v>9</v>
      </c>
      <c r="E13" s="958" t="s">
        <v>431</v>
      </c>
      <c r="F13" s="936" t="s">
        <v>22</v>
      </c>
      <c r="G13" s="942">
        <v>1134</v>
      </c>
      <c r="H13" s="943">
        <v>2406</v>
      </c>
      <c r="I13" s="944">
        <v>100</v>
      </c>
      <c r="J13" s="944">
        <v>100</v>
      </c>
      <c r="K13" s="942"/>
      <c r="L13" s="942"/>
      <c r="M13" s="946">
        <f>SUM(J13,J14)/2</f>
        <v>104.05</v>
      </c>
      <c r="N13" s="947"/>
      <c r="O13" s="854"/>
      <c r="P13" s="854"/>
      <c r="Q13" s="854"/>
      <c r="R13" s="854"/>
      <c r="S13" s="854"/>
      <c r="T13" s="854"/>
      <c r="U13" s="854"/>
    </row>
    <row r="14" spans="1:21" ht="234.75" customHeight="1" x14ac:dyDescent="0.45">
      <c r="A14" s="969"/>
      <c r="B14" s="957"/>
      <c r="C14" s="957"/>
      <c r="D14" s="936" t="s">
        <v>11</v>
      </c>
      <c r="E14" s="958" t="s">
        <v>432</v>
      </c>
      <c r="F14" s="936" t="s">
        <v>20</v>
      </c>
      <c r="G14" s="942">
        <v>6678</v>
      </c>
      <c r="H14" s="943">
        <v>7218</v>
      </c>
      <c r="I14" s="944">
        <f t="shared" si="0"/>
        <v>108.08625336927224</v>
      </c>
      <c r="J14" s="944">
        <v>108.1</v>
      </c>
      <c r="K14" s="958"/>
      <c r="L14" s="959"/>
      <c r="M14" s="970"/>
      <c r="N14" s="934"/>
      <c r="O14" s="932"/>
    </row>
    <row r="15" spans="1:21" ht="143.25" customHeight="1" x14ac:dyDescent="0.45">
      <c r="A15" s="950" t="s">
        <v>178</v>
      </c>
      <c r="B15" s="941" t="s">
        <v>94</v>
      </c>
      <c r="C15" s="941" t="s">
        <v>15</v>
      </c>
      <c r="D15" s="936" t="s">
        <v>11</v>
      </c>
      <c r="E15" s="958" t="s">
        <v>424</v>
      </c>
      <c r="F15" s="936" t="s">
        <v>22</v>
      </c>
      <c r="G15" s="942">
        <v>16970</v>
      </c>
      <c r="H15" s="943">
        <v>17007</v>
      </c>
      <c r="I15" s="944">
        <f t="shared" si="0"/>
        <v>100.21803182086033</v>
      </c>
      <c r="J15" s="971">
        <v>100.2</v>
      </c>
      <c r="K15" s="972"/>
      <c r="L15" s="972"/>
      <c r="M15" s="945">
        <f>SUM(J15,J16)/2</f>
        <v>100.1</v>
      </c>
      <c r="N15" s="934"/>
      <c r="O15" s="932"/>
    </row>
    <row r="16" spans="1:21" ht="150" customHeight="1" x14ac:dyDescent="0.45">
      <c r="A16" s="950"/>
      <c r="B16" s="950"/>
      <c r="C16" s="973"/>
      <c r="D16" s="974" t="s">
        <v>9</v>
      </c>
      <c r="E16" s="958" t="s">
        <v>433</v>
      </c>
      <c r="F16" s="936" t="s">
        <v>2</v>
      </c>
      <c r="G16" s="942">
        <v>66</v>
      </c>
      <c r="H16" s="943">
        <v>66</v>
      </c>
      <c r="I16" s="944">
        <f t="shared" si="0"/>
        <v>100</v>
      </c>
      <c r="J16" s="945">
        <f>AVERAGE(I16,I17,I18)</f>
        <v>100</v>
      </c>
      <c r="K16" s="942"/>
      <c r="L16" s="942"/>
      <c r="M16" s="960"/>
      <c r="N16" s="934"/>
      <c r="O16" s="932"/>
    </row>
    <row r="17" spans="1:15" ht="183" customHeight="1" x14ac:dyDescent="0.45">
      <c r="A17" s="950"/>
      <c r="B17" s="950"/>
      <c r="C17" s="973"/>
      <c r="D17" s="974" t="s">
        <v>9</v>
      </c>
      <c r="E17" s="958" t="s">
        <v>434</v>
      </c>
      <c r="F17" s="936" t="s">
        <v>2</v>
      </c>
      <c r="G17" s="942">
        <v>66.8</v>
      </c>
      <c r="H17" s="943">
        <v>66.8</v>
      </c>
      <c r="I17" s="944">
        <f>H17/G17*100</f>
        <v>100</v>
      </c>
      <c r="J17" s="975"/>
      <c r="K17" s="942"/>
      <c r="L17" s="942"/>
      <c r="M17" s="975"/>
      <c r="N17" s="934"/>
      <c r="O17" s="932"/>
    </row>
    <row r="18" spans="1:15" ht="171.75" customHeight="1" x14ac:dyDescent="0.45">
      <c r="A18" s="950"/>
      <c r="B18" s="955"/>
      <c r="C18" s="969"/>
      <c r="D18" s="974" t="s">
        <v>9</v>
      </c>
      <c r="E18" s="958" t="s">
        <v>338</v>
      </c>
      <c r="F18" s="936" t="s">
        <v>2</v>
      </c>
      <c r="G18" s="942">
        <v>1.2</v>
      </c>
      <c r="H18" s="976">
        <v>1.4</v>
      </c>
      <c r="I18" s="944">
        <v>100</v>
      </c>
      <c r="J18" s="977"/>
      <c r="K18" s="978"/>
      <c r="L18" s="978"/>
      <c r="M18" s="977"/>
      <c r="N18" s="934"/>
      <c r="O18" s="932"/>
    </row>
    <row r="19" spans="1:15" ht="28.5" x14ac:dyDescent="0.45">
      <c r="A19" s="967">
        <v>1</v>
      </c>
      <c r="B19" s="967">
        <v>2</v>
      </c>
      <c r="C19" s="967">
        <v>3</v>
      </c>
      <c r="D19" s="967">
        <v>4</v>
      </c>
      <c r="E19" s="979">
        <v>5</v>
      </c>
      <c r="F19" s="967">
        <v>6</v>
      </c>
      <c r="G19" s="980">
        <v>7</v>
      </c>
      <c r="H19" s="981">
        <v>8</v>
      </c>
      <c r="I19" s="967">
        <v>9</v>
      </c>
      <c r="J19" s="979">
        <v>10</v>
      </c>
      <c r="K19" s="967">
        <v>11</v>
      </c>
      <c r="L19" s="967">
        <v>12</v>
      </c>
      <c r="M19" s="967">
        <v>13</v>
      </c>
      <c r="N19" s="934"/>
      <c r="O19" s="932"/>
    </row>
    <row r="20" spans="1:15" ht="28.5" x14ac:dyDescent="0.45">
      <c r="A20" s="934"/>
      <c r="B20" s="934"/>
      <c r="C20" s="934"/>
      <c r="D20" s="934"/>
      <c r="E20" s="934"/>
      <c r="F20" s="934"/>
      <c r="G20" s="934"/>
      <c r="H20" s="934"/>
      <c r="I20" s="934"/>
      <c r="J20" s="982"/>
      <c r="K20" s="934"/>
      <c r="L20" s="934"/>
      <c r="M20" s="934"/>
      <c r="N20" s="934"/>
      <c r="O20" s="932"/>
    </row>
    <row r="21" spans="1:15" ht="28.5" x14ac:dyDescent="0.45">
      <c r="A21" s="934"/>
      <c r="B21" s="934"/>
      <c r="C21" s="934"/>
      <c r="D21" s="934"/>
      <c r="E21" s="934"/>
      <c r="F21" s="934"/>
      <c r="G21" s="934"/>
      <c r="H21" s="934"/>
      <c r="I21" s="934"/>
      <c r="J21" s="982"/>
      <c r="K21" s="934"/>
      <c r="L21" s="934"/>
      <c r="M21" s="934"/>
      <c r="N21" s="934"/>
      <c r="O21" s="932"/>
    </row>
    <row r="22" spans="1:15" ht="28.5" x14ac:dyDescent="0.45">
      <c r="A22" s="983" t="s">
        <v>187</v>
      </c>
      <c r="B22" s="983"/>
      <c r="C22" s="983"/>
      <c r="D22" s="983"/>
      <c r="E22" s="983"/>
      <c r="F22" s="984" t="s">
        <v>435</v>
      </c>
      <c r="G22" s="984"/>
      <c r="H22" s="934"/>
      <c r="I22" s="934"/>
      <c r="J22" s="982"/>
      <c r="K22" s="934"/>
      <c r="L22" s="934"/>
      <c r="M22" s="934"/>
      <c r="N22" s="934"/>
      <c r="O22" s="932"/>
    </row>
    <row r="23" spans="1:15" ht="28.5" x14ac:dyDescent="0.45">
      <c r="A23" s="932"/>
      <c r="B23" s="932"/>
      <c r="C23" s="932"/>
      <c r="D23" s="932"/>
      <c r="E23" s="932"/>
      <c r="F23" s="934"/>
      <c r="G23" s="934"/>
      <c r="H23" s="932"/>
      <c r="I23" s="932"/>
      <c r="J23" s="985"/>
      <c r="K23" s="934"/>
      <c r="L23" s="932"/>
      <c r="M23" s="932"/>
      <c r="N23" s="932"/>
      <c r="O23" s="932"/>
    </row>
    <row r="24" spans="1:15" ht="28.5" x14ac:dyDescent="0.45">
      <c r="A24" s="932"/>
      <c r="B24" s="932"/>
      <c r="C24" s="932"/>
      <c r="D24" s="932"/>
      <c r="E24" s="932"/>
      <c r="F24" s="934"/>
      <c r="G24" s="934"/>
      <c r="H24" s="932"/>
      <c r="I24" s="932"/>
      <c r="J24" s="985"/>
      <c r="K24" s="934"/>
      <c r="L24" s="932"/>
      <c r="M24" s="932"/>
      <c r="N24" s="932"/>
      <c r="O24" s="932"/>
    </row>
    <row r="25" spans="1:15" ht="28.5" x14ac:dyDescent="0.45">
      <c r="A25" s="932"/>
      <c r="B25" s="932"/>
      <c r="C25" s="932"/>
      <c r="D25" s="932"/>
      <c r="E25" s="932"/>
      <c r="F25" s="934"/>
      <c r="G25" s="934"/>
      <c r="H25" s="932"/>
      <c r="I25" s="932"/>
      <c r="J25" s="985"/>
      <c r="K25" s="934"/>
      <c r="L25" s="932"/>
      <c r="M25" s="932"/>
      <c r="N25" s="932"/>
      <c r="O25" s="932"/>
    </row>
    <row r="26" spans="1:15" x14ac:dyDescent="0.25">
      <c r="F26" s="986"/>
    </row>
    <row r="27" spans="1:15" x14ac:dyDescent="0.25">
      <c r="F27" s="986"/>
    </row>
    <row r="28" spans="1:15" x14ac:dyDescent="0.25">
      <c r="F28" s="986"/>
    </row>
    <row r="29" spans="1:15" x14ac:dyDescent="0.25">
      <c r="F29" s="986"/>
    </row>
    <row r="30" spans="1:15" x14ac:dyDescent="0.25">
      <c r="F30" s="986"/>
    </row>
    <row r="31" spans="1:15" x14ac:dyDescent="0.25">
      <c r="F31" s="986"/>
    </row>
    <row r="32" spans="1:15" x14ac:dyDescent="0.25">
      <c r="F32" s="986"/>
    </row>
    <row r="33" spans="6:6" x14ac:dyDescent="0.25">
      <c r="F33" s="986"/>
    </row>
    <row r="34" spans="6:6" x14ac:dyDescent="0.25">
      <c r="F34" s="986"/>
    </row>
    <row r="35" spans="6:6" x14ac:dyDescent="0.25">
      <c r="F35" s="986"/>
    </row>
  </sheetData>
  <mergeCells count="22">
    <mergeCell ref="F22:G22"/>
    <mergeCell ref="A13:A14"/>
    <mergeCell ref="M13:M14"/>
    <mergeCell ref="N13:U13"/>
    <mergeCell ref="A15:A18"/>
    <mergeCell ref="B15:B18"/>
    <mergeCell ref="C15:C18"/>
    <mergeCell ref="M15:M18"/>
    <mergeCell ref="J16:J18"/>
    <mergeCell ref="M6:M12"/>
    <mergeCell ref="N6:U6"/>
    <mergeCell ref="N7:U7"/>
    <mergeCell ref="N8:U8"/>
    <mergeCell ref="J9:J12"/>
    <mergeCell ref="D10:D11"/>
    <mergeCell ref="C1:J1"/>
    <mergeCell ref="C2:J2"/>
    <mergeCell ref="C3:J3"/>
    <mergeCell ref="A6:A12"/>
    <mergeCell ref="B6:B12"/>
    <mergeCell ref="C6:C8"/>
    <mergeCell ref="J6:J8"/>
  </mergeCells>
  <pageMargins left="0.25" right="0.25" top="0.75" bottom="0.75" header="0.3" footer="0.3"/>
  <pageSetup paperSize="9" scale="2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>
      <selection activeCell="N8" sqref="N8"/>
    </sheetView>
  </sheetViews>
  <sheetFormatPr defaultRowHeight="15" x14ac:dyDescent="0.25"/>
  <cols>
    <col min="1" max="1" width="9.140625" style="826"/>
    <col min="2" max="2" width="12.42578125" style="826" customWidth="1"/>
    <col min="3" max="4" width="9.140625" style="826"/>
    <col min="5" max="5" width="25.7109375" style="826" customWidth="1"/>
    <col min="6" max="7" width="9.140625" style="826"/>
    <col min="8" max="8" width="9.140625" style="1047"/>
    <col min="9" max="10" width="10.7109375" style="826" customWidth="1"/>
    <col min="11" max="16384" width="9.140625" style="826"/>
  </cols>
  <sheetData>
    <row r="1" spans="1:23" ht="15.75" x14ac:dyDescent="0.25">
      <c r="D1" s="827"/>
      <c r="F1" s="827"/>
      <c r="G1" s="828"/>
      <c r="H1" s="988"/>
      <c r="L1" s="829"/>
    </row>
    <row r="2" spans="1:23" ht="15" customHeight="1" x14ac:dyDescent="0.25">
      <c r="C2" s="989" t="s">
        <v>175</v>
      </c>
      <c r="D2" s="989"/>
      <c r="E2" s="989"/>
      <c r="F2" s="989"/>
      <c r="G2" s="989"/>
      <c r="H2" s="989"/>
      <c r="I2" s="989"/>
      <c r="J2" s="989"/>
    </row>
    <row r="3" spans="1:23" ht="15" customHeight="1" x14ac:dyDescent="0.25">
      <c r="C3" s="989" t="s">
        <v>436</v>
      </c>
      <c r="D3" s="989"/>
      <c r="E3" s="989"/>
      <c r="F3" s="989"/>
      <c r="G3" s="989"/>
      <c r="H3" s="989"/>
      <c r="I3" s="989"/>
      <c r="J3" s="989"/>
    </row>
    <row r="4" spans="1:23" ht="15" customHeight="1" x14ac:dyDescent="0.25">
      <c r="A4" s="989" t="s">
        <v>437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</row>
    <row r="5" spans="1:23" x14ac:dyDescent="0.25">
      <c r="D5" s="827"/>
      <c r="F5" s="827"/>
      <c r="G5" s="828"/>
      <c r="H5" s="988"/>
    </row>
    <row r="6" spans="1:23" ht="273.75" customHeight="1" x14ac:dyDescent="0.25">
      <c r="A6" s="990" t="s">
        <v>7</v>
      </c>
      <c r="B6" s="990" t="s">
        <v>13</v>
      </c>
      <c r="C6" s="990" t="s">
        <v>14</v>
      </c>
      <c r="D6" s="990" t="s">
        <v>8</v>
      </c>
      <c r="E6" s="991" t="s">
        <v>6</v>
      </c>
      <c r="F6" s="991" t="s">
        <v>3</v>
      </c>
      <c r="G6" s="992" t="s">
        <v>16</v>
      </c>
      <c r="H6" s="993" t="s">
        <v>0</v>
      </c>
      <c r="I6" s="991" t="s">
        <v>17</v>
      </c>
      <c r="J6" s="991" t="s">
        <v>18</v>
      </c>
      <c r="K6" s="991" t="s">
        <v>19</v>
      </c>
      <c r="L6" s="991" t="s">
        <v>1</v>
      </c>
      <c r="M6" s="991" t="s">
        <v>4</v>
      </c>
    </row>
    <row r="7" spans="1:23" x14ac:dyDescent="0.25">
      <c r="A7" s="994">
        <v>1</v>
      </c>
      <c r="B7" s="994">
        <v>2</v>
      </c>
      <c r="C7" s="994">
        <v>3</v>
      </c>
      <c r="D7" s="994">
        <v>4</v>
      </c>
      <c r="E7" s="995">
        <v>5</v>
      </c>
      <c r="F7" s="995">
        <v>6</v>
      </c>
      <c r="G7" s="996">
        <v>7</v>
      </c>
      <c r="H7" s="997">
        <v>8</v>
      </c>
      <c r="I7" s="995">
        <v>9</v>
      </c>
      <c r="J7" s="995">
        <v>10</v>
      </c>
      <c r="K7" s="995">
        <v>11</v>
      </c>
      <c r="L7" s="995">
        <v>12</v>
      </c>
      <c r="M7" s="995">
        <v>13</v>
      </c>
    </row>
    <row r="8" spans="1:23" ht="174" customHeight="1" x14ac:dyDescent="0.25">
      <c r="A8" s="998" t="s">
        <v>224</v>
      </c>
      <c r="B8" s="999" t="s">
        <v>377</v>
      </c>
      <c r="C8" s="1000" t="s">
        <v>5</v>
      </c>
      <c r="D8" s="995" t="s">
        <v>11</v>
      </c>
      <c r="E8" s="1001" t="s">
        <v>438</v>
      </c>
      <c r="F8" s="1002" t="s">
        <v>161</v>
      </c>
      <c r="G8" s="996">
        <v>10781</v>
      </c>
      <c r="H8" s="997">
        <v>10781</v>
      </c>
      <c r="I8" s="1003">
        <f t="shared" ref="I8:I13" si="0">H8/G8*100</f>
        <v>100</v>
      </c>
      <c r="J8" s="1004">
        <f>(I8+I9+I10+I11+I12+I13)/6</f>
        <v>96.786294916144257</v>
      </c>
      <c r="K8" s="1005" t="s">
        <v>24</v>
      </c>
      <c r="L8" s="996" t="s">
        <v>23</v>
      </c>
      <c r="M8" s="1006">
        <f>(J8+J15)/2</f>
        <v>98.393147458072121</v>
      </c>
    </row>
    <row r="9" spans="1:23" ht="75" x14ac:dyDescent="0.25">
      <c r="A9" s="1007"/>
      <c r="B9" s="1008"/>
      <c r="C9" s="1009"/>
      <c r="D9" s="995" t="s">
        <v>11</v>
      </c>
      <c r="E9" s="1001" t="s">
        <v>439</v>
      </c>
      <c r="F9" s="1002" t="s">
        <v>161</v>
      </c>
      <c r="G9" s="996">
        <v>5476.5</v>
      </c>
      <c r="H9" s="997">
        <v>5212.5</v>
      </c>
      <c r="I9" s="1003">
        <f>H9/G9*100</f>
        <v>95.179402903314156</v>
      </c>
      <c r="J9" s="1010"/>
      <c r="K9" s="1005" t="s">
        <v>24</v>
      </c>
      <c r="L9" s="996" t="s">
        <v>23</v>
      </c>
      <c r="M9" s="1011"/>
    </row>
    <row r="10" spans="1:23" ht="141" customHeight="1" x14ac:dyDescent="0.25">
      <c r="A10" s="1007"/>
      <c r="B10" s="1008"/>
      <c r="C10" s="1009"/>
      <c r="D10" s="1012" t="s">
        <v>11</v>
      </c>
      <c r="E10" s="1001" t="s">
        <v>316</v>
      </c>
      <c r="F10" s="1002" t="s">
        <v>161</v>
      </c>
      <c r="G10" s="996">
        <v>13763</v>
      </c>
      <c r="H10" s="997">
        <v>13250</v>
      </c>
      <c r="I10" s="1003">
        <f t="shared" si="0"/>
        <v>96.272614982198647</v>
      </c>
      <c r="J10" s="1010"/>
      <c r="K10" s="1013" t="s">
        <v>24</v>
      </c>
      <c r="L10" s="996" t="s">
        <v>23</v>
      </c>
      <c r="M10" s="1011"/>
    </row>
    <row r="11" spans="1:23" ht="114" customHeight="1" x14ac:dyDescent="0.25">
      <c r="A11" s="1007"/>
      <c r="B11" s="1008"/>
      <c r="C11" s="1009"/>
      <c r="D11" s="1012" t="s">
        <v>11</v>
      </c>
      <c r="E11" s="1014" t="s">
        <v>440</v>
      </c>
      <c r="F11" s="1002" t="s">
        <v>161</v>
      </c>
      <c r="G11" s="996">
        <v>6209.5</v>
      </c>
      <c r="H11" s="997">
        <v>5624.5</v>
      </c>
      <c r="I11" s="1003">
        <f>H11/G11*100</f>
        <v>90.578951606409532</v>
      </c>
      <c r="J11" s="1010"/>
      <c r="K11" s="1013" t="s">
        <v>24</v>
      </c>
      <c r="L11" s="996" t="s">
        <v>23</v>
      </c>
      <c r="M11" s="1011"/>
      <c r="W11" s="1015"/>
    </row>
    <row r="12" spans="1:23" ht="118.5" customHeight="1" x14ac:dyDescent="0.25">
      <c r="A12" s="1007"/>
      <c r="B12" s="1008"/>
      <c r="C12" s="1009"/>
      <c r="D12" s="1012" t="s">
        <v>11</v>
      </c>
      <c r="E12" s="1001" t="s">
        <v>303</v>
      </c>
      <c r="F12" s="1002" t="s">
        <v>161</v>
      </c>
      <c r="G12" s="996">
        <v>11538.5</v>
      </c>
      <c r="H12" s="997">
        <v>11455</v>
      </c>
      <c r="I12" s="1003">
        <f>H12/G12*100</f>
        <v>99.276335745547513</v>
      </c>
      <c r="J12" s="1010"/>
      <c r="K12" s="1013" t="s">
        <v>24</v>
      </c>
      <c r="L12" s="996" t="s">
        <v>23</v>
      </c>
      <c r="M12" s="1011"/>
    </row>
    <row r="13" spans="1:23" ht="75" x14ac:dyDescent="0.25">
      <c r="A13" s="1016"/>
      <c r="B13" s="1017"/>
      <c r="C13" s="1018"/>
      <c r="D13" s="1012" t="s">
        <v>11</v>
      </c>
      <c r="E13" s="1001" t="s">
        <v>317</v>
      </c>
      <c r="F13" s="1002" t="s">
        <v>162</v>
      </c>
      <c r="G13" s="996">
        <v>4749.5</v>
      </c>
      <c r="H13" s="997">
        <v>4721.5</v>
      </c>
      <c r="I13" s="1003">
        <f t="shared" si="0"/>
        <v>99.410464259395724</v>
      </c>
      <c r="J13" s="1019"/>
      <c r="K13" s="1005" t="s">
        <v>24</v>
      </c>
      <c r="L13" s="996" t="s">
        <v>23</v>
      </c>
      <c r="M13" s="1020"/>
    </row>
    <row r="14" spans="1:23" ht="20.25" customHeight="1" x14ac:dyDescent="0.25">
      <c r="A14" s="994">
        <v>1</v>
      </c>
      <c r="B14" s="994">
        <v>2</v>
      </c>
      <c r="C14" s="994">
        <v>3</v>
      </c>
      <c r="D14" s="994">
        <v>4</v>
      </c>
      <c r="E14" s="995">
        <v>5</v>
      </c>
      <c r="F14" s="995">
        <v>6</v>
      </c>
      <c r="G14" s="996">
        <v>7</v>
      </c>
      <c r="H14" s="997">
        <v>8</v>
      </c>
      <c r="I14" s="995">
        <v>9</v>
      </c>
      <c r="J14" s="995">
        <v>10</v>
      </c>
      <c r="K14" s="995">
        <v>11</v>
      </c>
      <c r="L14" s="995">
        <v>12</v>
      </c>
      <c r="M14" s="995">
        <v>13</v>
      </c>
    </row>
    <row r="15" spans="1:23" ht="75" customHeight="1" x14ac:dyDescent="0.25">
      <c r="A15" s="998" t="s">
        <v>225</v>
      </c>
      <c r="B15" s="1021" t="s">
        <v>377</v>
      </c>
      <c r="C15" s="1022" t="s">
        <v>5</v>
      </c>
      <c r="D15" s="995" t="s">
        <v>9</v>
      </c>
      <c r="E15" s="996" t="s">
        <v>305</v>
      </c>
      <c r="F15" s="1002" t="s">
        <v>2</v>
      </c>
      <c r="G15" s="995">
        <v>70</v>
      </c>
      <c r="H15" s="1023">
        <v>100</v>
      </c>
      <c r="I15" s="1003">
        <v>100</v>
      </c>
      <c r="J15" s="1024">
        <f>(I15+I16+I17+I18+I19+I20)/6</f>
        <v>100</v>
      </c>
      <c r="K15" s="1005" t="s">
        <v>24</v>
      </c>
      <c r="L15" s="1025" t="s">
        <v>23</v>
      </c>
      <c r="M15" s="1026"/>
    </row>
    <row r="16" spans="1:23" ht="75" x14ac:dyDescent="0.25">
      <c r="A16" s="1007"/>
      <c r="B16" s="1027"/>
      <c r="C16" s="1028"/>
      <c r="D16" s="995" t="s">
        <v>9</v>
      </c>
      <c r="E16" s="996" t="s">
        <v>441</v>
      </c>
      <c r="F16" s="1013" t="s">
        <v>2</v>
      </c>
      <c r="G16" s="995">
        <v>70</v>
      </c>
      <c r="H16" s="1023">
        <v>96.7</v>
      </c>
      <c r="I16" s="1029">
        <v>100</v>
      </c>
      <c r="J16" s="1030"/>
      <c r="K16" s="1013" t="s">
        <v>24</v>
      </c>
      <c r="L16" s="1025" t="s">
        <v>23</v>
      </c>
      <c r="M16" s="1031"/>
    </row>
    <row r="17" spans="1:14" ht="75" x14ac:dyDescent="0.25">
      <c r="A17" s="1007"/>
      <c r="B17" s="1027"/>
      <c r="C17" s="1028"/>
      <c r="D17" s="995" t="s">
        <v>9</v>
      </c>
      <c r="E17" s="1014" t="s">
        <v>442</v>
      </c>
      <c r="F17" s="1013" t="s">
        <v>2</v>
      </c>
      <c r="G17" s="995">
        <v>70</v>
      </c>
      <c r="H17" s="1023">
        <v>85.7</v>
      </c>
      <c r="I17" s="1003">
        <v>100</v>
      </c>
      <c r="J17" s="1030"/>
      <c r="K17" s="1013" t="s">
        <v>24</v>
      </c>
      <c r="L17" s="1025" t="s">
        <v>23</v>
      </c>
      <c r="M17" s="1031"/>
    </row>
    <row r="18" spans="1:14" ht="75" x14ac:dyDescent="0.25">
      <c r="A18" s="1007"/>
      <c r="B18" s="1027"/>
      <c r="C18" s="1028"/>
      <c r="D18" s="995" t="s">
        <v>9</v>
      </c>
      <c r="E18" s="996" t="s">
        <v>308</v>
      </c>
      <c r="F18" s="1013" t="s">
        <v>2</v>
      </c>
      <c r="G18" s="995">
        <v>70</v>
      </c>
      <c r="H18" s="1023">
        <v>100</v>
      </c>
      <c r="I18" s="1003">
        <v>100</v>
      </c>
      <c r="J18" s="1030"/>
      <c r="K18" s="1013" t="s">
        <v>24</v>
      </c>
      <c r="L18" s="1025" t="s">
        <v>23</v>
      </c>
      <c r="M18" s="1031"/>
    </row>
    <row r="19" spans="1:14" ht="90" customHeight="1" x14ac:dyDescent="0.25">
      <c r="A19" s="1007"/>
      <c r="B19" s="1027"/>
      <c r="C19" s="1028"/>
      <c r="D19" s="995" t="s">
        <v>9</v>
      </c>
      <c r="E19" s="1032" t="s">
        <v>309</v>
      </c>
      <c r="F19" s="995" t="s">
        <v>2</v>
      </c>
      <c r="G19" s="995">
        <v>70</v>
      </c>
      <c r="H19" s="1033">
        <v>100</v>
      </c>
      <c r="I19" s="1029">
        <v>100</v>
      </c>
      <c r="J19" s="1030"/>
      <c r="K19" s="1013" t="s">
        <v>24</v>
      </c>
      <c r="L19" s="996" t="s">
        <v>23</v>
      </c>
      <c r="M19" s="1031"/>
    </row>
    <row r="20" spans="1:14" ht="149.25" customHeight="1" x14ac:dyDescent="0.25">
      <c r="A20" s="1016"/>
      <c r="B20" s="1034"/>
      <c r="C20" s="1035"/>
      <c r="D20" s="995" t="s">
        <v>9</v>
      </c>
      <c r="E20" s="1032" t="s">
        <v>365</v>
      </c>
      <c r="F20" s="995" t="s">
        <v>2</v>
      </c>
      <c r="G20" s="995">
        <v>70</v>
      </c>
      <c r="H20" s="1033">
        <v>83.3</v>
      </c>
      <c r="I20" s="1029">
        <v>100</v>
      </c>
      <c r="J20" s="1036"/>
      <c r="K20" s="1013" t="s">
        <v>24</v>
      </c>
      <c r="L20" s="996" t="s">
        <v>23</v>
      </c>
      <c r="M20" s="1037"/>
    </row>
    <row r="21" spans="1:14" ht="20.25" customHeight="1" x14ac:dyDescent="0.25">
      <c r="A21" s="994">
        <v>1</v>
      </c>
      <c r="B21" s="994">
        <v>2</v>
      </c>
      <c r="C21" s="994">
        <v>3</v>
      </c>
      <c r="D21" s="994">
        <v>4</v>
      </c>
      <c r="E21" s="995">
        <v>5</v>
      </c>
      <c r="F21" s="995">
        <v>6</v>
      </c>
      <c r="G21" s="996">
        <v>7</v>
      </c>
      <c r="H21" s="997">
        <v>8</v>
      </c>
      <c r="I21" s="995">
        <v>9</v>
      </c>
      <c r="J21" s="995">
        <v>10</v>
      </c>
      <c r="K21" s="995">
        <v>11</v>
      </c>
      <c r="L21" s="995">
        <v>12</v>
      </c>
      <c r="M21" s="1023">
        <v>13</v>
      </c>
    </row>
    <row r="22" spans="1:14" ht="147" customHeight="1" x14ac:dyDescent="0.25">
      <c r="A22" s="1038" t="s">
        <v>224</v>
      </c>
      <c r="B22" s="1039" t="s">
        <v>378</v>
      </c>
      <c r="C22" s="1000" t="s">
        <v>150</v>
      </c>
      <c r="D22" s="995" t="s">
        <v>9</v>
      </c>
      <c r="E22" s="997" t="s">
        <v>443</v>
      </c>
      <c r="F22" s="995" t="s">
        <v>2</v>
      </c>
      <c r="G22" s="995">
        <v>70</v>
      </c>
      <c r="H22" s="1033">
        <v>100</v>
      </c>
      <c r="I22" s="1003">
        <v>100</v>
      </c>
      <c r="J22" s="1003">
        <f>I22/1</f>
        <v>100</v>
      </c>
      <c r="K22" s="1013" t="s">
        <v>24</v>
      </c>
      <c r="L22" s="996" t="s">
        <v>23</v>
      </c>
      <c r="M22" s="1040">
        <f>(J22+J23)/2</f>
        <v>98.918086198958818</v>
      </c>
      <c r="N22" s="986"/>
    </row>
    <row r="23" spans="1:14" ht="98.25" customHeight="1" x14ac:dyDescent="0.25">
      <c r="A23" s="1041"/>
      <c r="B23" s="1042"/>
      <c r="C23" s="1043"/>
      <c r="D23" s="1012" t="s">
        <v>11</v>
      </c>
      <c r="E23" s="1032" t="s">
        <v>444</v>
      </c>
      <c r="F23" s="994" t="s">
        <v>161</v>
      </c>
      <c r="G23" s="997">
        <v>28237</v>
      </c>
      <c r="H23" s="1044">
        <v>27626</v>
      </c>
      <c r="I23" s="1003">
        <f>H23/G23*100</f>
        <v>97.836172397917636</v>
      </c>
      <c r="J23" s="1045">
        <f>I23/1</f>
        <v>97.836172397917636</v>
      </c>
      <c r="K23" s="1005" t="s">
        <v>24</v>
      </c>
      <c r="L23" s="1032" t="s">
        <v>23</v>
      </c>
      <c r="M23" s="1046"/>
    </row>
    <row r="25" spans="1:14" x14ac:dyDescent="0.25">
      <c r="A25" s="826" t="s">
        <v>445</v>
      </c>
      <c r="G25" s="828" t="s">
        <v>446</v>
      </c>
    </row>
  </sheetData>
  <mergeCells count="17">
    <mergeCell ref="A15:A20"/>
    <mergeCell ref="B15:B20"/>
    <mergeCell ref="C15:C20"/>
    <mergeCell ref="J15:J20"/>
    <mergeCell ref="M15:M20"/>
    <mergeCell ref="A22:A23"/>
    <mergeCell ref="B22:B23"/>
    <mergeCell ref="C22:C23"/>
    <mergeCell ref="M22:M23"/>
    <mergeCell ref="C2:J2"/>
    <mergeCell ref="C3:J3"/>
    <mergeCell ref="A4:M4"/>
    <mergeCell ref="A8:A13"/>
    <mergeCell ref="B8:B13"/>
    <mergeCell ref="C8:C12"/>
    <mergeCell ref="J8:J13"/>
    <mergeCell ref="M8:M13"/>
  </mergeCells>
  <pageMargins left="0.25" right="0.25" top="0.75" bottom="0.75" header="0.3" footer="0.3"/>
  <pageSetup paperSize="9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="87" zoomScaleNormal="87" zoomScaleSheetLayoutView="87" workbookViewId="0">
      <selection activeCell="F8" sqref="F8"/>
    </sheetView>
  </sheetViews>
  <sheetFormatPr defaultRowHeight="15" x14ac:dyDescent="0.25"/>
  <cols>
    <col min="1" max="1" width="16.5703125" style="826" customWidth="1"/>
    <col min="2" max="2" width="21.7109375" style="826" customWidth="1"/>
    <col min="3" max="3" width="14.5703125" style="826" customWidth="1"/>
    <col min="4" max="4" width="15.5703125" style="826" customWidth="1"/>
    <col min="5" max="5" width="19.7109375" style="826" customWidth="1"/>
    <col min="6" max="6" width="11.85546875" style="826" customWidth="1"/>
    <col min="7" max="7" width="16.5703125" style="826" customWidth="1"/>
    <col min="8" max="8" width="15.140625" style="826" customWidth="1"/>
    <col min="9" max="9" width="17.85546875" style="826" customWidth="1"/>
    <col min="10" max="10" width="18.42578125" style="1047" customWidth="1"/>
    <col min="11" max="11" width="12" style="826" customWidth="1"/>
    <col min="12" max="12" width="17.140625" style="826" customWidth="1"/>
    <col min="13" max="13" width="10.42578125" style="1047" customWidth="1"/>
    <col min="14" max="16384" width="9.140625" style="826"/>
  </cols>
  <sheetData>
    <row r="1" spans="1:13" ht="23.25" customHeight="1" x14ac:dyDescent="0.3">
      <c r="C1" s="1048" t="s">
        <v>175</v>
      </c>
      <c r="D1" s="1048"/>
      <c r="E1" s="1048"/>
      <c r="F1" s="1048"/>
      <c r="G1" s="1048"/>
      <c r="H1" s="1048"/>
      <c r="I1" s="1048"/>
      <c r="J1" s="1048"/>
      <c r="K1" s="1049"/>
      <c r="L1" s="1049"/>
      <c r="M1" s="1050"/>
    </row>
    <row r="2" spans="1:13" ht="19.5" customHeight="1" x14ac:dyDescent="0.3">
      <c r="C2" s="1048" t="s">
        <v>425</v>
      </c>
      <c r="D2" s="1048"/>
      <c r="E2" s="1048"/>
      <c r="F2" s="1048"/>
      <c r="G2" s="1048"/>
      <c r="H2" s="1048"/>
      <c r="I2" s="1048"/>
      <c r="J2" s="1048"/>
      <c r="K2" s="1049"/>
      <c r="L2" s="1049"/>
      <c r="M2" s="1050"/>
    </row>
    <row r="3" spans="1:13" ht="15" customHeight="1" x14ac:dyDescent="0.3">
      <c r="C3" s="1048" t="s">
        <v>447</v>
      </c>
      <c r="D3" s="1048"/>
      <c r="E3" s="1048"/>
      <c r="F3" s="1048"/>
      <c r="G3" s="1048"/>
      <c r="H3" s="1048"/>
      <c r="I3" s="1048"/>
      <c r="J3" s="1048"/>
      <c r="K3" s="1049"/>
      <c r="L3" s="1049"/>
      <c r="M3" s="1050"/>
    </row>
    <row r="4" spans="1:13" ht="18.75" x14ac:dyDescent="0.3">
      <c r="C4" s="1049"/>
      <c r="D4" s="1051"/>
      <c r="E4" s="1049"/>
      <c r="F4" s="1051"/>
      <c r="G4" s="1049"/>
      <c r="H4" s="1049"/>
      <c r="I4" s="1049"/>
      <c r="J4" s="1050"/>
      <c r="K4" s="1049"/>
      <c r="L4" s="1052"/>
      <c r="M4" s="1050"/>
    </row>
    <row r="5" spans="1:13" ht="221.25" customHeight="1" x14ac:dyDescent="0.25">
      <c r="A5" s="1053" t="s">
        <v>7</v>
      </c>
      <c r="B5" s="1053" t="s">
        <v>13</v>
      </c>
      <c r="C5" s="1054" t="s">
        <v>14</v>
      </c>
      <c r="D5" s="1054" t="s">
        <v>448</v>
      </c>
      <c r="E5" s="1054" t="s">
        <v>6</v>
      </c>
      <c r="F5" s="1054" t="s">
        <v>3</v>
      </c>
      <c r="G5" s="1054" t="s">
        <v>16</v>
      </c>
      <c r="H5" s="1054" t="s">
        <v>0</v>
      </c>
      <c r="I5" s="1054" t="s">
        <v>17</v>
      </c>
      <c r="J5" s="1055" t="s">
        <v>18</v>
      </c>
      <c r="K5" s="1054" t="s">
        <v>19</v>
      </c>
      <c r="L5" s="1054" t="s">
        <v>1</v>
      </c>
      <c r="M5" s="1056" t="s">
        <v>4</v>
      </c>
    </row>
    <row r="6" spans="1:13" ht="18.75" x14ac:dyDescent="0.25">
      <c r="A6" s="1057">
        <v>1</v>
      </c>
      <c r="B6" s="1057">
        <v>2</v>
      </c>
      <c r="C6" s="1058">
        <v>3</v>
      </c>
      <c r="D6" s="1058">
        <v>4</v>
      </c>
      <c r="E6" s="1058">
        <v>5</v>
      </c>
      <c r="F6" s="1058">
        <v>6</v>
      </c>
      <c r="G6" s="1059">
        <v>7</v>
      </c>
      <c r="H6" s="1059">
        <v>8</v>
      </c>
      <c r="I6" s="1058">
        <v>9</v>
      </c>
      <c r="J6" s="1060">
        <v>10</v>
      </c>
      <c r="K6" s="1058">
        <v>11</v>
      </c>
      <c r="L6" s="1058">
        <v>12</v>
      </c>
      <c r="M6" s="1061">
        <v>13</v>
      </c>
    </row>
    <row r="7" spans="1:13" ht="216" customHeight="1" x14ac:dyDescent="0.3">
      <c r="A7" s="1062" t="s">
        <v>218</v>
      </c>
      <c r="B7" s="1063" t="s">
        <v>100</v>
      </c>
      <c r="C7" s="1064" t="s">
        <v>5</v>
      </c>
      <c r="D7" s="1065" t="s">
        <v>202</v>
      </c>
      <c r="E7" s="1066" t="s">
        <v>449</v>
      </c>
      <c r="F7" s="1058" t="s">
        <v>450</v>
      </c>
      <c r="G7" s="1067">
        <v>7.9</v>
      </c>
      <c r="H7" s="1068">
        <v>7.95</v>
      </c>
      <c r="I7" s="1069">
        <v>100</v>
      </c>
      <c r="J7" s="1070">
        <f>(I7+I8+I9)/3</f>
        <v>100</v>
      </c>
      <c r="K7" s="1071"/>
      <c r="L7" s="1072" t="s">
        <v>23</v>
      </c>
      <c r="M7" s="1070">
        <f>(J7+J11)/2</f>
        <v>101.90253651941333</v>
      </c>
    </row>
    <row r="8" spans="1:13" ht="171.95" customHeight="1" x14ac:dyDescent="0.25">
      <c r="A8" s="1073"/>
      <c r="B8" s="1074" t="s">
        <v>100</v>
      </c>
      <c r="C8" s="1075"/>
      <c r="D8" s="1065" t="s">
        <v>202</v>
      </c>
      <c r="E8" s="1065" t="s">
        <v>451</v>
      </c>
      <c r="F8" s="1076" t="s">
        <v>450</v>
      </c>
      <c r="G8" s="1061">
        <v>67.400000000000006</v>
      </c>
      <c r="H8" s="1060">
        <v>88.04</v>
      </c>
      <c r="I8" s="1069">
        <v>100</v>
      </c>
      <c r="J8" s="1077"/>
      <c r="K8" s="1061"/>
      <c r="L8" s="1078" t="s">
        <v>23</v>
      </c>
      <c r="M8" s="1079"/>
    </row>
    <row r="9" spans="1:13" ht="151.9" customHeight="1" x14ac:dyDescent="0.25">
      <c r="A9" s="1080" t="s">
        <v>452</v>
      </c>
      <c r="B9" s="1074" t="s">
        <v>100</v>
      </c>
      <c r="C9" s="1081"/>
      <c r="D9" s="1065" t="s">
        <v>202</v>
      </c>
      <c r="E9" s="1065" t="s">
        <v>453</v>
      </c>
      <c r="F9" s="1058" t="s">
        <v>450</v>
      </c>
      <c r="G9" s="1082">
        <v>8.9</v>
      </c>
      <c r="H9" s="1083">
        <v>10.9</v>
      </c>
      <c r="I9" s="1069">
        <v>100</v>
      </c>
      <c r="J9" s="1084"/>
      <c r="K9" s="1061"/>
      <c r="L9" s="1078" t="s">
        <v>23</v>
      </c>
      <c r="M9" s="1085"/>
    </row>
    <row r="10" spans="1:13" ht="18.75" x14ac:dyDescent="0.25">
      <c r="A10" s="1057">
        <v>1</v>
      </c>
      <c r="B10" s="1057">
        <v>2</v>
      </c>
      <c r="C10" s="1058">
        <v>3</v>
      </c>
      <c r="D10" s="1058">
        <v>4</v>
      </c>
      <c r="E10" s="1058">
        <v>5</v>
      </c>
      <c r="F10" s="1058">
        <v>6</v>
      </c>
      <c r="G10" s="1086">
        <v>7</v>
      </c>
      <c r="H10" s="1086">
        <v>8</v>
      </c>
      <c r="I10" s="1087">
        <v>9</v>
      </c>
      <c r="J10" s="1061">
        <v>10</v>
      </c>
      <c r="K10" s="1061">
        <v>11</v>
      </c>
      <c r="L10" s="1061">
        <v>12</v>
      </c>
      <c r="M10" s="1061">
        <v>13</v>
      </c>
    </row>
    <row r="11" spans="1:13" ht="108.6" customHeight="1" x14ac:dyDescent="0.25">
      <c r="A11" s="1088"/>
      <c r="B11" s="1089" t="s">
        <v>100</v>
      </c>
      <c r="C11" s="1090" t="s">
        <v>5</v>
      </c>
      <c r="D11" s="1065" t="s">
        <v>454</v>
      </c>
      <c r="E11" s="1065" t="s">
        <v>455</v>
      </c>
      <c r="F11" s="1058" t="s">
        <v>22</v>
      </c>
      <c r="G11" s="1060">
        <v>160200</v>
      </c>
      <c r="H11" s="1060">
        <v>160200</v>
      </c>
      <c r="I11" s="1069">
        <f>H11/G11*100</f>
        <v>100</v>
      </c>
      <c r="J11" s="1091">
        <f>(I11+I12+I13)/3</f>
        <v>103.80507303882668</v>
      </c>
      <c r="K11" s="1061"/>
      <c r="L11" s="1078" t="s">
        <v>23</v>
      </c>
      <c r="M11" s="1092"/>
    </row>
    <row r="12" spans="1:13" ht="99" customHeight="1" x14ac:dyDescent="0.25">
      <c r="A12" s="1088"/>
      <c r="B12" s="1093" t="s">
        <v>100</v>
      </c>
      <c r="C12" s="1094" t="s">
        <v>5</v>
      </c>
      <c r="D12" s="1095" t="s">
        <v>454</v>
      </c>
      <c r="E12" s="1095" t="s">
        <v>456</v>
      </c>
      <c r="F12" s="1096" t="s">
        <v>22</v>
      </c>
      <c r="G12" s="1097">
        <v>1875</v>
      </c>
      <c r="H12" s="1097">
        <v>2106</v>
      </c>
      <c r="I12" s="1069">
        <v>110</v>
      </c>
      <c r="J12" s="1098"/>
      <c r="K12" s="1061"/>
      <c r="L12" s="1078" t="s">
        <v>23</v>
      </c>
      <c r="M12" s="1099"/>
    </row>
    <row r="13" spans="1:13" ht="113.45" customHeight="1" x14ac:dyDescent="0.25">
      <c r="A13" s="1088"/>
      <c r="B13" s="1089" t="s">
        <v>100</v>
      </c>
      <c r="C13" s="1090" t="s">
        <v>5</v>
      </c>
      <c r="D13" s="1065" t="s">
        <v>454</v>
      </c>
      <c r="E13" s="1065" t="s">
        <v>457</v>
      </c>
      <c r="F13" s="1058" t="s">
        <v>22</v>
      </c>
      <c r="G13" s="1060">
        <v>22682</v>
      </c>
      <c r="H13" s="1060">
        <v>23003</v>
      </c>
      <c r="I13" s="1069">
        <f t="shared" ref="I13" si="0">H13/G13*100</f>
        <v>101.41521911648003</v>
      </c>
      <c r="J13" s="1100"/>
      <c r="K13" s="1061"/>
      <c r="L13" s="1078" t="s">
        <v>23</v>
      </c>
      <c r="M13" s="1101"/>
    </row>
    <row r="14" spans="1:13" ht="18.75" x14ac:dyDescent="0.25">
      <c r="A14" s="1057">
        <v>1</v>
      </c>
      <c r="B14" s="1057">
        <v>2</v>
      </c>
      <c r="C14" s="1058">
        <v>3</v>
      </c>
      <c r="D14" s="1058">
        <v>4</v>
      </c>
      <c r="E14" s="1058">
        <v>5</v>
      </c>
      <c r="F14" s="1058">
        <v>6</v>
      </c>
      <c r="G14" s="1058">
        <v>7</v>
      </c>
      <c r="H14" s="1058">
        <v>8</v>
      </c>
      <c r="I14" s="1061">
        <v>9</v>
      </c>
      <c r="J14" s="1061">
        <v>10</v>
      </c>
      <c r="K14" s="1061">
        <v>11</v>
      </c>
      <c r="L14" s="1061">
        <v>12</v>
      </c>
      <c r="M14" s="1102">
        <v>13</v>
      </c>
    </row>
    <row r="15" spans="1:13" ht="125.25" customHeight="1" x14ac:dyDescent="0.25">
      <c r="A15" s="1103"/>
      <c r="B15" s="1104" t="s">
        <v>313</v>
      </c>
      <c r="C15" s="1105" t="s">
        <v>15</v>
      </c>
      <c r="D15" s="1065" t="s">
        <v>202</v>
      </c>
      <c r="E15" s="1066" t="s">
        <v>458</v>
      </c>
      <c r="F15" s="1058" t="s">
        <v>450</v>
      </c>
      <c r="G15" s="1060">
        <v>0</v>
      </c>
      <c r="H15" s="1068">
        <v>0</v>
      </c>
      <c r="I15" s="1083"/>
      <c r="J15" s="1106">
        <v>100</v>
      </c>
      <c r="K15" s="1107"/>
      <c r="L15" s="1078" t="s">
        <v>23</v>
      </c>
      <c r="M15" s="1091">
        <f>(J15+J18)/2</f>
        <v>99.3</v>
      </c>
    </row>
    <row r="16" spans="1:13" ht="105" customHeight="1" x14ac:dyDescent="0.3">
      <c r="A16" s="1103"/>
      <c r="B16" s="1104" t="s">
        <v>313</v>
      </c>
      <c r="C16" s="1105" t="s">
        <v>15</v>
      </c>
      <c r="D16" s="1065" t="s">
        <v>202</v>
      </c>
      <c r="E16" s="1066" t="s">
        <v>459</v>
      </c>
      <c r="F16" s="1058" t="s">
        <v>450</v>
      </c>
      <c r="G16" s="1083">
        <v>1.8</v>
      </c>
      <c r="H16" s="1108">
        <v>1.92</v>
      </c>
      <c r="I16" s="1109">
        <v>100</v>
      </c>
      <c r="J16" s="1110"/>
      <c r="K16" s="1071"/>
      <c r="L16" s="1078" t="s">
        <v>23</v>
      </c>
      <c r="M16" s="1111"/>
    </row>
    <row r="17" spans="1:13" ht="177.75" customHeight="1" x14ac:dyDescent="0.3">
      <c r="A17" s="1112"/>
      <c r="B17" s="1063" t="s">
        <v>313</v>
      </c>
      <c r="C17" s="1105" t="s">
        <v>15</v>
      </c>
      <c r="D17" s="1065" t="s">
        <v>202</v>
      </c>
      <c r="E17" s="1066" t="s">
        <v>460</v>
      </c>
      <c r="F17" s="1058" t="s">
        <v>450</v>
      </c>
      <c r="G17" s="1060">
        <v>100</v>
      </c>
      <c r="H17" s="1113">
        <v>100</v>
      </c>
      <c r="I17" s="1109">
        <f t="shared" ref="I17" si="1">H17/G17*100</f>
        <v>100</v>
      </c>
      <c r="J17" s="1114"/>
      <c r="K17" s="1071"/>
      <c r="L17" s="1078" t="s">
        <v>23</v>
      </c>
      <c r="M17" s="1111"/>
    </row>
    <row r="18" spans="1:13" ht="122.25" customHeight="1" x14ac:dyDescent="0.3">
      <c r="A18" s="1115" t="s">
        <v>452</v>
      </c>
      <c r="B18" s="1116" t="s">
        <v>313</v>
      </c>
      <c r="C18" s="1117" t="s">
        <v>15</v>
      </c>
      <c r="D18" s="1118" t="s">
        <v>454</v>
      </c>
      <c r="E18" s="1119" t="s">
        <v>461</v>
      </c>
      <c r="F18" s="1120" t="s">
        <v>462</v>
      </c>
      <c r="G18" s="1121">
        <v>235695</v>
      </c>
      <c r="H18" s="1122">
        <v>232488</v>
      </c>
      <c r="I18" s="1109">
        <f>H18/G18*100</f>
        <v>98.639343218990646</v>
      </c>
      <c r="J18" s="1123">
        <v>98.6</v>
      </c>
      <c r="K18" s="1124"/>
      <c r="L18" s="1125" t="s">
        <v>23</v>
      </c>
      <c r="M18" s="1126"/>
    </row>
    <row r="19" spans="1:13" ht="18.75" x14ac:dyDescent="0.3">
      <c r="C19" s="1049"/>
      <c r="D19" s="1049"/>
      <c r="E19" s="1049"/>
      <c r="F19" s="1049"/>
      <c r="G19" s="1049"/>
      <c r="H19" s="1049"/>
      <c r="I19" s="1127"/>
      <c r="J19" s="1127"/>
      <c r="K19" s="1127"/>
      <c r="L19" s="1127"/>
      <c r="M19" s="1127"/>
    </row>
    <row r="20" spans="1:13" ht="18.75" x14ac:dyDescent="0.3">
      <c r="C20" s="1049"/>
      <c r="D20" s="1049"/>
      <c r="E20" s="1049"/>
      <c r="F20" s="1049"/>
      <c r="G20" s="1049"/>
      <c r="H20" s="1049"/>
      <c r="I20" s="1049"/>
      <c r="J20" s="1050"/>
      <c r="K20" s="1049"/>
      <c r="L20" s="1128"/>
      <c r="M20" s="1050"/>
    </row>
    <row r="21" spans="1:13" ht="18.75" x14ac:dyDescent="0.3">
      <c r="A21" s="1129" t="s">
        <v>220</v>
      </c>
      <c r="B21" s="1129"/>
      <c r="C21" s="1130"/>
      <c r="D21" s="1130"/>
      <c r="E21" s="1130"/>
      <c r="F21" s="1130" t="s">
        <v>221</v>
      </c>
      <c r="G21" s="1049"/>
      <c r="H21" s="1049"/>
      <c r="I21" s="1049"/>
      <c r="J21" s="1050"/>
      <c r="K21" s="1049"/>
      <c r="L21" s="1049"/>
      <c r="M21" s="1050"/>
    </row>
  </sheetData>
  <mergeCells count="11">
    <mergeCell ref="M7:M9"/>
    <mergeCell ref="J11:J13"/>
    <mergeCell ref="M11:M13"/>
    <mergeCell ref="J15:J17"/>
    <mergeCell ref="M15:M18"/>
    <mergeCell ref="C1:J1"/>
    <mergeCell ref="C2:J2"/>
    <mergeCell ref="C3:J3"/>
    <mergeCell ref="A7:A8"/>
    <mergeCell ref="C7:C8"/>
    <mergeCell ref="J7:J9"/>
  </mergeCells>
  <pageMargins left="0.25" right="0.25" top="0.75" bottom="0.75" header="0.3" footer="0.3"/>
  <pageSetup paperSize="9" scale="68" fitToHeight="0" orientation="landscape" r:id="rId1"/>
  <rowBreaks count="2" manualBreakCount="2">
    <brk id="9" max="16383" man="1"/>
    <brk id="13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64" zoomScaleNormal="64" workbookViewId="0">
      <selection activeCell="P11" sqref="P11"/>
    </sheetView>
  </sheetViews>
  <sheetFormatPr defaultRowHeight="15" x14ac:dyDescent="0.25"/>
  <cols>
    <col min="1" max="1" width="8.7109375" style="1131" customWidth="1"/>
    <col min="2" max="2" width="15.140625" style="1131" customWidth="1"/>
    <col min="3" max="4" width="8.7109375" style="1131" customWidth="1"/>
    <col min="5" max="5" width="17.7109375" style="1131" customWidth="1"/>
    <col min="6" max="6" width="8.7109375" style="1131" customWidth="1"/>
    <col min="7" max="7" width="10.5703125" style="1131" customWidth="1"/>
    <col min="8" max="8" width="9.140625" style="1133" customWidth="1"/>
    <col min="9" max="9" width="9.7109375" style="1131" customWidth="1"/>
    <col min="10" max="10" width="13.5703125" style="1131" customWidth="1"/>
    <col min="11" max="11" width="8.7109375" style="1131" customWidth="1"/>
    <col min="12" max="12" width="10.5703125" style="1131" customWidth="1"/>
    <col min="13" max="13" width="10.28515625" style="1131" customWidth="1"/>
    <col min="14" max="1025" width="8.7109375" style="1131" customWidth="1"/>
    <col min="1026" max="16384" width="9.140625" style="1131"/>
  </cols>
  <sheetData>
    <row r="1" spans="1:19" ht="15.75" x14ac:dyDescent="0.25">
      <c r="D1" s="1132"/>
      <c r="F1" s="1132"/>
      <c r="L1" s="1134"/>
    </row>
    <row r="2" spans="1:19" ht="15" customHeight="1" x14ac:dyDescent="0.25">
      <c r="C2" s="1135" t="s">
        <v>175</v>
      </c>
      <c r="D2" s="1135"/>
      <c r="E2" s="1135"/>
      <c r="F2" s="1135"/>
      <c r="G2" s="1135"/>
      <c r="H2" s="1135"/>
      <c r="I2" s="1135"/>
      <c r="J2" s="1135"/>
    </row>
    <row r="3" spans="1:19" ht="15" customHeight="1" x14ac:dyDescent="0.25">
      <c r="C3" s="1135" t="s">
        <v>463</v>
      </c>
      <c r="D3" s="1135"/>
      <c r="E3" s="1135"/>
      <c r="F3" s="1135"/>
      <c r="G3" s="1135"/>
      <c r="H3" s="1135"/>
      <c r="I3" s="1135"/>
      <c r="J3" s="1135"/>
    </row>
    <row r="4" spans="1:19" ht="30.75" customHeight="1" x14ac:dyDescent="0.25">
      <c r="B4" s="1135" t="s">
        <v>464</v>
      </c>
      <c r="C4" s="1135"/>
      <c r="D4" s="1135"/>
      <c r="E4" s="1135"/>
      <c r="F4" s="1135"/>
      <c r="G4" s="1135"/>
      <c r="H4" s="1135"/>
      <c r="I4" s="1135"/>
      <c r="J4" s="1135"/>
      <c r="K4" s="1135"/>
    </row>
    <row r="5" spans="1:19" x14ac:dyDescent="0.25">
      <c r="D5" s="1132"/>
      <c r="F5" s="1132"/>
    </row>
    <row r="6" spans="1:19" ht="236.25" x14ac:dyDescent="0.25">
      <c r="A6" s="1136" t="s">
        <v>7</v>
      </c>
      <c r="B6" s="1136" t="s">
        <v>13</v>
      </c>
      <c r="C6" s="1136" t="s">
        <v>14</v>
      </c>
      <c r="D6" s="1136" t="s">
        <v>236</v>
      </c>
      <c r="E6" s="1136" t="s">
        <v>6</v>
      </c>
      <c r="F6" s="1136" t="s">
        <v>3</v>
      </c>
      <c r="G6" s="1137" t="s">
        <v>16</v>
      </c>
      <c r="H6" s="1138" t="s">
        <v>0</v>
      </c>
      <c r="I6" s="1136" t="s">
        <v>17</v>
      </c>
      <c r="J6" s="1136" t="s">
        <v>18</v>
      </c>
      <c r="K6" s="1136" t="s">
        <v>19</v>
      </c>
      <c r="L6" s="1136" t="s">
        <v>1</v>
      </c>
      <c r="M6" s="1136" t="s">
        <v>4</v>
      </c>
    </row>
    <row r="7" spans="1:19" x14ac:dyDescent="0.25">
      <c r="A7" s="1139">
        <v>1</v>
      </c>
      <c r="B7" s="1139">
        <v>2</v>
      </c>
      <c r="C7" s="1139">
        <v>3</v>
      </c>
      <c r="D7" s="1139">
        <v>4</v>
      </c>
      <c r="E7" s="1139">
        <v>5</v>
      </c>
      <c r="F7" s="1139">
        <v>6</v>
      </c>
      <c r="G7" s="1140">
        <v>7</v>
      </c>
      <c r="H7" s="1141">
        <v>8</v>
      </c>
      <c r="I7" s="1139">
        <v>9</v>
      </c>
      <c r="J7" s="1139">
        <v>10</v>
      </c>
      <c r="K7" s="1139">
        <v>11</v>
      </c>
      <c r="L7" s="1139">
        <v>12</v>
      </c>
      <c r="M7" s="1139">
        <v>13</v>
      </c>
    </row>
    <row r="8" spans="1:19" ht="144.75" customHeight="1" x14ac:dyDescent="0.25">
      <c r="A8" s="1142" t="s">
        <v>465</v>
      </c>
      <c r="B8" s="1143" t="s">
        <v>466</v>
      </c>
      <c r="C8" s="1144" t="s">
        <v>5</v>
      </c>
      <c r="D8" s="1139" t="s">
        <v>467</v>
      </c>
      <c r="E8" s="1145" t="s">
        <v>468</v>
      </c>
      <c r="F8" s="1146" t="s">
        <v>161</v>
      </c>
      <c r="G8" s="1147">
        <v>59182</v>
      </c>
      <c r="H8" s="1148">
        <v>59182</v>
      </c>
      <c r="I8" s="1149">
        <f>H8/G8*100</f>
        <v>100</v>
      </c>
      <c r="J8" s="1149">
        <f>I8</f>
        <v>100</v>
      </c>
      <c r="K8" s="1150" t="s">
        <v>24</v>
      </c>
      <c r="L8" s="1151" t="s">
        <v>23</v>
      </c>
      <c r="M8" s="1152">
        <f>(J8+J9)/2</f>
        <v>100</v>
      </c>
    </row>
    <row r="9" spans="1:19" ht="82.5" customHeight="1" x14ac:dyDescent="0.25">
      <c r="A9" s="1153"/>
      <c r="B9" s="1143"/>
      <c r="C9" s="1154" t="s">
        <v>5</v>
      </c>
      <c r="D9" s="1139" t="s">
        <v>469</v>
      </c>
      <c r="E9" s="1145" t="s">
        <v>470</v>
      </c>
      <c r="F9" s="1146" t="s">
        <v>2</v>
      </c>
      <c r="G9" s="1140">
        <v>96.4</v>
      </c>
      <c r="H9" s="1140">
        <v>96.4</v>
      </c>
      <c r="I9" s="1149">
        <f>H9/G9*100</f>
        <v>100</v>
      </c>
      <c r="J9" s="1149">
        <f>I9</f>
        <v>100</v>
      </c>
      <c r="K9" s="1150" t="s">
        <v>24</v>
      </c>
      <c r="L9" s="1151" t="s">
        <v>23</v>
      </c>
      <c r="M9" s="1155"/>
    </row>
    <row r="10" spans="1:19" ht="108.95" customHeight="1" x14ac:dyDescent="0.25">
      <c r="A10" s="1156" t="s">
        <v>382</v>
      </c>
      <c r="B10" s="1143" t="s">
        <v>471</v>
      </c>
      <c r="C10" s="1143" t="s">
        <v>150</v>
      </c>
      <c r="D10" s="1139" t="s">
        <v>467</v>
      </c>
      <c r="E10" s="1140" t="s">
        <v>468</v>
      </c>
      <c r="F10" s="1139" t="s">
        <v>161</v>
      </c>
      <c r="G10" s="1147">
        <v>9180</v>
      </c>
      <c r="H10" s="1157">
        <v>9180</v>
      </c>
      <c r="I10" s="1149">
        <f>H10/G10*100</f>
        <v>100</v>
      </c>
      <c r="J10" s="1158">
        <f>I10</f>
        <v>100</v>
      </c>
      <c r="K10" s="1150" t="s">
        <v>24</v>
      </c>
      <c r="L10" s="1140" t="s">
        <v>23</v>
      </c>
      <c r="M10" s="1152">
        <f>(J10+J11)/2</f>
        <v>100</v>
      </c>
      <c r="S10" s="1159"/>
    </row>
    <row r="11" spans="1:19" ht="171.75" customHeight="1" x14ac:dyDescent="0.25">
      <c r="A11" s="1156"/>
      <c r="B11" s="1143"/>
      <c r="C11" s="1143"/>
      <c r="D11" s="1139" t="s">
        <v>9</v>
      </c>
      <c r="E11" s="1140" t="s">
        <v>470</v>
      </c>
      <c r="F11" s="1139" t="s">
        <v>2</v>
      </c>
      <c r="G11" s="1140">
        <v>93.7</v>
      </c>
      <c r="H11" s="1144">
        <v>93.7</v>
      </c>
      <c r="I11" s="1149">
        <f>H11/G11*100</f>
        <v>100</v>
      </c>
      <c r="J11" s="1158">
        <f>I11</f>
        <v>100</v>
      </c>
      <c r="K11" s="1150" t="s">
        <v>24</v>
      </c>
      <c r="L11" s="1140" t="s">
        <v>23</v>
      </c>
      <c r="M11" s="1155"/>
    </row>
    <row r="12" spans="1:19" ht="31.5" hidden="1" customHeight="1" x14ac:dyDescent="0.25">
      <c r="A12" s="1131" t="s">
        <v>256</v>
      </c>
    </row>
    <row r="13" spans="1:19" hidden="1" x14ac:dyDescent="0.25">
      <c r="A13" s="1131" t="s">
        <v>257</v>
      </c>
    </row>
    <row r="14" spans="1:19" hidden="1" x14ac:dyDescent="0.25"/>
    <row r="15" spans="1:19" hidden="1" x14ac:dyDescent="0.25">
      <c r="A15" s="1131" t="s">
        <v>258</v>
      </c>
    </row>
    <row r="17" spans="1:7" ht="15" customHeight="1" x14ac:dyDescent="0.25">
      <c r="A17" s="1160" t="s">
        <v>472</v>
      </c>
      <c r="B17" s="1160"/>
      <c r="C17" s="1160"/>
      <c r="F17" s="1161" t="s">
        <v>473</v>
      </c>
      <c r="G17" s="1161"/>
    </row>
    <row r="19" spans="1:7" hidden="1" x14ac:dyDescent="0.25">
      <c r="A19" s="1131" t="s">
        <v>27</v>
      </c>
      <c r="F19" s="1131" t="s">
        <v>214</v>
      </c>
    </row>
  </sheetData>
  <mergeCells count="11">
    <mergeCell ref="A17:C17"/>
    <mergeCell ref="F17:G17"/>
    <mergeCell ref="C2:J2"/>
    <mergeCell ref="C3:J3"/>
    <mergeCell ref="B4:K4"/>
    <mergeCell ref="B8:B9"/>
    <mergeCell ref="M8:M9"/>
    <mergeCell ref="A10:A11"/>
    <mergeCell ref="B10:B11"/>
    <mergeCell ref="C10:C11"/>
    <mergeCell ref="M10:M11"/>
  </mergeCells>
  <pageMargins left="0.25" right="0.25" top="0.75" bottom="0.75" header="0.3" footer="0.3"/>
  <pageSetup paperSize="9" scale="70" firstPageNumber="0" fitToHeight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view="pageBreakPreview" zoomScaleNormal="37" zoomScaleSheetLayoutView="100" workbookViewId="0">
      <pane ySplit="5" topLeftCell="A6" activePane="bottomLeft" state="frozen"/>
      <selection pane="bottomLeft" activeCell="N9" sqref="N9"/>
    </sheetView>
  </sheetViews>
  <sheetFormatPr defaultColWidth="9.140625" defaultRowHeight="15" x14ac:dyDescent="0.25"/>
  <cols>
    <col min="1" max="1" width="14.5703125" style="1162" customWidth="1"/>
    <col min="2" max="2" width="12.28515625" style="1162" customWidth="1"/>
    <col min="3" max="3" width="9.42578125" style="1162" customWidth="1"/>
    <col min="4" max="4" width="8.28515625" style="1162" customWidth="1"/>
    <col min="5" max="5" width="22" style="1162" customWidth="1"/>
    <col min="6" max="6" width="8" style="1162" customWidth="1"/>
    <col min="7" max="7" width="9.42578125" style="1211" customWidth="1"/>
    <col min="8" max="8" width="8.7109375" style="1212" customWidth="1"/>
    <col min="9" max="9" width="13.85546875" style="1162" customWidth="1"/>
    <col min="10" max="10" width="15.7109375" style="1162" customWidth="1"/>
    <col min="11" max="11" width="10.7109375" style="1162" customWidth="1"/>
    <col min="12" max="12" width="12.5703125" style="1162" customWidth="1"/>
    <col min="13" max="13" width="11.7109375" style="1162" customWidth="1"/>
    <col min="14" max="16384" width="9.140625" style="1162"/>
  </cols>
  <sheetData>
    <row r="1" spans="1:14" ht="15" customHeight="1" x14ac:dyDescent="0.25">
      <c r="C1" s="1163" t="s">
        <v>175</v>
      </c>
      <c r="D1" s="1163"/>
      <c r="E1" s="1163"/>
      <c r="F1" s="1163"/>
      <c r="G1" s="1163"/>
      <c r="H1" s="1163"/>
      <c r="I1" s="1163"/>
      <c r="J1" s="1163"/>
    </row>
    <row r="2" spans="1:14" ht="15" customHeight="1" x14ac:dyDescent="0.25">
      <c r="C2" s="1163" t="s">
        <v>474</v>
      </c>
      <c r="D2" s="1163"/>
      <c r="E2" s="1163"/>
      <c r="F2" s="1163"/>
      <c r="G2" s="1163"/>
      <c r="H2" s="1163"/>
      <c r="I2" s="1163"/>
      <c r="J2" s="1163"/>
    </row>
    <row r="3" spans="1:14" ht="15" customHeight="1" x14ac:dyDescent="0.25">
      <c r="C3" s="1163" t="s">
        <v>193</v>
      </c>
      <c r="D3" s="1163"/>
      <c r="E3" s="1163"/>
      <c r="F3" s="1163"/>
      <c r="G3" s="1163"/>
      <c r="H3" s="1163"/>
      <c r="I3" s="1163"/>
      <c r="J3" s="1163"/>
    </row>
    <row r="4" spans="1:14" x14ac:dyDescent="0.25">
      <c r="D4" s="1164"/>
      <c r="F4" s="1164"/>
      <c r="G4" s="1162"/>
      <c r="H4" s="1162"/>
    </row>
    <row r="5" spans="1:14" s="1168" customFormat="1" ht="158.25" customHeight="1" x14ac:dyDescent="0.25">
      <c r="A5" s="1165" t="s">
        <v>7</v>
      </c>
      <c r="B5" s="1166" t="s">
        <v>13</v>
      </c>
      <c r="C5" s="1165" t="s">
        <v>14</v>
      </c>
      <c r="D5" s="1165" t="s">
        <v>8</v>
      </c>
      <c r="E5" s="1165" t="s">
        <v>6</v>
      </c>
      <c r="F5" s="1165" t="s">
        <v>3</v>
      </c>
      <c r="G5" s="1167" t="s">
        <v>16</v>
      </c>
      <c r="H5" s="1167" t="s">
        <v>0</v>
      </c>
      <c r="I5" s="1165" t="s">
        <v>17</v>
      </c>
      <c r="J5" s="1165" t="s">
        <v>369</v>
      </c>
      <c r="K5" s="1165" t="s">
        <v>19</v>
      </c>
      <c r="L5" s="1165" t="s">
        <v>1</v>
      </c>
      <c r="M5" s="1165" t="s">
        <v>195</v>
      </c>
    </row>
    <row r="6" spans="1:14" x14ac:dyDescent="0.25">
      <c r="A6" s="1169">
        <v>1</v>
      </c>
      <c r="B6" s="1169">
        <v>2</v>
      </c>
      <c r="C6" s="1169">
        <v>3</v>
      </c>
      <c r="D6" s="1169">
        <v>4</v>
      </c>
      <c r="E6" s="1169">
        <v>5</v>
      </c>
      <c r="F6" s="1169">
        <v>6</v>
      </c>
      <c r="G6" s="1170">
        <v>7</v>
      </c>
      <c r="H6" s="1170">
        <v>8</v>
      </c>
      <c r="I6" s="1169">
        <v>9</v>
      </c>
      <c r="J6" s="1169">
        <v>10</v>
      </c>
      <c r="K6" s="1169">
        <v>11</v>
      </c>
      <c r="L6" s="1169">
        <v>12</v>
      </c>
      <c r="M6" s="1169">
        <v>13</v>
      </c>
    </row>
    <row r="7" spans="1:14" ht="93" customHeight="1" x14ac:dyDescent="0.25">
      <c r="A7" s="1171" t="s">
        <v>268</v>
      </c>
      <c r="B7" s="1171" t="s">
        <v>38</v>
      </c>
      <c r="C7" s="1172" t="s">
        <v>5</v>
      </c>
      <c r="D7" s="1173" t="s">
        <v>197</v>
      </c>
      <c r="E7" s="1174" t="s">
        <v>286</v>
      </c>
      <c r="F7" s="1175" t="s">
        <v>199</v>
      </c>
      <c r="G7" s="1174">
        <v>44.6</v>
      </c>
      <c r="H7" s="1174">
        <v>44.6</v>
      </c>
      <c r="I7" s="1176">
        <f t="shared" ref="I7:I17" si="0">H7/G7*100</f>
        <v>100</v>
      </c>
      <c r="J7" s="1177">
        <f>(I7+I8)/2</f>
        <v>100</v>
      </c>
      <c r="K7" s="1175" t="s">
        <v>24</v>
      </c>
      <c r="L7" s="1174" t="s">
        <v>23</v>
      </c>
      <c r="M7" s="1178">
        <f>(J7+J9)/2</f>
        <v>100.50234894646263</v>
      </c>
    </row>
    <row r="8" spans="1:14" ht="60" customHeight="1" x14ac:dyDescent="0.25">
      <c r="A8" s="1179"/>
      <c r="B8" s="1179"/>
      <c r="C8" s="1180"/>
      <c r="D8" s="1173" t="s">
        <v>197</v>
      </c>
      <c r="E8" s="1181" t="s">
        <v>39</v>
      </c>
      <c r="F8" s="1175" t="s">
        <v>22</v>
      </c>
      <c r="G8" s="1174">
        <v>74</v>
      </c>
      <c r="H8" s="1174">
        <v>74</v>
      </c>
      <c r="I8" s="1176">
        <f t="shared" si="0"/>
        <v>100</v>
      </c>
      <c r="J8" s="1182"/>
      <c r="K8" s="1175" t="s">
        <v>24</v>
      </c>
      <c r="L8" s="1174" t="s">
        <v>23</v>
      </c>
      <c r="M8" s="1183"/>
    </row>
    <row r="9" spans="1:14" ht="62.25" customHeight="1" x14ac:dyDescent="0.25">
      <c r="A9" s="1179"/>
      <c r="B9" s="1179"/>
      <c r="C9" s="1180"/>
      <c r="D9" s="1173" t="s">
        <v>204</v>
      </c>
      <c r="E9" s="1181" t="s">
        <v>287</v>
      </c>
      <c r="F9" s="1175" t="s">
        <v>20</v>
      </c>
      <c r="G9" s="1174">
        <v>64497</v>
      </c>
      <c r="H9" s="1174">
        <v>65145</v>
      </c>
      <c r="I9" s="1176">
        <f t="shared" si="0"/>
        <v>101.00469789292525</v>
      </c>
      <c r="J9" s="1176">
        <f>I9</f>
        <v>101.00469789292525</v>
      </c>
      <c r="K9" s="1175" t="s">
        <v>24</v>
      </c>
      <c r="L9" s="1174" t="s">
        <v>23</v>
      </c>
      <c r="M9" s="1184"/>
    </row>
    <row r="10" spans="1:14" ht="62.25" customHeight="1" x14ac:dyDescent="0.25">
      <c r="A10" s="1179"/>
      <c r="B10" s="1185" t="s">
        <v>32</v>
      </c>
      <c r="C10" s="1171" t="s">
        <v>370</v>
      </c>
      <c r="D10" s="1173" t="s">
        <v>202</v>
      </c>
      <c r="E10" s="1186" t="s">
        <v>371</v>
      </c>
      <c r="F10" s="1187" t="s">
        <v>199</v>
      </c>
      <c r="G10" s="1174">
        <v>40</v>
      </c>
      <c r="H10" s="1174">
        <v>30.1</v>
      </c>
      <c r="I10" s="1176">
        <f>H10/G10*100</f>
        <v>75.25</v>
      </c>
      <c r="J10" s="1176">
        <f>I10</f>
        <v>75.25</v>
      </c>
      <c r="K10" s="1175" t="s">
        <v>24</v>
      </c>
      <c r="L10" s="1174" t="s">
        <v>23</v>
      </c>
      <c r="M10" s="1188">
        <f>(J10+J11)/2</f>
        <v>92.625</v>
      </c>
    </row>
    <row r="11" spans="1:14" ht="66.75" customHeight="1" x14ac:dyDescent="0.25">
      <c r="A11" s="1179"/>
      <c r="B11" s="1189"/>
      <c r="C11" s="1190"/>
      <c r="D11" s="1173" t="s">
        <v>204</v>
      </c>
      <c r="E11" s="1191" t="s">
        <v>285</v>
      </c>
      <c r="F11" s="1175" t="s">
        <v>20</v>
      </c>
      <c r="G11" s="1174">
        <v>2020</v>
      </c>
      <c r="H11" s="1174">
        <v>3258</v>
      </c>
      <c r="I11" s="1176">
        <v>110</v>
      </c>
      <c r="J11" s="1176">
        <f>I11</f>
        <v>110</v>
      </c>
      <c r="K11" s="1173"/>
      <c r="L11" s="1174" t="s">
        <v>23</v>
      </c>
      <c r="M11" s="1192"/>
    </row>
    <row r="12" spans="1:14" ht="70.5" customHeight="1" x14ac:dyDescent="0.25">
      <c r="A12" s="1193"/>
      <c r="B12" s="1185" t="s">
        <v>32</v>
      </c>
      <c r="C12" s="1171" t="s">
        <v>372</v>
      </c>
      <c r="D12" s="1173" t="s">
        <v>202</v>
      </c>
      <c r="E12" s="1191" t="s">
        <v>371</v>
      </c>
      <c r="F12" s="1175" t="s">
        <v>199</v>
      </c>
      <c r="G12" s="1174">
        <v>23.2</v>
      </c>
      <c r="H12" s="1174">
        <v>20.170000000000002</v>
      </c>
      <c r="I12" s="1176">
        <f t="shared" si="0"/>
        <v>86.939655172413794</v>
      </c>
      <c r="J12" s="1176">
        <f>I12</f>
        <v>86.939655172413794</v>
      </c>
      <c r="K12" s="1173"/>
      <c r="L12" s="1174" t="s">
        <v>23</v>
      </c>
      <c r="M12" s="1188">
        <f>(J12+J13)/2</f>
        <v>93.518661864719817</v>
      </c>
    </row>
    <row r="13" spans="1:14" ht="62.25" customHeight="1" x14ac:dyDescent="0.25">
      <c r="A13" s="1193"/>
      <c r="B13" s="1185"/>
      <c r="C13" s="1190"/>
      <c r="D13" s="1173" t="s">
        <v>204</v>
      </c>
      <c r="E13" s="1191" t="s">
        <v>285</v>
      </c>
      <c r="F13" s="1175" t="s">
        <v>20</v>
      </c>
      <c r="G13" s="1174">
        <v>31740</v>
      </c>
      <c r="H13" s="1174">
        <v>31771</v>
      </c>
      <c r="I13" s="1176">
        <f t="shared" si="0"/>
        <v>100.09766855702584</v>
      </c>
      <c r="J13" s="1176">
        <f>I13</f>
        <v>100.09766855702584</v>
      </c>
      <c r="K13" s="1173"/>
      <c r="L13" s="1174" t="s">
        <v>23</v>
      </c>
      <c r="M13" s="1192"/>
    </row>
    <row r="14" spans="1:14" ht="84" hidden="1" customHeight="1" x14ac:dyDescent="0.25">
      <c r="A14" s="1193"/>
      <c r="B14" s="1171" t="s">
        <v>373</v>
      </c>
      <c r="C14" s="1172" t="s">
        <v>15</v>
      </c>
      <c r="D14" s="1173" t="s">
        <v>197</v>
      </c>
      <c r="E14" s="1181" t="s">
        <v>376</v>
      </c>
      <c r="F14" s="1175" t="s">
        <v>199</v>
      </c>
      <c r="G14" s="1173">
        <v>0</v>
      </c>
      <c r="H14" s="1173">
        <v>0</v>
      </c>
      <c r="I14" s="1176" t="e">
        <f t="shared" si="0"/>
        <v>#DIV/0!</v>
      </c>
      <c r="J14" s="1177">
        <f>(I16+I17)/2</f>
        <v>100</v>
      </c>
      <c r="K14" s="1173"/>
      <c r="L14" s="1174" t="s">
        <v>23</v>
      </c>
      <c r="M14" s="1178">
        <f>(J14+J18)/2</f>
        <v>105</v>
      </c>
    </row>
    <row r="15" spans="1:14" ht="86.25" customHeight="1" x14ac:dyDescent="0.25">
      <c r="A15" s="1193"/>
      <c r="B15" s="1179"/>
      <c r="C15" s="1180"/>
      <c r="D15" s="1173" t="s">
        <v>202</v>
      </c>
      <c r="E15" s="1181" t="s">
        <v>376</v>
      </c>
      <c r="F15" s="1175" t="s">
        <v>199</v>
      </c>
      <c r="G15" s="1173">
        <v>0.03</v>
      </c>
      <c r="H15" s="1173">
        <v>0.03</v>
      </c>
      <c r="I15" s="1176">
        <f t="shared" si="0"/>
        <v>100</v>
      </c>
      <c r="J15" s="1194"/>
      <c r="K15" s="1173"/>
      <c r="L15" s="1174"/>
      <c r="M15" s="1183"/>
    </row>
    <row r="16" spans="1:14" ht="150" customHeight="1" x14ac:dyDescent="0.25">
      <c r="A16" s="1193"/>
      <c r="B16" s="1179"/>
      <c r="C16" s="1180"/>
      <c r="D16" s="1173" t="s">
        <v>202</v>
      </c>
      <c r="E16" s="1181" t="s">
        <v>374</v>
      </c>
      <c r="F16" s="1187" t="s">
        <v>22</v>
      </c>
      <c r="G16" s="1173">
        <v>14.5</v>
      </c>
      <c r="H16" s="1195" t="s">
        <v>475</v>
      </c>
      <c r="I16" s="1176">
        <f t="shared" si="0"/>
        <v>100</v>
      </c>
      <c r="J16" s="1194"/>
      <c r="K16" s="1173"/>
      <c r="L16" s="1174" t="s">
        <v>23</v>
      </c>
      <c r="M16" s="1183"/>
      <c r="N16" s="1196"/>
    </row>
    <row r="17" spans="1:13" ht="62.25" customHeight="1" x14ac:dyDescent="0.25">
      <c r="A17" s="1193"/>
      <c r="B17" s="1193"/>
      <c r="C17" s="1197"/>
      <c r="D17" s="1173" t="s">
        <v>202</v>
      </c>
      <c r="E17" s="1186" t="s">
        <v>476</v>
      </c>
      <c r="F17" s="1175" t="s">
        <v>199</v>
      </c>
      <c r="G17" s="1173">
        <v>100</v>
      </c>
      <c r="H17" s="1173">
        <v>100</v>
      </c>
      <c r="I17" s="1176">
        <f t="shared" si="0"/>
        <v>100</v>
      </c>
      <c r="J17" s="1182"/>
      <c r="K17" s="1175" t="s">
        <v>24</v>
      </c>
      <c r="L17" s="1174" t="s">
        <v>23</v>
      </c>
      <c r="M17" s="1183"/>
    </row>
    <row r="18" spans="1:13" ht="75" customHeight="1" x14ac:dyDescent="0.25">
      <c r="A18" s="1193"/>
      <c r="B18" s="1193"/>
      <c r="C18" s="1197"/>
      <c r="D18" s="1173" t="s">
        <v>204</v>
      </c>
      <c r="E18" s="1186" t="s">
        <v>273</v>
      </c>
      <c r="F18" s="1175" t="s">
        <v>20</v>
      </c>
      <c r="G18" s="1174">
        <v>75430</v>
      </c>
      <c r="H18" s="1198">
        <v>96055</v>
      </c>
      <c r="I18" s="1176">
        <v>110</v>
      </c>
      <c r="J18" s="1199">
        <f>(I18+I19)/2</f>
        <v>110</v>
      </c>
      <c r="K18" s="1173"/>
      <c r="L18" s="1174" t="s">
        <v>23</v>
      </c>
      <c r="M18" s="1183"/>
    </row>
    <row r="19" spans="1:13" ht="75" customHeight="1" x14ac:dyDescent="0.25">
      <c r="A19" s="1200"/>
      <c r="B19" s="1200"/>
      <c r="C19" s="1201"/>
      <c r="D19" s="1173" t="s">
        <v>204</v>
      </c>
      <c r="E19" s="1186" t="s">
        <v>283</v>
      </c>
      <c r="F19" s="1175" t="s">
        <v>22</v>
      </c>
      <c r="G19" s="1174">
        <v>458</v>
      </c>
      <c r="H19" s="1174">
        <v>727</v>
      </c>
      <c r="I19" s="1176">
        <v>110</v>
      </c>
      <c r="J19" s="1199"/>
      <c r="K19" s="1173"/>
      <c r="L19" s="1174" t="s">
        <v>23</v>
      </c>
      <c r="M19" s="1184"/>
    </row>
    <row r="20" spans="1:13" ht="15.75" x14ac:dyDescent="0.25">
      <c r="A20" s="1202"/>
      <c r="B20" s="1202"/>
      <c r="C20" s="1202"/>
      <c r="D20" s="1202"/>
      <c r="E20" s="1202"/>
      <c r="F20" s="1202"/>
      <c r="G20" s="1202"/>
      <c r="H20" s="1202"/>
      <c r="I20" s="1202"/>
      <c r="J20" s="1203"/>
      <c r="K20" s="1204"/>
      <c r="L20" s="1204"/>
      <c r="M20" s="1203"/>
    </row>
    <row r="21" spans="1:13" ht="0.75" customHeight="1" x14ac:dyDescent="0.25">
      <c r="A21" s="1202"/>
      <c r="B21" s="1202"/>
      <c r="C21" s="1202"/>
      <c r="D21" s="1202"/>
      <c r="E21" s="1202"/>
      <c r="F21" s="1202"/>
      <c r="G21" s="1202"/>
      <c r="H21" s="1202"/>
      <c r="I21" s="1202"/>
      <c r="J21" s="1203"/>
      <c r="K21" s="1204"/>
      <c r="L21" s="1204"/>
      <c r="M21" s="1203"/>
    </row>
    <row r="22" spans="1:13" ht="32.25" customHeight="1" x14ac:dyDescent="0.25">
      <c r="A22" s="1205" t="s">
        <v>477</v>
      </c>
      <c r="B22" s="1205"/>
      <c r="C22" s="1205"/>
      <c r="D22" s="1205"/>
      <c r="E22" s="1206"/>
      <c r="F22" s="1207"/>
      <c r="G22" s="1207"/>
      <c r="H22" s="1207"/>
      <c r="I22" s="1207"/>
      <c r="J22" s="1207"/>
      <c r="K22" s="1207"/>
      <c r="L22" s="1208" t="s">
        <v>154</v>
      </c>
      <c r="M22" s="1209"/>
    </row>
    <row r="23" spans="1:13" x14ac:dyDescent="0.25">
      <c r="G23" s="1162"/>
      <c r="H23" s="1162"/>
    </row>
    <row r="24" spans="1:13" x14ac:dyDescent="0.25">
      <c r="G24" s="1162"/>
      <c r="H24" s="1162"/>
    </row>
    <row r="25" spans="1:13" x14ac:dyDescent="0.25">
      <c r="G25" s="1162"/>
      <c r="H25" s="1162"/>
    </row>
    <row r="26" spans="1:13" x14ac:dyDescent="0.25">
      <c r="G26" s="1162"/>
      <c r="H26" s="1162"/>
    </row>
    <row r="27" spans="1:13" x14ac:dyDescent="0.25">
      <c r="A27" s="1210"/>
      <c r="G27" s="1162"/>
      <c r="H27" s="1162"/>
    </row>
    <row r="28" spans="1:13" x14ac:dyDescent="0.25">
      <c r="A28" s="1210"/>
      <c r="G28" s="1162"/>
      <c r="H28" s="1162"/>
    </row>
    <row r="29" spans="1:13" x14ac:dyDescent="0.25">
      <c r="G29" s="1162"/>
      <c r="H29" s="1162"/>
    </row>
    <row r="30" spans="1:13" x14ac:dyDescent="0.25">
      <c r="G30" s="1162"/>
      <c r="H30" s="1162"/>
    </row>
    <row r="31" spans="1:13" x14ac:dyDescent="0.25">
      <c r="G31" s="1162"/>
      <c r="H31" s="1162"/>
    </row>
    <row r="32" spans="1:13" x14ac:dyDescent="0.25">
      <c r="G32" s="1162"/>
      <c r="H32" s="1162"/>
    </row>
    <row r="33" spans="7:8" x14ac:dyDescent="0.25">
      <c r="G33" s="1162"/>
      <c r="H33" s="1162"/>
    </row>
    <row r="34" spans="7:8" x14ac:dyDescent="0.25">
      <c r="G34" s="1162"/>
      <c r="H34" s="1162"/>
    </row>
    <row r="35" spans="7:8" x14ac:dyDescent="0.25">
      <c r="G35" s="1162"/>
      <c r="H35" s="1162"/>
    </row>
    <row r="36" spans="7:8" x14ac:dyDescent="0.25">
      <c r="G36" s="1162"/>
      <c r="H36" s="1162"/>
    </row>
    <row r="37" spans="7:8" x14ac:dyDescent="0.25">
      <c r="G37" s="1162"/>
      <c r="H37" s="1162"/>
    </row>
    <row r="38" spans="7:8" x14ac:dyDescent="0.25">
      <c r="G38" s="1162"/>
      <c r="H38" s="1162"/>
    </row>
    <row r="39" spans="7:8" x14ac:dyDescent="0.25">
      <c r="G39" s="1162"/>
      <c r="H39" s="1162"/>
    </row>
    <row r="40" spans="7:8" x14ac:dyDescent="0.25">
      <c r="G40" s="1162"/>
      <c r="H40" s="1162"/>
    </row>
    <row r="41" spans="7:8" x14ac:dyDescent="0.25">
      <c r="G41" s="1162"/>
      <c r="H41" s="1162"/>
    </row>
    <row r="42" spans="7:8" x14ac:dyDescent="0.25">
      <c r="G42" s="1162"/>
      <c r="H42" s="1162"/>
    </row>
    <row r="43" spans="7:8" x14ac:dyDescent="0.25">
      <c r="G43" s="1162"/>
      <c r="H43" s="1162"/>
    </row>
    <row r="44" spans="7:8" x14ac:dyDescent="0.25">
      <c r="G44" s="1162"/>
      <c r="H44" s="1162"/>
    </row>
    <row r="45" spans="7:8" x14ac:dyDescent="0.25">
      <c r="G45" s="1162"/>
      <c r="H45" s="1162"/>
    </row>
    <row r="46" spans="7:8" x14ac:dyDescent="0.25">
      <c r="G46" s="1162"/>
      <c r="H46" s="1162"/>
    </row>
    <row r="47" spans="7:8" x14ac:dyDescent="0.25">
      <c r="G47" s="1162"/>
      <c r="H47" s="1162"/>
    </row>
    <row r="48" spans="7:8" x14ac:dyDescent="0.25">
      <c r="G48" s="1162"/>
      <c r="H48" s="1162"/>
    </row>
    <row r="49" spans="7:8" x14ac:dyDescent="0.25">
      <c r="G49" s="1162"/>
      <c r="H49" s="1162"/>
    </row>
    <row r="50" spans="7:8" x14ac:dyDescent="0.25">
      <c r="G50" s="1162"/>
      <c r="H50" s="1162"/>
    </row>
    <row r="51" spans="7:8" x14ac:dyDescent="0.25">
      <c r="G51" s="1162"/>
      <c r="H51" s="1162"/>
    </row>
    <row r="52" spans="7:8" x14ac:dyDescent="0.25">
      <c r="G52" s="1162"/>
      <c r="H52" s="1162"/>
    </row>
    <row r="53" spans="7:8" x14ac:dyDescent="0.25">
      <c r="G53" s="1162"/>
      <c r="H53" s="1162"/>
    </row>
    <row r="54" spans="7:8" x14ac:dyDescent="0.25">
      <c r="G54" s="1162"/>
      <c r="H54" s="1162"/>
    </row>
    <row r="55" spans="7:8" x14ac:dyDescent="0.25">
      <c r="G55" s="1162"/>
      <c r="H55" s="1162"/>
    </row>
    <row r="56" spans="7:8" x14ac:dyDescent="0.25">
      <c r="G56" s="1162"/>
      <c r="H56" s="1162"/>
    </row>
    <row r="57" spans="7:8" x14ac:dyDescent="0.25">
      <c r="G57" s="1162"/>
      <c r="H57" s="1162"/>
    </row>
    <row r="58" spans="7:8" x14ac:dyDescent="0.25">
      <c r="G58" s="1162"/>
      <c r="H58" s="1162"/>
    </row>
    <row r="59" spans="7:8" x14ac:dyDescent="0.25">
      <c r="G59" s="1162"/>
      <c r="H59" s="1162"/>
    </row>
    <row r="60" spans="7:8" x14ac:dyDescent="0.25">
      <c r="G60" s="1162"/>
      <c r="H60" s="1162"/>
    </row>
    <row r="61" spans="7:8" x14ac:dyDescent="0.25">
      <c r="G61" s="1162"/>
      <c r="H61" s="1162"/>
    </row>
    <row r="62" spans="7:8" x14ac:dyDescent="0.25">
      <c r="G62" s="1162"/>
      <c r="H62" s="1162"/>
    </row>
    <row r="63" spans="7:8" x14ac:dyDescent="0.25">
      <c r="G63" s="1162"/>
      <c r="H63" s="1162"/>
    </row>
    <row r="64" spans="7:8" x14ac:dyDescent="0.25">
      <c r="G64" s="1162"/>
      <c r="H64" s="1162"/>
    </row>
    <row r="65" spans="7:8" x14ac:dyDescent="0.25">
      <c r="G65" s="1162"/>
      <c r="H65" s="1162"/>
    </row>
    <row r="66" spans="7:8" x14ac:dyDescent="0.25">
      <c r="G66" s="1162"/>
      <c r="H66" s="1162"/>
    </row>
    <row r="67" spans="7:8" x14ac:dyDescent="0.25">
      <c r="G67" s="1162"/>
      <c r="H67" s="1162"/>
    </row>
    <row r="68" spans="7:8" x14ac:dyDescent="0.25">
      <c r="G68" s="1162"/>
      <c r="H68" s="1162"/>
    </row>
    <row r="69" spans="7:8" x14ac:dyDescent="0.25">
      <c r="G69" s="1162"/>
      <c r="H69" s="1162"/>
    </row>
    <row r="70" spans="7:8" x14ac:dyDescent="0.25">
      <c r="G70" s="1162"/>
      <c r="H70" s="1162"/>
    </row>
    <row r="71" spans="7:8" x14ac:dyDescent="0.25">
      <c r="G71" s="1162"/>
      <c r="H71" s="1162"/>
    </row>
    <row r="72" spans="7:8" x14ac:dyDescent="0.25">
      <c r="G72" s="1162"/>
      <c r="H72" s="1162"/>
    </row>
    <row r="73" spans="7:8" x14ac:dyDescent="0.25">
      <c r="G73" s="1162"/>
      <c r="H73" s="1162"/>
    </row>
    <row r="74" spans="7:8" x14ac:dyDescent="0.25">
      <c r="G74" s="1162"/>
      <c r="H74" s="1162"/>
    </row>
    <row r="75" spans="7:8" x14ac:dyDescent="0.25">
      <c r="G75" s="1162"/>
      <c r="H75" s="1162"/>
    </row>
    <row r="76" spans="7:8" x14ac:dyDescent="0.25">
      <c r="G76" s="1162"/>
      <c r="H76" s="1162"/>
    </row>
    <row r="77" spans="7:8" x14ac:dyDescent="0.25">
      <c r="G77" s="1162"/>
      <c r="H77" s="1162"/>
    </row>
    <row r="78" spans="7:8" x14ac:dyDescent="0.25">
      <c r="G78" s="1162"/>
      <c r="H78" s="1162"/>
    </row>
    <row r="79" spans="7:8" x14ac:dyDescent="0.25">
      <c r="G79" s="1162"/>
      <c r="H79" s="1162"/>
    </row>
    <row r="80" spans="7:8" x14ac:dyDescent="0.25">
      <c r="G80" s="1162"/>
      <c r="H80" s="1162"/>
    </row>
    <row r="81" spans="7:8" x14ac:dyDescent="0.25">
      <c r="G81" s="1162"/>
      <c r="H81" s="1162"/>
    </row>
    <row r="82" spans="7:8" x14ac:dyDescent="0.25">
      <c r="G82" s="1162"/>
      <c r="H82" s="1162"/>
    </row>
    <row r="83" spans="7:8" x14ac:dyDescent="0.25">
      <c r="G83" s="1162"/>
      <c r="H83" s="1162"/>
    </row>
    <row r="84" spans="7:8" x14ac:dyDescent="0.25">
      <c r="G84" s="1162"/>
      <c r="H84" s="1162"/>
    </row>
    <row r="85" spans="7:8" x14ac:dyDescent="0.25">
      <c r="G85" s="1162"/>
      <c r="H85" s="1162"/>
    </row>
    <row r="86" spans="7:8" x14ac:dyDescent="0.25">
      <c r="G86" s="1162"/>
      <c r="H86" s="1162"/>
    </row>
    <row r="87" spans="7:8" x14ac:dyDescent="0.25">
      <c r="G87" s="1162"/>
      <c r="H87" s="1162"/>
    </row>
    <row r="88" spans="7:8" x14ac:dyDescent="0.25">
      <c r="G88" s="1162"/>
      <c r="H88" s="1162"/>
    </row>
    <row r="89" spans="7:8" x14ac:dyDescent="0.25">
      <c r="G89" s="1162"/>
      <c r="H89" s="1162"/>
    </row>
    <row r="90" spans="7:8" x14ac:dyDescent="0.25">
      <c r="G90" s="1162"/>
      <c r="H90" s="1162"/>
    </row>
    <row r="91" spans="7:8" x14ac:dyDescent="0.25">
      <c r="G91" s="1162"/>
      <c r="H91" s="1162"/>
    </row>
    <row r="92" spans="7:8" x14ac:dyDescent="0.25">
      <c r="G92" s="1162"/>
      <c r="H92" s="1162"/>
    </row>
    <row r="93" spans="7:8" x14ac:dyDescent="0.25">
      <c r="G93" s="1162"/>
      <c r="H93" s="1162"/>
    </row>
    <row r="94" spans="7:8" x14ac:dyDescent="0.25">
      <c r="G94" s="1162"/>
      <c r="H94" s="1162"/>
    </row>
    <row r="95" spans="7:8" x14ac:dyDescent="0.25">
      <c r="G95" s="1162"/>
      <c r="H95" s="1162"/>
    </row>
    <row r="96" spans="7:8" x14ac:dyDescent="0.25">
      <c r="G96" s="1162"/>
      <c r="H96" s="1162"/>
    </row>
    <row r="97" spans="7:8" x14ac:dyDescent="0.25">
      <c r="G97" s="1162"/>
      <c r="H97" s="1162"/>
    </row>
    <row r="98" spans="7:8" x14ac:dyDescent="0.25">
      <c r="G98" s="1162"/>
      <c r="H98" s="1162"/>
    </row>
    <row r="99" spans="7:8" x14ac:dyDescent="0.25">
      <c r="G99" s="1162"/>
      <c r="H99" s="1162"/>
    </row>
    <row r="100" spans="7:8" x14ac:dyDescent="0.25">
      <c r="G100" s="1162"/>
      <c r="H100" s="1162"/>
    </row>
    <row r="101" spans="7:8" x14ac:dyDescent="0.25">
      <c r="G101" s="1162"/>
      <c r="H101" s="1162"/>
    </row>
    <row r="102" spans="7:8" x14ac:dyDescent="0.25">
      <c r="G102" s="1162"/>
      <c r="H102" s="1162"/>
    </row>
    <row r="103" spans="7:8" x14ac:dyDescent="0.25">
      <c r="G103" s="1162"/>
      <c r="H103" s="1162"/>
    </row>
    <row r="104" spans="7:8" x14ac:dyDescent="0.25">
      <c r="G104" s="1162"/>
      <c r="H104" s="1162"/>
    </row>
    <row r="105" spans="7:8" x14ac:dyDescent="0.25">
      <c r="G105" s="1162"/>
      <c r="H105" s="1162"/>
    </row>
    <row r="106" spans="7:8" x14ac:dyDescent="0.25">
      <c r="G106" s="1162"/>
      <c r="H106" s="1162"/>
    </row>
    <row r="107" spans="7:8" x14ac:dyDescent="0.25">
      <c r="G107" s="1162"/>
      <c r="H107" s="1162"/>
    </row>
    <row r="108" spans="7:8" x14ac:dyDescent="0.25">
      <c r="G108" s="1162"/>
      <c r="H108" s="1162"/>
    </row>
    <row r="109" spans="7:8" x14ac:dyDescent="0.25">
      <c r="G109" s="1162"/>
      <c r="H109" s="1162"/>
    </row>
    <row r="110" spans="7:8" x14ac:dyDescent="0.25">
      <c r="G110" s="1162"/>
      <c r="H110" s="1162"/>
    </row>
    <row r="111" spans="7:8" x14ac:dyDescent="0.25">
      <c r="G111" s="1162"/>
      <c r="H111" s="1162"/>
    </row>
    <row r="112" spans="7:8" x14ac:dyDescent="0.25">
      <c r="G112" s="1162"/>
      <c r="H112" s="1162"/>
    </row>
    <row r="113" spans="7:8" x14ac:dyDescent="0.25">
      <c r="G113" s="1162"/>
      <c r="H113" s="1162"/>
    </row>
    <row r="114" spans="7:8" x14ac:dyDescent="0.25">
      <c r="G114" s="1162"/>
      <c r="H114" s="1162"/>
    </row>
    <row r="115" spans="7:8" x14ac:dyDescent="0.25">
      <c r="G115" s="1162"/>
      <c r="H115" s="1162"/>
    </row>
    <row r="116" spans="7:8" x14ac:dyDescent="0.25">
      <c r="G116" s="1162"/>
      <c r="H116" s="1162"/>
    </row>
    <row r="117" spans="7:8" x14ac:dyDescent="0.25">
      <c r="G117" s="1162"/>
      <c r="H117" s="1162"/>
    </row>
    <row r="118" spans="7:8" x14ac:dyDescent="0.25">
      <c r="G118" s="1162"/>
      <c r="H118" s="1162"/>
    </row>
    <row r="119" spans="7:8" x14ac:dyDescent="0.25">
      <c r="G119" s="1162"/>
      <c r="H119" s="1162"/>
    </row>
    <row r="120" spans="7:8" x14ac:dyDescent="0.25">
      <c r="G120" s="1162"/>
      <c r="H120" s="1162"/>
    </row>
    <row r="121" spans="7:8" x14ac:dyDescent="0.25">
      <c r="G121" s="1162"/>
      <c r="H121" s="1162"/>
    </row>
    <row r="122" spans="7:8" x14ac:dyDescent="0.25">
      <c r="G122" s="1162"/>
      <c r="H122" s="1162"/>
    </row>
    <row r="123" spans="7:8" x14ac:dyDescent="0.25">
      <c r="G123" s="1162"/>
      <c r="H123" s="1162"/>
    </row>
    <row r="124" spans="7:8" x14ac:dyDescent="0.25">
      <c r="G124" s="1162"/>
      <c r="H124" s="1162"/>
    </row>
    <row r="125" spans="7:8" x14ac:dyDescent="0.25">
      <c r="G125" s="1162"/>
      <c r="H125" s="1162"/>
    </row>
    <row r="126" spans="7:8" x14ac:dyDescent="0.25">
      <c r="G126" s="1162"/>
      <c r="H126" s="1162"/>
    </row>
    <row r="127" spans="7:8" x14ac:dyDescent="0.25">
      <c r="G127" s="1162"/>
      <c r="H127" s="1162"/>
    </row>
    <row r="128" spans="7:8" x14ac:dyDescent="0.25">
      <c r="G128" s="1162"/>
      <c r="H128" s="1162"/>
    </row>
    <row r="129" spans="7:8" x14ac:dyDescent="0.25">
      <c r="G129" s="1162"/>
      <c r="H129" s="1162"/>
    </row>
    <row r="130" spans="7:8" x14ac:dyDescent="0.25">
      <c r="G130" s="1162"/>
      <c r="H130" s="1162"/>
    </row>
    <row r="131" spans="7:8" x14ac:dyDescent="0.25">
      <c r="G131" s="1162"/>
      <c r="H131" s="1162"/>
    </row>
    <row r="132" spans="7:8" x14ac:dyDescent="0.25">
      <c r="G132" s="1162"/>
      <c r="H132" s="1162"/>
    </row>
    <row r="133" spans="7:8" x14ac:dyDescent="0.25">
      <c r="G133" s="1162"/>
      <c r="H133" s="1162"/>
    </row>
    <row r="134" spans="7:8" x14ac:dyDescent="0.25">
      <c r="G134" s="1162"/>
      <c r="H134" s="1162"/>
    </row>
    <row r="135" spans="7:8" x14ac:dyDescent="0.25">
      <c r="G135" s="1162"/>
      <c r="H135" s="1162"/>
    </row>
    <row r="136" spans="7:8" x14ac:dyDescent="0.25">
      <c r="G136" s="1162"/>
      <c r="H136" s="1162"/>
    </row>
    <row r="137" spans="7:8" x14ac:dyDescent="0.25">
      <c r="G137" s="1162"/>
      <c r="H137" s="1162"/>
    </row>
    <row r="138" spans="7:8" x14ac:dyDescent="0.25">
      <c r="G138" s="1162"/>
      <c r="H138" s="1162"/>
    </row>
    <row r="139" spans="7:8" x14ac:dyDescent="0.25">
      <c r="G139" s="1162"/>
      <c r="H139" s="1162"/>
    </row>
    <row r="140" spans="7:8" x14ac:dyDescent="0.25">
      <c r="G140" s="1162"/>
      <c r="H140" s="1162"/>
    </row>
    <row r="141" spans="7:8" x14ac:dyDescent="0.25">
      <c r="G141" s="1162"/>
      <c r="H141" s="1162"/>
    </row>
    <row r="142" spans="7:8" x14ac:dyDescent="0.25">
      <c r="G142" s="1162"/>
      <c r="H142" s="1162"/>
    </row>
    <row r="143" spans="7:8" x14ac:dyDescent="0.25">
      <c r="G143" s="1162"/>
      <c r="H143" s="1162"/>
    </row>
    <row r="144" spans="7:8" x14ac:dyDescent="0.25">
      <c r="G144" s="1162"/>
      <c r="H144" s="1162"/>
    </row>
    <row r="145" spans="7:8" x14ac:dyDescent="0.25">
      <c r="G145" s="1162"/>
      <c r="H145" s="1162"/>
    </row>
    <row r="146" spans="7:8" x14ac:dyDescent="0.25">
      <c r="G146" s="1162"/>
      <c r="H146" s="1162"/>
    </row>
    <row r="147" spans="7:8" x14ac:dyDescent="0.25">
      <c r="G147" s="1162"/>
      <c r="H147" s="1162"/>
    </row>
    <row r="148" spans="7:8" x14ac:dyDescent="0.25">
      <c r="G148" s="1162"/>
      <c r="H148" s="1162"/>
    </row>
    <row r="149" spans="7:8" x14ac:dyDescent="0.25">
      <c r="G149" s="1162"/>
      <c r="H149" s="1162"/>
    </row>
    <row r="150" spans="7:8" x14ac:dyDescent="0.25">
      <c r="G150" s="1162"/>
      <c r="H150" s="1162"/>
    </row>
    <row r="151" spans="7:8" x14ac:dyDescent="0.25">
      <c r="G151" s="1162"/>
      <c r="H151" s="1162"/>
    </row>
    <row r="152" spans="7:8" x14ac:dyDescent="0.25">
      <c r="G152" s="1162"/>
      <c r="H152" s="1162"/>
    </row>
    <row r="153" spans="7:8" x14ac:dyDescent="0.25">
      <c r="G153" s="1162"/>
      <c r="H153" s="1162"/>
    </row>
    <row r="154" spans="7:8" x14ac:dyDescent="0.25">
      <c r="G154" s="1162"/>
      <c r="H154" s="1162"/>
    </row>
    <row r="155" spans="7:8" x14ac:dyDescent="0.25">
      <c r="G155" s="1162"/>
      <c r="H155" s="1162"/>
    </row>
    <row r="156" spans="7:8" x14ac:dyDescent="0.25">
      <c r="G156" s="1162"/>
      <c r="H156" s="1162"/>
    </row>
    <row r="157" spans="7:8" x14ac:dyDescent="0.25">
      <c r="G157" s="1162"/>
      <c r="H157" s="1162"/>
    </row>
    <row r="158" spans="7:8" x14ac:dyDescent="0.25">
      <c r="G158" s="1162"/>
      <c r="H158" s="1162"/>
    </row>
    <row r="159" spans="7:8" x14ac:dyDescent="0.25">
      <c r="G159" s="1162"/>
      <c r="H159" s="1162"/>
    </row>
    <row r="160" spans="7:8" x14ac:dyDescent="0.25">
      <c r="G160" s="1162"/>
      <c r="H160" s="1162"/>
    </row>
    <row r="161" spans="7:8" x14ac:dyDescent="0.25">
      <c r="G161" s="1162"/>
      <c r="H161" s="1162"/>
    </row>
    <row r="162" spans="7:8" x14ac:dyDescent="0.25">
      <c r="G162" s="1162"/>
      <c r="H162" s="1162"/>
    </row>
    <row r="163" spans="7:8" x14ac:dyDescent="0.25">
      <c r="G163" s="1162"/>
      <c r="H163" s="1162"/>
    </row>
    <row r="164" spans="7:8" x14ac:dyDescent="0.25">
      <c r="G164" s="1162"/>
      <c r="H164" s="1162"/>
    </row>
    <row r="165" spans="7:8" x14ac:dyDescent="0.25">
      <c r="G165" s="1162"/>
      <c r="H165" s="1162"/>
    </row>
    <row r="166" spans="7:8" x14ac:dyDescent="0.25">
      <c r="G166" s="1162"/>
      <c r="H166" s="1162"/>
    </row>
    <row r="167" spans="7:8" x14ac:dyDescent="0.25">
      <c r="G167" s="1162"/>
      <c r="H167" s="1162"/>
    </row>
    <row r="168" spans="7:8" x14ac:dyDescent="0.25">
      <c r="G168" s="1162"/>
      <c r="H168" s="1162"/>
    </row>
    <row r="169" spans="7:8" x14ac:dyDescent="0.25">
      <c r="G169" s="1162"/>
      <c r="H169" s="1162"/>
    </row>
    <row r="170" spans="7:8" x14ac:dyDescent="0.25">
      <c r="G170" s="1162"/>
      <c r="H170" s="1162"/>
    </row>
    <row r="171" spans="7:8" x14ac:dyDescent="0.25">
      <c r="G171" s="1162"/>
      <c r="H171" s="1162"/>
    </row>
    <row r="172" spans="7:8" x14ac:dyDescent="0.25">
      <c r="G172" s="1162"/>
      <c r="H172" s="1162"/>
    </row>
    <row r="173" spans="7:8" x14ac:dyDescent="0.25">
      <c r="G173" s="1162"/>
      <c r="H173" s="1162"/>
    </row>
    <row r="174" spans="7:8" x14ac:dyDescent="0.25">
      <c r="G174" s="1162"/>
      <c r="H174" s="1162"/>
    </row>
    <row r="175" spans="7:8" x14ac:dyDescent="0.25">
      <c r="G175" s="1162"/>
      <c r="H175" s="1162"/>
    </row>
    <row r="176" spans="7:8" x14ac:dyDescent="0.25">
      <c r="G176" s="1162"/>
      <c r="H176" s="1162"/>
    </row>
    <row r="177" spans="7:8" x14ac:dyDescent="0.25">
      <c r="G177" s="1162"/>
      <c r="H177" s="1162"/>
    </row>
    <row r="178" spans="7:8" x14ac:dyDescent="0.25">
      <c r="G178" s="1162"/>
      <c r="H178" s="1162"/>
    </row>
    <row r="179" spans="7:8" x14ac:dyDescent="0.25">
      <c r="G179" s="1162"/>
      <c r="H179" s="1162"/>
    </row>
    <row r="180" spans="7:8" x14ac:dyDescent="0.25">
      <c r="G180" s="1162"/>
      <c r="H180" s="1162"/>
    </row>
    <row r="181" spans="7:8" x14ac:dyDescent="0.25">
      <c r="G181" s="1162"/>
      <c r="H181" s="1162"/>
    </row>
    <row r="182" spans="7:8" x14ac:dyDescent="0.25">
      <c r="G182" s="1162"/>
      <c r="H182" s="1162"/>
    </row>
    <row r="183" spans="7:8" x14ac:dyDescent="0.25">
      <c r="G183" s="1162"/>
      <c r="H183" s="1162"/>
    </row>
    <row r="184" spans="7:8" x14ac:dyDescent="0.25">
      <c r="G184" s="1162"/>
      <c r="H184" s="1162"/>
    </row>
    <row r="185" spans="7:8" x14ac:dyDescent="0.25">
      <c r="G185" s="1162"/>
      <c r="H185" s="1162"/>
    </row>
    <row r="186" spans="7:8" x14ac:dyDescent="0.25">
      <c r="G186" s="1162"/>
      <c r="H186" s="1162"/>
    </row>
    <row r="187" spans="7:8" x14ac:dyDescent="0.25">
      <c r="G187" s="1162"/>
      <c r="H187" s="1162"/>
    </row>
    <row r="188" spans="7:8" x14ac:dyDescent="0.25">
      <c r="G188" s="1162"/>
      <c r="H188" s="1162"/>
    </row>
    <row r="189" spans="7:8" x14ac:dyDescent="0.25">
      <c r="G189" s="1162"/>
      <c r="H189" s="1162"/>
    </row>
    <row r="190" spans="7:8" x14ac:dyDescent="0.25">
      <c r="G190" s="1162"/>
      <c r="H190" s="1162"/>
    </row>
    <row r="191" spans="7:8" x14ac:dyDescent="0.25">
      <c r="G191" s="1162"/>
      <c r="H191" s="1162"/>
    </row>
    <row r="192" spans="7:8" x14ac:dyDescent="0.25">
      <c r="G192" s="1162"/>
      <c r="H192" s="1162"/>
    </row>
    <row r="193" spans="7:8" x14ac:dyDescent="0.25">
      <c r="G193" s="1162"/>
      <c r="H193" s="1162"/>
    </row>
    <row r="194" spans="7:8" x14ac:dyDescent="0.25">
      <c r="G194" s="1162"/>
      <c r="H194" s="1162"/>
    </row>
    <row r="195" spans="7:8" x14ac:dyDescent="0.25">
      <c r="G195" s="1162"/>
      <c r="H195" s="1162"/>
    </row>
    <row r="196" spans="7:8" x14ac:dyDescent="0.25">
      <c r="G196" s="1162"/>
      <c r="H196" s="1162"/>
    </row>
    <row r="197" spans="7:8" x14ac:dyDescent="0.25">
      <c r="G197" s="1162"/>
      <c r="H197" s="1162"/>
    </row>
    <row r="198" spans="7:8" x14ac:dyDescent="0.25">
      <c r="G198" s="1162"/>
      <c r="H198" s="1162"/>
    </row>
    <row r="199" spans="7:8" x14ac:dyDescent="0.25">
      <c r="G199" s="1162"/>
      <c r="H199" s="1162"/>
    </row>
    <row r="200" spans="7:8" x14ac:dyDescent="0.25">
      <c r="G200" s="1162"/>
      <c r="H200" s="1162"/>
    </row>
    <row r="201" spans="7:8" x14ac:dyDescent="0.25">
      <c r="G201" s="1162"/>
      <c r="H201" s="1162"/>
    </row>
    <row r="202" spans="7:8" x14ac:dyDescent="0.25">
      <c r="G202" s="1162"/>
      <c r="H202" s="1162"/>
    </row>
    <row r="203" spans="7:8" x14ac:dyDescent="0.25">
      <c r="G203" s="1162"/>
      <c r="H203" s="1162"/>
    </row>
    <row r="204" spans="7:8" x14ac:dyDescent="0.25">
      <c r="G204" s="1162"/>
      <c r="H204" s="1162"/>
    </row>
    <row r="205" spans="7:8" x14ac:dyDescent="0.25">
      <c r="G205" s="1162"/>
      <c r="H205" s="1162"/>
    </row>
    <row r="206" spans="7:8" x14ac:dyDescent="0.25">
      <c r="G206" s="1162"/>
      <c r="H206" s="1162"/>
    </row>
    <row r="207" spans="7:8" x14ac:dyDescent="0.25">
      <c r="G207" s="1162"/>
      <c r="H207" s="1162"/>
    </row>
    <row r="208" spans="7:8" x14ac:dyDescent="0.25">
      <c r="G208" s="1162"/>
      <c r="H208" s="1162"/>
    </row>
    <row r="209" spans="7:8" x14ac:dyDescent="0.25">
      <c r="G209" s="1162"/>
      <c r="H209" s="1162"/>
    </row>
    <row r="210" spans="7:8" x14ac:dyDescent="0.25">
      <c r="G210" s="1162"/>
      <c r="H210" s="1162"/>
    </row>
    <row r="211" spans="7:8" x14ac:dyDescent="0.25">
      <c r="G211" s="1162"/>
      <c r="H211" s="1162"/>
    </row>
    <row r="212" spans="7:8" x14ac:dyDescent="0.25">
      <c r="G212" s="1162"/>
      <c r="H212" s="1162"/>
    </row>
    <row r="213" spans="7:8" x14ac:dyDescent="0.25">
      <c r="G213" s="1162"/>
      <c r="H213" s="1162"/>
    </row>
    <row r="214" spans="7:8" x14ac:dyDescent="0.25">
      <c r="G214" s="1162"/>
      <c r="H214" s="1162"/>
    </row>
    <row r="215" spans="7:8" x14ac:dyDescent="0.25">
      <c r="G215" s="1162"/>
      <c r="H215" s="1162"/>
    </row>
    <row r="216" spans="7:8" x14ac:dyDescent="0.25">
      <c r="G216" s="1162"/>
      <c r="H216" s="1162"/>
    </row>
    <row r="217" spans="7:8" x14ac:dyDescent="0.25">
      <c r="G217" s="1162"/>
      <c r="H217" s="1162"/>
    </row>
    <row r="218" spans="7:8" x14ac:dyDescent="0.25">
      <c r="G218" s="1162"/>
      <c r="H218" s="1162"/>
    </row>
    <row r="219" spans="7:8" x14ac:dyDescent="0.25">
      <c r="G219" s="1162"/>
      <c r="H219" s="1162"/>
    </row>
    <row r="220" spans="7:8" x14ac:dyDescent="0.25">
      <c r="G220" s="1162"/>
      <c r="H220" s="1162"/>
    </row>
    <row r="221" spans="7:8" x14ac:dyDescent="0.25">
      <c r="G221" s="1162"/>
      <c r="H221" s="1162"/>
    </row>
    <row r="222" spans="7:8" x14ac:dyDescent="0.25">
      <c r="G222" s="1162"/>
      <c r="H222" s="1162"/>
    </row>
    <row r="223" spans="7:8" x14ac:dyDescent="0.25">
      <c r="G223" s="1162"/>
      <c r="H223" s="1162"/>
    </row>
    <row r="224" spans="7:8" x14ac:dyDescent="0.25">
      <c r="G224" s="1162"/>
      <c r="H224" s="1162"/>
    </row>
    <row r="225" spans="7:8" x14ac:dyDescent="0.25">
      <c r="G225" s="1162"/>
      <c r="H225" s="1162"/>
    </row>
    <row r="226" spans="7:8" x14ac:dyDescent="0.25">
      <c r="G226" s="1162"/>
      <c r="H226" s="1162"/>
    </row>
    <row r="227" spans="7:8" x14ac:dyDescent="0.25">
      <c r="G227" s="1162"/>
      <c r="H227" s="1162"/>
    </row>
    <row r="228" spans="7:8" x14ac:dyDescent="0.25">
      <c r="G228" s="1162"/>
      <c r="H228" s="1162"/>
    </row>
    <row r="229" spans="7:8" x14ac:dyDescent="0.25">
      <c r="G229" s="1162"/>
      <c r="H229" s="1162"/>
    </row>
    <row r="230" spans="7:8" x14ac:dyDescent="0.25">
      <c r="G230" s="1162"/>
      <c r="H230" s="1162"/>
    </row>
    <row r="231" spans="7:8" x14ac:dyDescent="0.25">
      <c r="G231" s="1162"/>
      <c r="H231" s="1162"/>
    </row>
    <row r="232" spans="7:8" x14ac:dyDescent="0.25">
      <c r="G232" s="1162"/>
      <c r="H232" s="1162"/>
    </row>
    <row r="233" spans="7:8" x14ac:dyDescent="0.25">
      <c r="G233" s="1162"/>
      <c r="H233" s="1162"/>
    </row>
    <row r="234" spans="7:8" x14ac:dyDescent="0.25">
      <c r="G234" s="1162"/>
      <c r="H234" s="1162"/>
    </row>
    <row r="235" spans="7:8" x14ac:dyDescent="0.25">
      <c r="G235" s="1162"/>
      <c r="H235" s="1162"/>
    </row>
    <row r="236" spans="7:8" x14ac:dyDescent="0.25">
      <c r="G236" s="1162"/>
      <c r="H236" s="1162"/>
    </row>
    <row r="237" spans="7:8" x14ac:dyDescent="0.25">
      <c r="G237" s="1162"/>
      <c r="H237" s="1162"/>
    </row>
    <row r="238" spans="7:8" x14ac:dyDescent="0.25">
      <c r="G238" s="1162"/>
      <c r="H238" s="1162"/>
    </row>
    <row r="239" spans="7:8" x14ac:dyDescent="0.25">
      <c r="G239" s="1162"/>
      <c r="H239" s="1162"/>
    </row>
    <row r="240" spans="7:8" x14ac:dyDescent="0.25">
      <c r="G240" s="1162"/>
      <c r="H240" s="1162"/>
    </row>
    <row r="241" spans="7:8" x14ac:dyDescent="0.25">
      <c r="G241" s="1162"/>
      <c r="H241" s="1162"/>
    </row>
    <row r="242" spans="7:8" x14ac:dyDescent="0.25">
      <c r="G242" s="1162"/>
      <c r="H242" s="1162"/>
    </row>
    <row r="243" spans="7:8" x14ac:dyDescent="0.25">
      <c r="G243" s="1162"/>
      <c r="H243" s="1162"/>
    </row>
    <row r="244" spans="7:8" x14ac:dyDescent="0.25">
      <c r="G244" s="1162"/>
      <c r="H244" s="1162"/>
    </row>
    <row r="245" spans="7:8" x14ac:dyDescent="0.25">
      <c r="G245" s="1162"/>
      <c r="H245" s="1162"/>
    </row>
    <row r="246" spans="7:8" x14ac:dyDescent="0.25">
      <c r="G246" s="1162"/>
      <c r="H246" s="1162"/>
    </row>
    <row r="247" spans="7:8" x14ac:dyDescent="0.25">
      <c r="G247" s="1162"/>
      <c r="H247" s="1162"/>
    </row>
    <row r="248" spans="7:8" x14ac:dyDescent="0.25">
      <c r="G248" s="1162"/>
      <c r="H248" s="1162"/>
    </row>
    <row r="249" spans="7:8" x14ac:dyDescent="0.25">
      <c r="G249" s="1162"/>
      <c r="H249" s="1162"/>
    </row>
    <row r="250" spans="7:8" x14ac:dyDescent="0.25">
      <c r="G250" s="1162"/>
      <c r="H250" s="1162"/>
    </row>
    <row r="251" spans="7:8" x14ac:dyDescent="0.25">
      <c r="G251" s="1162"/>
      <c r="H251" s="1162"/>
    </row>
    <row r="252" spans="7:8" x14ac:dyDescent="0.25">
      <c r="G252" s="1162"/>
      <c r="H252" s="1162"/>
    </row>
    <row r="253" spans="7:8" x14ac:dyDescent="0.25">
      <c r="G253" s="1162"/>
      <c r="H253" s="1162"/>
    </row>
    <row r="254" spans="7:8" x14ac:dyDescent="0.25">
      <c r="G254" s="1162"/>
      <c r="H254" s="1162"/>
    </row>
    <row r="255" spans="7:8" x14ac:dyDescent="0.25">
      <c r="G255" s="1162"/>
      <c r="H255" s="1162"/>
    </row>
    <row r="256" spans="7:8" x14ac:dyDescent="0.25">
      <c r="G256" s="1162"/>
      <c r="H256" s="1162"/>
    </row>
    <row r="257" spans="7:8" x14ac:dyDescent="0.25">
      <c r="G257" s="1162"/>
      <c r="H257" s="1162"/>
    </row>
    <row r="258" spans="7:8" x14ac:dyDescent="0.25">
      <c r="G258" s="1162"/>
      <c r="H258" s="1162"/>
    </row>
    <row r="259" spans="7:8" x14ac:dyDescent="0.25">
      <c r="G259" s="1162"/>
      <c r="H259" s="1162"/>
    </row>
    <row r="260" spans="7:8" x14ac:dyDescent="0.25">
      <c r="G260" s="1162"/>
      <c r="H260" s="1162"/>
    </row>
    <row r="261" spans="7:8" x14ac:dyDescent="0.25">
      <c r="G261" s="1162"/>
      <c r="H261" s="1162"/>
    </row>
    <row r="262" spans="7:8" x14ac:dyDescent="0.25">
      <c r="G262" s="1162"/>
      <c r="H262" s="1162"/>
    </row>
    <row r="263" spans="7:8" x14ac:dyDescent="0.25">
      <c r="G263" s="1162"/>
      <c r="H263" s="1162"/>
    </row>
    <row r="264" spans="7:8" x14ac:dyDescent="0.25">
      <c r="G264" s="1162"/>
      <c r="H264" s="1162"/>
    </row>
    <row r="265" spans="7:8" x14ac:dyDescent="0.25">
      <c r="G265" s="1162"/>
      <c r="H265" s="1162"/>
    </row>
    <row r="266" spans="7:8" x14ac:dyDescent="0.25">
      <c r="G266" s="1162"/>
      <c r="H266" s="1162"/>
    </row>
    <row r="267" spans="7:8" x14ac:dyDescent="0.25">
      <c r="G267" s="1162"/>
      <c r="H267" s="1162"/>
    </row>
    <row r="268" spans="7:8" x14ac:dyDescent="0.25">
      <c r="G268" s="1162"/>
      <c r="H268" s="1162"/>
    </row>
    <row r="269" spans="7:8" x14ac:dyDescent="0.25">
      <c r="G269" s="1162"/>
      <c r="H269" s="1162"/>
    </row>
    <row r="270" spans="7:8" x14ac:dyDescent="0.25">
      <c r="G270" s="1162"/>
      <c r="H270" s="1162"/>
    </row>
    <row r="271" spans="7:8" x14ac:dyDescent="0.25">
      <c r="G271" s="1162"/>
      <c r="H271" s="1162"/>
    </row>
    <row r="272" spans="7:8" x14ac:dyDescent="0.25">
      <c r="G272" s="1162"/>
      <c r="H272" s="1162"/>
    </row>
    <row r="273" spans="7:8" x14ac:dyDescent="0.25">
      <c r="G273" s="1162"/>
      <c r="H273" s="1162"/>
    </row>
    <row r="274" spans="7:8" x14ac:dyDescent="0.25">
      <c r="G274" s="1162"/>
      <c r="H274" s="1162"/>
    </row>
    <row r="275" spans="7:8" x14ac:dyDescent="0.25">
      <c r="G275" s="1162"/>
      <c r="H275" s="1162"/>
    </row>
    <row r="276" spans="7:8" x14ac:dyDescent="0.25">
      <c r="G276" s="1162"/>
      <c r="H276" s="1162"/>
    </row>
    <row r="277" spans="7:8" x14ac:dyDescent="0.25">
      <c r="G277" s="1162"/>
      <c r="H277" s="1162"/>
    </row>
    <row r="278" spans="7:8" x14ac:dyDescent="0.25">
      <c r="G278" s="1162"/>
      <c r="H278" s="1162"/>
    </row>
    <row r="279" spans="7:8" x14ac:dyDescent="0.25">
      <c r="G279" s="1162"/>
      <c r="H279" s="1162"/>
    </row>
    <row r="280" spans="7:8" x14ac:dyDescent="0.25">
      <c r="G280" s="1162"/>
      <c r="H280" s="1162"/>
    </row>
    <row r="281" spans="7:8" x14ac:dyDescent="0.25">
      <c r="G281" s="1162"/>
      <c r="H281" s="1162"/>
    </row>
    <row r="282" spans="7:8" x14ac:dyDescent="0.25">
      <c r="G282" s="1162"/>
      <c r="H282" s="1162"/>
    </row>
    <row r="283" spans="7:8" x14ac:dyDescent="0.25">
      <c r="G283" s="1162"/>
      <c r="H283" s="1162"/>
    </row>
    <row r="284" spans="7:8" x14ac:dyDescent="0.25">
      <c r="G284" s="1162"/>
      <c r="H284" s="1162"/>
    </row>
    <row r="285" spans="7:8" x14ac:dyDescent="0.25">
      <c r="G285" s="1162"/>
      <c r="H285" s="1162"/>
    </row>
    <row r="286" spans="7:8" x14ac:dyDescent="0.25">
      <c r="G286" s="1162"/>
      <c r="H286" s="1162"/>
    </row>
    <row r="287" spans="7:8" x14ac:dyDescent="0.25">
      <c r="G287" s="1162"/>
      <c r="H287" s="1162"/>
    </row>
    <row r="288" spans="7:8" x14ac:dyDescent="0.25">
      <c r="G288" s="1162"/>
      <c r="H288" s="1162"/>
    </row>
    <row r="289" spans="7:8" x14ac:dyDescent="0.25">
      <c r="G289" s="1162"/>
      <c r="H289" s="1162"/>
    </row>
    <row r="290" spans="7:8" x14ac:dyDescent="0.25">
      <c r="G290" s="1162"/>
      <c r="H290" s="1162"/>
    </row>
    <row r="291" spans="7:8" x14ac:dyDescent="0.25">
      <c r="G291" s="1162"/>
      <c r="H291" s="1162"/>
    </row>
    <row r="292" spans="7:8" x14ac:dyDescent="0.25">
      <c r="G292" s="1162"/>
      <c r="H292" s="1162"/>
    </row>
    <row r="293" spans="7:8" x14ac:dyDescent="0.25">
      <c r="G293" s="1162"/>
      <c r="H293" s="1162"/>
    </row>
    <row r="294" spans="7:8" x14ac:dyDescent="0.25">
      <c r="G294" s="1162"/>
      <c r="H294" s="1162"/>
    </row>
    <row r="295" spans="7:8" x14ac:dyDescent="0.25">
      <c r="G295" s="1162"/>
      <c r="H295" s="1162"/>
    </row>
    <row r="296" spans="7:8" x14ac:dyDescent="0.25">
      <c r="G296" s="1162"/>
      <c r="H296" s="1162"/>
    </row>
    <row r="297" spans="7:8" x14ac:dyDescent="0.25">
      <c r="G297" s="1162"/>
      <c r="H297" s="1162"/>
    </row>
    <row r="298" spans="7:8" x14ac:dyDescent="0.25">
      <c r="G298" s="1162"/>
      <c r="H298" s="1162"/>
    </row>
    <row r="299" spans="7:8" x14ac:dyDescent="0.25">
      <c r="G299" s="1162"/>
      <c r="H299" s="1162"/>
    </row>
    <row r="300" spans="7:8" x14ac:dyDescent="0.25">
      <c r="G300" s="1162"/>
      <c r="H300" s="1162"/>
    </row>
    <row r="301" spans="7:8" x14ac:dyDescent="0.25">
      <c r="G301" s="1162"/>
      <c r="H301" s="1162"/>
    </row>
    <row r="302" spans="7:8" x14ac:dyDescent="0.25">
      <c r="G302" s="1162"/>
      <c r="H302" s="1162"/>
    </row>
    <row r="303" spans="7:8" x14ac:dyDescent="0.25">
      <c r="G303" s="1162"/>
      <c r="H303" s="1162"/>
    </row>
    <row r="304" spans="7:8" x14ac:dyDescent="0.25">
      <c r="G304" s="1162"/>
      <c r="H304" s="1162"/>
    </row>
    <row r="305" spans="7:8" x14ac:dyDescent="0.25">
      <c r="G305" s="1162"/>
      <c r="H305" s="1162"/>
    </row>
    <row r="306" spans="7:8" x14ac:dyDescent="0.25">
      <c r="G306" s="1162"/>
      <c r="H306" s="1162"/>
    </row>
    <row r="307" spans="7:8" x14ac:dyDescent="0.25">
      <c r="G307" s="1162"/>
      <c r="H307" s="1162"/>
    </row>
    <row r="308" spans="7:8" x14ac:dyDescent="0.25">
      <c r="G308" s="1162"/>
      <c r="H308" s="1162"/>
    </row>
    <row r="309" spans="7:8" x14ac:dyDescent="0.25">
      <c r="G309" s="1162"/>
      <c r="H309" s="1162"/>
    </row>
    <row r="310" spans="7:8" x14ac:dyDescent="0.25">
      <c r="G310" s="1162"/>
      <c r="H310" s="1162"/>
    </row>
    <row r="311" spans="7:8" x14ac:dyDescent="0.25">
      <c r="G311" s="1162"/>
      <c r="H311" s="1162"/>
    </row>
    <row r="312" spans="7:8" x14ac:dyDescent="0.25">
      <c r="G312" s="1162"/>
      <c r="H312" s="1162"/>
    </row>
    <row r="313" spans="7:8" x14ac:dyDescent="0.25">
      <c r="G313" s="1162"/>
      <c r="H313" s="1162"/>
    </row>
    <row r="314" spans="7:8" x14ac:dyDescent="0.25">
      <c r="G314" s="1162"/>
      <c r="H314" s="1162"/>
    </row>
    <row r="315" spans="7:8" x14ac:dyDescent="0.25">
      <c r="G315" s="1162"/>
      <c r="H315" s="1162"/>
    </row>
    <row r="316" spans="7:8" x14ac:dyDescent="0.25">
      <c r="G316" s="1162"/>
      <c r="H316" s="1162"/>
    </row>
    <row r="317" spans="7:8" x14ac:dyDescent="0.25">
      <c r="G317" s="1162"/>
      <c r="H317" s="1162"/>
    </row>
    <row r="318" spans="7:8" x14ac:dyDescent="0.25">
      <c r="G318" s="1162"/>
      <c r="H318" s="1162"/>
    </row>
    <row r="319" spans="7:8" x14ac:dyDescent="0.25">
      <c r="G319" s="1162"/>
      <c r="H319" s="1162"/>
    </row>
    <row r="320" spans="7:8" x14ac:dyDescent="0.25">
      <c r="G320" s="1162"/>
      <c r="H320" s="1162"/>
    </row>
    <row r="321" spans="7:8" x14ac:dyDescent="0.25">
      <c r="G321" s="1162"/>
      <c r="H321" s="1162"/>
    </row>
    <row r="322" spans="7:8" x14ac:dyDescent="0.25">
      <c r="G322" s="1162"/>
      <c r="H322" s="1162"/>
    </row>
    <row r="323" spans="7:8" x14ac:dyDescent="0.25">
      <c r="G323" s="1162"/>
      <c r="H323" s="1162"/>
    </row>
    <row r="324" spans="7:8" x14ac:dyDescent="0.25">
      <c r="G324" s="1162"/>
      <c r="H324" s="1162"/>
    </row>
    <row r="325" spans="7:8" x14ac:dyDescent="0.25">
      <c r="G325" s="1162"/>
      <c r="H325" s="1162"/>
    </row>
    <row r="326" spans="7:8" x14ac:dyDescent="0.25">
      <c r="G326" s="1162"/>
      <c r="H326" s="1162"/>
    </row>
    <row r="327" spans="7:8" x14ac:dyDescent="0.25">
      <c r="G327" s="1162"/>
      <c r="H327" s="1162"/>
    </row>
    <row r="328" spans="7:8" x14ac:dyDescent="0.25">
      <c r="G328" s="1162"/>
      <c r="H328" s="1162"/>
    </row>
    <row r="329" spans="7:8" x14ac:dyDescent="0.25">
      <c r="G329" s="1162"/>
      <c r="H329" s="1162"/>
    </row>
    <row r="330" spans="7:8" x14ac:dyDescent="0.25">
      <c r="G330" s="1162"/>
      <c r="H330" s="1162"/>
    </row>
    <row r="331" spans="7:8" x14ac:dyDescent="0.25">
      <c r="G331" s="1162"/>
      <c r="H331" s="1162"/>
    </row>
    <row r="332" spans="7:8" x14ac:dyDescent="0.25">
      <c r="G332" s="1162"/>
      <c r="H332" s="1162"/>
    </row>
    <row r="333" spans="7:8" x14ac:dyDescent="0.25">
      <c r="G333" s="1162"/>
      <c r="H333" s="1162"/>
    </row>
    <row r="334" spans="7:8" x14ac:dyDescent="0.25">
      <c r="G334" s="1162"/>
      <c r="H334" s="1162"/>
    </row>
    <row r="335" spans="7:8" x14ac:dyDescent="0.25">
      <c r="G335" s="1162"/>
      <c r="H335" s="1162"/>
    </row>
    <row r="336" spans="7:8" x14ac:dyDescent="0.25">
      <c r="G336" s="1162"/>
      <c r="H336" s="1162"/>
    </row>
    <row r="337" spans="7:8" x14ac:dyDescent="0.25">
      <c r="G337" s="1162"/>
      <c r="H337" s="1162"/>
    </row>
    <row r="338" spans="7:8" x14ac:dyDescent="0.25">
      <c r="G338" s="1162"/>
      <c r="H338" s="1162"/>
    </row>
    <row r="339" spans="7:8" x14ac:dyDescent="0.25">
      <c r="G339" s="1162"/>
      <c r="H339" s="1162"/>
    </row>
    <row r="340" spans="7:8" x14ac:dyDescent="0.25">
      <c r="G340" s="1162"/>
      <c r="H340" s="1162"/>
    </row>
    <row r="341" spans="7:8" x14ac:dyDescent="0.25">
      <c r="G341" s="1162"/>
      <c r="H341" s="1162"/>
    </row>
    <row r="342" spans="7:8" x14ac:dyDescent="0.25">
      <c r="G342" s="1162"/>
      <c r="H342" s="1162"/>
    </row>
    <row r="343" spans="7:8" x14ac:dyDescent="0.25">
      <c r="G343" s="1162"/>
      <c r="H343" s="1162"/>
    </row>
    <row r="344" spans="7:8" x14ac:dyDescent="0.25">
      <c r="G344" s="1162"/>
      <c r="H344" s="1162"/>
    </row>
    <row r="345" spans="7:8" x14ac:dyDescent="0.25">
      <c r="G345" s="1162"/>
      <c r="H345" s="1162"/>
    </row>
    <row r="346" spans="7:8" x14ac:dyDescent="0.25">
      <c r="G346" s="1162"/>
      <c r="H346" s="1162"/>
    </row>
    <row r="347" spans="7:8" x14ac:dyDescent="0.25">
      <c r="G347" s="1162"/>
      <c r="H347" s="1162"/>
    </row>
    <row r="348" spans="7:8" x14ac:dyDescent="0.25">
      <c r="G348" s="1162"/>
      <c r="H348" s="1162"/>
    </row>
    <row r="349" spans="7:8" x14ac:dyDescent="0.25">
      <c r="G349" s="1162"/>
      <c r="H349" s="1162"/>
    </row>
    <row r="350" spans="7:8" x14ac:dyDescent="0.25">
      <c r="G350" s="1162"/>
      <c r="H350" s="1162"/>
    </row>
    <row r="351" spans="7:8" x14ac:dyDescent="0.25">
      <c r="G351" s="1162"/>
      <c r="H351" s="1162"/>
    </row>
    <row r="352" spans="7:8" x14ac:dyDescent="0.25">
      <c r="G352" s="1162"/>
      <c r="H352" s="1162"/>
    </row>
    <row r="353" spans="7:8" x14ac:dyDescent="0.25">
      <c r="G353" s="1162"/>
      <c r="H353" s="1162"/>
    </row>
    <row r="354" spans="7:8" x14ac:dyDescent="0.25">
      <c r="G354" s="1162"/>
      <c r="H354" s="1162"/>
    </row>
    <row r="355" spans="7:8" x14ac:dyDescent="0.25">
      <c r="G355" s="1162"/>
      <c r="H355" s="1162"/>
    </row>
    <row r="356" spans="7:8" x14ac:dyDescent="0.25">
      <c r="G356" s="1162"/>
      <c r="H356" s="1162"/>
    </row>
  </sheetData>
  <mergeCells count="21">
    <mergeCell ref="M14:M19"/>
    <mergeCell ref="J18:J19"/>
    <mergeCell ref="A22:E22"/>
    <mergeCell ref="L22:M22"/>
    <mergeCell ref="M7:M9"/>
    <mergeCell ref="B10:B11"/>
    <mergeCell ref="C10:C11"/>
    <mergeCell ref="M10:M11"/>
    <mergeCell ref="B12:B13"/>
    <mergeCell ref="C12:C13"/>
    <mergeCell ref="M12:M13"/>
    <mergeCell ref="C1:J1"/>
    <mergeCell ref="C2:J2"/>
    <mergeCell ref="C3:J3"/>
    <mergeCell ref="A7:A19"/>
    <mergeCell ref="B7:B9"/>
    <mergeCell ref="C7:C9"/>
    <mergeCell ref="J7:J8"/>
    <mergeCell ref="B14:B19"/>
    <mergeCell ref="C14:C19"/>
    <mergeCell ref="J14:J17"/>
  </mergeCells>
  <pageMargins left="0.70866141732283472" right="0.70866141732283472" top="0.49" bottom="0.48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7"/>
  <sheetViews>
    <sheetView topLeftCell="A43" zoomScale="73" zoomScaleNormal="73" workbookViewId="0">
      <selection activeCell="B2" sqref="B2:L5"/>
    </sheetView>
  </sheetViews>
  <sheetFormatPr defaultRowHeight="15" x14ac:dyDescent="0.25"/>
  <cols>
    <col min="1" max="1" width="9.140625" style="109"/>
    <col min="2" max="2" width="13.42578125" style="109" customWidth="1"/>
    <col min="3" max="4" width="9.140625" style="109"/>
    <col min="5" max="5" width="26.42578125" style="109" customWidth="1"/>
    <col min="6" max="6" width="7.140625" style="109" customWidth="1"/>
    <col min="7" max="7" width="10.140625" style="109" bestFit="1" customWidth="1"/>
    <col min="8" max="9" width="9.140625" style="109"/>
    <col min="10" max="10" width="10.140625" style="109" customWidth="1"/>
    <col min="11" max="11" width="9.140625" style="109" customWidth="1"/>
    <col min="12" max="12" width="11.42578125" style="111" customWidth="1"/>
    <col min="13" max="13" width="10.28515625" style="83" customWidth="1"/>
    <col min="14" max="16384" width="9.140625" style="109"/>
  </cols>
  <sheetData>
    <row r="2" spans="1:13" ht="15" customHeight="1" x14ac:dyDescent="0.25">
      <c r="B2" s="663" t="s">
        <v>172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13" ht="15" customHeight="1" x14ac:dyDescent="0.25"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</row>
    <row r="4" spans="1:13" ht="15" customHeight="1" x14ac:dyDescent="0.25"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</row>
    <row r="5" spans="1:13" x14ac:dyDescent="0.25">
      <c r="B5" s="663"/>
      <c r="C5" s="663"/>
      <c r="D5" s="663"/>
      <c r="E5" s="663"/>
      <c r="F5" s="663"/>
      <c r="G5" s="663"/>
      <c r="H5" s="663"/>
      <c r="I5" s="663"/>
      <c r="J5" s="663"/>
      <c r="K5" s="663"/>
      <c r="L5" s="663"/>
    </row>
    <row r="7" spans="1:13" ht="278.25" customHeight="1" x14ac:dyDescent="0.25">
      <c r="A7" s="84" t="s">
        <v>7</v>
      </c>
      <c r="B7" s="84" t="s">
        <v>13</v>
      </c>
      <c r="C7" s="84" t="s">
        <v>14</v>
      </c>
      <c r="D7" s="84" t="s">
        <v>8</v>
      </c>
      <c r="E7" s="84" t="s">
        <v>6</v>
      </c>
      <c r="F7" s="84" t="s">
        <v>3</v>
      </c>
      <c r="G7" s="85" t="s">
        <v>16</v>
      </c>
      <c r="H7" s="85" t="s">
        <v>0</v>
      </c>
      <c r="I7" s="84" t="s">
        <v>17</v>
      </c>
      <c r="J7" s="84" t="s">
        <v>18</v>
      </c>
      <c r="K7" s="84" t="s">
        <v>19</v>
      </c>
      <c r="L7" s="84" t="s">
        <v>1</v>
      </c>
      <c r="M7" s="84" t="s">
        <v>4</v>
      </c>
    </row>
    <row r="8" spans="1:13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24.5" customHeight="1" x14ac:dyDescent="0.25">
      <c r="A9" s="76" t="s">
        <v>31</v>
      </c>
      <c r="B9" s="76" t="s">
        <v>155</v>
      </c>
      <c r="C9" s="78" t="s">
        <v>5</v>
      </c>
      <c r="D9" s="77" t="s">
        <v>167</v>
      </c>
      <c r="E9" s="131" t="s">
        <v>156</v>
      </c>
      <c r="F9" s="86" t="s">
        <v>22</v>
      </c>
      <c r="G9" s="77">
        <f>502+401</f>
        <v>903</v>
      </c>
      <c r="H9" s="77">
        <v>903</v>
      </c>
      <c r="I9" s="87">
        <f>H9/G9*100</f>
        <v>100</v>
      </c>
      <c r="J9" s="87">
        <f>(I9+I11)/2</f>
        <v>100</v>
      </c>
      <c r="K9" s="92" t="s">
        <v>24</v>
      </c>
      <c r="L9" s="77" t="s">
        <v>23</v>
      </c>
      <c r="M9" s="88" t="s">
        <v>170</v>
      </c>
    </row>
    <row r="10" spans="1:13" ht="19.5" customHeight="1" x14ac:dyDescent="0.25">
      <c r="A10" s="77">
        <v>1</v>
      </c>
      <c r="B10" s="77">
        <v>2</v>
      </c>
      <c r="C10" s="77">
        <v>3</v>
      </c>
      <c r="D10" s="77">
        <v>4</v>
      </c>
      <c r="E10" s="132">
        <v>5</v>
      </c>
      <c r="F10" s="77">
        <v>6</v>
      </c>
      <c r="G10" s="77">
        <v>7</v>
      </c>
      <c r="H10" s="77"/>
      <c r="I10" s="77">
        <v>9</v>
      </c>
      <c r="J10" s="77">
        <v>10</v>
      </c>
      <c r="K10" s="77">
        <v>11</v>
      </c>
      <c r="L10" s="77">
        <v>12</v>
      </c>
      <c r="M10" s="77">
        <v>13</v>
      </c>
    </row>
    <row r="11" spans="1:13" ht="105" customHeight="1" x14ac:dyDescent="0.25">
      <c r="A11" s="636" t="s">
        <v>31</v>
      </c>
      <c r="B11" s="89" t="s">
        <v>155</v>
      </c>
      <c r="C11" s="90" t="s">
        <v>5</v>
      </c>
      <c r="D11" s="77" t="s">
        <v>168</v>
      </c>
      <c r="E11" s="131" t="s">
        <v>157</v>
      </c>
      <c r="F11" s="86" t="s">
        <v>22</v>
      </c>
      <c r="G11" s="77">
        <f>502+401</f>
        <v>903</v>
      </c>
      <c r="H11" s="77">
        <v>903</v>
      </c>
      <c r="I11" s="87">
        <f>H11/G11*100</f>
        <v>100</v>
      </c>
      <c r="J11" s="91">
        <f>(I9+I11)/2</f>
        <v>100</v>
      </c>
      <c r="K11" s="110" t="s">
        <v>24</v>
      </c>
      <c r="L11" s="77" t="s">
        <v>23</v>
      </c>
      <c r="M11" s="88" t="s">
        <v>170</v>
      </c>
    </row>
    <row r="12" spans="1:13" ht="76.5" customHeight="1" x14ac:dyDescent="0.25">
      <c r="A12" s="637"/>
      <c r="B12" s="659" t="s">
        <v>32</v>
      </c>
      <c r="C12" s="660" t="s">
        <v>5</v>
      </c>
      <c r="D12" s="77" t="s">
        <v>167</v>
      </c>
      <c r="E12" s="133" t="s">
        <v>158</v>
      </c>
      <c r="F12" s="86" t="s">
        <v>22</v>
      </c>
      <c r="G12" s="77">
        <v>39</v>
      </c>
      <c r="H12" s="77">
        <v>116</v>
      </c>
      <c r="I12" s="87">
        <v>100</v>
      </c>
      <c r="J12" s="661">
        <f>(I12+I13)/2</f>
        <v>97.678571428571431</v>
      </c>
      <c r="K12" s="92" t="s">
        <v>24</v>
      </c>
      <c r="L12" s="77" t="s">
        <v>23</v>
      </c>
      <c r="M12" s="636" t="s">
        <v>171</v>
      </c>
    </row>
    <row r="13" spans="1:13" ht="76.5" customHeight="1" x14ac:dyDescent="0.25">
      <c r="A13" s="637"/>
      <c r="B13" s="659"/>
      <c r="C13" s="660"/>
      <c r="D13" s="77" t="s">
        <v>168</v>
      </c>
      <c r="E13" s="131" t="s">
        <v>159</v>
      </c>
      <c r="F13" s="77" t="s">
        <v>20</v>
      </c>
      <c r="G13" s="77">
        <v>2800</v>
      </c>
      <c r="H13" s="77">
        <v>2670</v>
      </c>
      <c r="I13" s="87">
        <f>H13/G13*100</f>
        <v>95.357142857142861</v>
      </c>
      <c r="J13" s="661"/>
      <c r="K13" s="92" t="s">
        <v>24</v>
      </c>
      <c r="L13" s="77" t="s">
        <v>23</v>
      </c>
      <c r="M13" s="638"/>
    </row>
    <row r="14" spans="1:13" ht="231" customHeight="1" x14ac:dyDescent="0.25">
      <c r="A14" s="638"/>
      <c r="B14" s="76" t="s">
        <v>35</v>
      </c>
      <c r="C14" s="78" t="s">
        <v>15</v>
      </c>
      <c r="D14" s="77" t="s">
        <v>167</v>
      </c>
      <c r="E14" s="133" t="s">
        <v>160</v>
      </c>
      <c r="F14" s="77" t="s">
        <v>22</v>
      </c>
      <c r="G14" s="77">
        <f>16500+32850</f>
        <v>49350</v>
      </c>
      <c r="H14" s="77">
        <v>49910</v>
      </c>
      <c r="I14" s="87">
        <v>100</v>
      </c>
      <c r="J14" s="87">
        <f>(I14+I16)/2</f>
        <v>100</v>
      </c>
      <c r="K14" s="92" t="s">
        <v>24</v>
      </c>
      <c r="L14" s="77" t="s">
        <v>23</v>
      </c>
      <c r="M14" s="88" t="s">
        <v>170</v>
      </c>
    </row>
    <row r="15" spans="1:13" x14ac:dyDescent="0.25">
      <c r="A15" s="77">
        <v>1</v>
      </c>
      <c r="B15" s="77">
        <v>2</v>
      </c>
      <c r="C15" s="77">
        <v>3</v>
      </c>
      <c r="D15" s="77">
        <v>4</v>
      </c>
      <c r="E15" s="132">
        <v>5</v>
      </c>
      <c r="F15" s="77">
        <v>6</v>
      </c>
      <c r="G15" s="77">
        <v>7</v>
      </c>
      <c r="H15" s="77"/>
      <c r="I15" s="77">
        <v>9</v>
      </c>
      <c r="J15" s="77">
        <v>10</v>
      </c>
      <c r="K15" s="77">
        <v>11</v>
      </c>
      <c r="L15" s="77">
        <v>12</v>
      </c>
      <c r="M15" s="77">
        <v>13</v>
      </c>
    </row>
    <row r="16" spans="1:13" ht="93.75" customHeight="1" x14ac:dyDescent="0.25">
      <c r="A16" s="636" t="s">
        <v>31</v>
      </c>
      <c r="B16" s="79" t="s">
        <v>35</v>
      </c>
      <c r="C16" s="93" t="s">
        <v>15</v>
      </c>
      <c r="D16" s="81" t="s">
        <v>168</v>
      </c>
      <c r="E16" s="134" t="s">
        <v>37</v>
      </c>
      <c r="F16" s="81" t="s">
        <v>22</v>
      </c>
      <c r="G16" s="81">
        <f>80+108</f>
        <v>188</v>
      </c>
      <c r="H16" s="81">
        <v>188</v>
      </c>
      <c r="I16" s="95">
        <f>H16/G16*100</f>
        <v>100</v>
      </c>
      <c r="J16" s="95">
        <f>(I14+I16)/2</f>
        <v>100</v>
      </c>
      <c r="K16" s="94" t="s">
        <v>24</v>
      </c>
      <c r="L16" s="81" t="s">
        <v>23</v>
      </c>
      <c r="M16" s="88" t="s">
        <v>170</v>
      </c>
    </row>
    <row r="17" spans="1:13" ht="60" x14ac:dyDescent="0.25">
      <c r="A17" s="657"/>
      <c r="B17" s="636" t="s">
        <v>38</v>
      </c>
      <c r="C17" s="639" t="s">
        <v>15</v>
      </c>
      <c r="D17" s="77" t="s">
        <v>167</v>
      </c>
      <c r="E17" s="133" t="s">
        <v>39</v>
      </c>
      <c r="F17" s="77" t="s">
        <v>22</v>
      </c>
      <c r="G17" s="77">
        <f>55+34</f>
        <v>89</v>
      </c>
      <c r="H17" s="77">
        <f>34+55</f>
        <v>89</v>
      </c>
      <c r="I17" s="95">
        <f t="shared" ref="I17:I20" si="0">H17/G17*100</f>
        <v>100</v>
      </c>
      <c r="J17" s="642">
        <f>(I17+I18)/2</f>
        <v>100</v>
      </c>
      <c r="K17" s="92" t="s">
        <v>24</v>
      </c>
      <c r="L17" s="77" t="s">
        <v>23</v>
      </c>
      <c r="M17" s="637" t="s">
        <v>170</v>
      </c>
    </row>
    <row r="18" spans="1:13" ht="101.25" customHeight="1" x14ac:dyDescent="0.25">
      <c r="A18" s="657"/>
      <c r="B18" s="638"/>
      <c r="C18" s="641"/>
      <c r="D18" s="77" t="s">
        <v>168</v>
      </c>
      <c r="E18" s="133" t="s">
        <v>40</v>
      </c>
      <c r="F18" s="86" t="s">
        <v>22</v>
      </c>
      <c r="G18" s="77">
        <f>1640+311</f>
        <v>1951</v>
      </c>
      <c r="H18" s="77">
        <f>311+1640</f>
        <v>1951</v>
      </c>
      <c r="I18" s="95">
        <f t="shared" si="0"/>
        <v>100</v>
      </c>
      <c r="J18" s="644"/>
      <c r="K18" s="92" t="s">
        <v>24</v>
      </c>
      <c r="L18" s="77" t="s">
        <v>23</v>
      </c>
      <c r="M18" s="638"/>
    </row>
    <row r="19" spans="1:13" ht="78.75" customHeight="1" x14ac:dyDescent="0.25">
      <c r="A19" s="657"/>
      <c r="B19" s="659" t="s">
        <v>41</v>
      </c>
      <c r="C19" s="660" t="s">
        <v>15</v>
      </c>
      <c r="D19" s="77" t="s">
        <v>167</v>
      </c>
      <c r="E19" s="133" t="s">
        <v>42</v>
      </c>
      <c r="F19" s="86" t="s">
        <v>22</v>
      </c>
      <c r="G19" s="77">
        <f>2400+3000</f>
        <v>5400</v>
      </c>
      <c r="H19" s="77">
        <v>5400</v>
      </c>
      <c r="I19" s="95">
        <f t="shared" si="0"/>
        <v>100</v>
      </c>
      <c r="J19" s="661">
        <f>(I19+I20)/2</f>
        <v>100</v>
      </c>
      <c r="K19" s="92" t="s">
        <v>24</v>
      </c>
      <c r="L19" s="77" t="s">
        <v>23</v>
      </c>
      <c r="M19" s="637" t="s">
        <v>170</v>
      </c>
    </row>
    <row r="20" spans="1:13" ht="170.25" customHeight="1" x14ac:dyDescent="0.25">
      <c r="A20" s="658"/>
      <c r="B20" s="659"/>
      <c r="C20" s="660"/>
      <c r="D20" s="77" t="s">
        <v>168</v>
      </c>
      <c r="E20" s="133" t="s">
        <v>43</v>
      </c>
      <c r="F20" s="86" t="s">
        <v>22</v>
      </c>
      <c r="G20" s="77">
        <f>28+10</f>
        <v>38</v>
      </c>
      <c r="H20" s="77">
        <v>38</v>
      </c>
      <c r="I20" s="95">
        <f t="shared" si="0"/>
        <v>100</v>
      </c>
      <c r="J20" s="661"/>
      <c r="K20" s="92" t="s">
        <v>24</v>
      </c>
      <c r="L20" s="77" t="s">
        <v>23</v>
      </c>
      <c r="M20" s="638"/>
    </row>
    <row r="21" spans="1:13" x14ac:dyDescent="0.25">
      <c r="A21" s="77">
        <v>1</v>
      </c>
      <c r="B21" s="77">
        <v>2</v>
      </c>
      <c r="C21" s="77">
        <v>3</v>
      </c>
      <c r="D21" s="77">
        <v>4</v>
      </c>
      <c r="E21" s="132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  <c r="L21" s="77">
        <v>12</v>
      </c>
      <c r="M21" s="77">
        <v>13</v>
      </c>
    </row>
    <row r="22" spans="1:13" ht="110.25" customHeight="1" x14ac:dyDescent="0.25">
      <c r="A22" s="636" t="s">
        <v>165</v>
      </c>
      <c r="B22" s="636" t="s">
        <v>45</v>
      </c>
      <c r="C22" s="639" t="s">
        <v>5</v>
      </c>
      <c r="D22" s="77" t="s">
        <v>167</v>
      </c>
      <c r="E22" s="133" t="s">
        <v>46</v>
      </c>
      <c r="F22" s="86" t="s">
        <v>161</v>
      </c>
      <c r="G22" s="77">
        <v>3054</v>
      </c>
      <c r="H22" s="77">
        <v>3054</v>
      </c>
      <c r="I22" s="87">
        <f>H22/G22*100</f>
        <v>100</v>
      </c>
      <c r="J22" s="642">
        <f>(I22+I23+I24+I25+I27+I28+I29+I30+I31+I33+I34+I35+I37+I38+I39+I41+I42+I43+I45+I46+I47+I48+I50+I51)/23</f>
        <v>95.652173913043484</v>
      </c>
      <c r="K22" s="92" t="s">
        <v>24</v>
      </c>
      <c r="L22" s="77" t="s">
        <v>23</v>
      </c>
      <c r="M22" s="636" t="s">
        <v>171</v>
      </c>
    </row>
    <row r="23" spans="1:13" ht="114" customHeight="1" x14ac:dyDescent="0.25">
      <c r="A23" s="637"/>
      <c r="B23" s="637"/>
      <c r="C23" s="640"/>
      <c r="D23" s="77" t="s">
        <v>167</v>
      </c>
      <c r="E23" s="133" t="s">
        <v>47</v>
      </c>
      <c r="F23" s="86" t="s">
        <v>161</v>
      </c>
      <c r="G23" s="77">
        <v>6023</v>
      </c>
      <c r="H23" s="77">
        <v>6023</v>
      </c>
      <c r="I23" s="87">
        <f t="shared" ref="I23:I25" si="1">H23/G23*100</f>
        <v>100</v>
      </c>
      <c r="J23" s="643"/>
      <c r="K23" s="92" t="s">
        <v>24</v>
      </c>
      <c r="L23" s="77" t="s">
        <v>23</v>
      </c>
      <c r="M23" s="637"/>
    </row>
    <row r="24" spans="1:13" ht="128.25" customHeight="1" x14ac:dyDescent="0.25">
      <c r="A24" s="637"/>
      <c r="B24" s="637"/>
      <c r="C24" s="640"/>
      <c r="D24" s="77" t="s">
        <v>167</v>
      </c>
      <c r="E24" s="133" t="s">
        <v>48</v>
      </c>
      <c r="F24" s="86" t="s">
        <v>161</v>
      </c>
      <c r="G24" s="77">
        <v>8522</v>
      </c>
      <c r="H24" s="77">
        <v>8522</v>
      </c>
      <c r="I24" s="87">
        <f t="shared" si="1"/>
        <v>100</v>
      </c>
      <c r="J24" s="643"/>
      <c r="K24" s="92" t="s">
        <v>24</v>
      </c>
      <c r="L24" s="77" t="s">
        <v>23</v>
      </c>
      <c r="M24" s="637"/>
    </row>
    <row r="25" spans="1:13" ht="144" customHeight="1" x14ac:dyDescent="0.25">
      <c r="A25" s="638"/>
      <c r="B25" s="638"/>
      <c r="C25" s="641"/>
      <c r="D25" s="77" t="s">
        <v>167</v>
      </c>
      <c r="E25" s="131" t="s">
        <v>49</v>
      </c>
      <c r="F25" s="86" t="s">
        <v>161</v>
      </c>
      <c r="G25" s="77">
        <v>2098</v>
      </c>
      <c r="H25" s="77">
        <v>2098</v>
      </c>
      <c r="I25" s="87">
        <f t="shared" si="1"/>
        <v>100</v>
      </c>
      <c r="J25" s="644"/>
      <c r="K25" s="92" t="s">
        <v>24</v>
      </c>
      <c r="L25" s="77" t="s">
        <v>23</v>
      </c>
      <c r="M25" s="638"/>
    </row>
    <row r="26" spans="1:13" x14ac:dyDescent="0.25">
      <c r="A26" s="77">
        <v>1</v>
      </c>
      <c r="B26" s="77">
        <v>2</v>
      </c>
      <c r="C26" s="77">
        <v>3</v>
      </c>
      <c r="D26" s="77">
        <v>4</v>
      </c>
      <c r="E26" s="132">
        <v>5</v>
      </c>
      <c r="F26" s="77">
        <v>6</v>
      </c>
      <c r="G26" s="77">
        <v>7</v>
      </c>
      <c r="H26" s="77">
        <v>8</v>
      </c>
      <c r="I26" s="77">
        <v>9</v>
      </c>
      <c r="J26" s="77">
        <v>10</v>
      </c>
      <c r="K26" s="77">
        <v>11</v>
      </c>
      <c r="L26" s="77">
        <v>12</v>
      </c>
      <c r="M26" s="77">
        <v>13</v>
      </c>
    </row>
    <row r="27" spans="1:13" ht="113.25" customHeight="1" x14ac:dyDescent="0.25">
      <c r="A27" s="636" t="s">
        <v>165</v>
      </c>
      <c r="B27" s="636" t="s">
        <v>45</v>
      </c>
      <c r="C27" s="639" t="s">
        <v>5</v>
      </c>
      <c r="D27" s="77" t="s">
        <v>167</v>
      </c>
      <c r="E27" s="133" t="s">
        <v>50</v>
      </c>
      <c r="F27" s="86" t="s">
        <v>161</v>
      </c>
      <c r="G27" s="77">
        <v>8328</v>
      </c>
      <c r="H27" s="77">
        <v>8328</v>
      </c>
      <c r="I27" s="87">
        <f t="shared" ref="I27:I52" si="2">H27/G27*100</f>
        <v>100</v>
      </c>
      <c r="J27" s="642">
        <f>J22</f>
        <v>95.652173913043484</v>
      </c>
      <c r="K27" s="92" t="s">
        <v>24</v>
      </c>
      <c r="L27" s="77" t="s">
        <v>23</v>
      </c>
      <c r="M27" s="636" t="s">
        <v>171</v>
      </c>
    </row>
    <row r="28" spans="1:13" ht="75" customHeight="1" x14ac:dyDescent="0.25">
      <c r="A28" s="637"/>
      <c r="B28" s="637"/>
      <c r="C28" s="640"/>
      <c r="D28" s="77" t="s">
        <v>168</v>
      </c>
      <c r="E28" s="133" t="s">
        <v>52</v>
      </c>
      <c r="F28" s="86" t="s">
        <v>2</v>
      </c>
      <c r="G28" s="77">
        <v>43.75</v>
      </c>
      <c r="H28" s="77">
        <v>43.75</v>
      </c>
      <c r="I28" s="87">
        <f t="shared" si="2"/>
        <v>100</v>
      </c>
      <c r="J28" s="643"/>
      <c r="K28" s="92" t="s">
        <v>24</v>
      </c>
      <c r="L28" s="77" t="s">
        <v>23</v>
      </c>
      <c r="M28" s="637"/>
    </row>
    <row r="29" spans="1:13" ht="98.25" customHeight="1" x14ac:dyDescent="0.25">
      <c r="A29" s="637"/>
      <c r="B29" s="637"/>
      <c r="C29" s="640"/>
      <c r="D29" s="77" t="s">
        <v>168</v>
      </c>
      <c r="E29" s="133" t="s">
        <v>53</v>
      </c>
      <c r="F29" s="86" t="s">
        <v>2</v>
      </c>
      <c r="G29" s="77">
        <v>50</v>
      </c>
      <c r="H29" s="77">
        <v>50</v>
      </c>
      <c r="I29" s="87">
        <f t="shared" si="2"/>
        <v>100</v>
      </c>
      <c r="J29" s="643"/>
      <c r="K29" s="92" t="s">
        <v>24</v>
      </c>
      <c r="L29" s="77" t="s">
        <v>23</v>
      </c>
      <c r="M29" s="637"/>
    </row>
    <row r="30" spans="1:13" ht="94.5" customHeight="1" x14ac:dyDescent="0.25">
      <c r="A30" s="637"/>
      <c r="B30" s="637"/>
      <c r="C30" s="640"/>
      <c r="D30" s="77" t="s">
        <v>168</v>
      </c>
      <c r="E30" s="133" t="s">
        <v>54</v>
      </c>
      <c r="F30" s="86" t="s">
        <v>2</v>
      </c>
      <c r="G30" s="77">
        <v>100</v>
      </c>
      <c r="H30" s="77">
        <v>100</v>
      </c>
      <c r="I30" s="87">
        <f t="shared" si="2"/>
        <v>100</v>
      </c>
      <c r="J30" s="643"/>
      <c r="K30" s="92" t="s">
        <v>24</v>
      </c>
      <c r="L30" s="77" t="s">
        <v>23</v>
      </c>
      <c r="M30" s="637"/>
    </row>
    <row r="31" spans="1:13" ht="116.25" customHeight="1" x14ac:dyDescent="0.25">
      <c r="A31" s="638"/>
      <c r="B31" s="638"/>
      <c r="C31" s="641"/>
      <c r="D31" s="77" t="s">
        <v>167</v>
      </c>
      <c r="E31" s="133" t="s">
        <v>51</v>
      </c>
      <c r="F31" s="86" t="s">
        <v>162</v>
      </c>
      <c r="G31" s="77">
        <v>1434</v>
      </c>
      <c r="H31" s="77">
        <v>1434</v>
      </c>
      <c r="I31" s="87">
        <f t="shared" si="2"/>
        <v>100</v>
      </c>
      <c r="J31" s="644"/>
      <c r="K31" s="92" t="s">
        <v>24</v>
      </c>
      <c r="L31" s="77" t="s">
        <v>23</v>
      </c>
      <c r="M31" s="638"/>
    </row>
    <row r="32" spans="1:13" x14ac:dyDescent="0.25">
      <c r="A32" s="77">
        <v>1</v>
      </c>
      <c r="B32" s="77">
        <v>2</v>
      </c>
      <c r="C32" s="77">
        <v>3</v>
      </c>
      <c r="D32" s="77">
        <v>4</v>
      </c>
      <c r="E32" s="132">
        <v>5</v>
      </c>
      <c r="F32" s="77">
        <v>6</v>
      </c>
      <c r="G32" s="77">
        <v>7</v>
      </c>
      <c r="H32" s="77">
        <v>8</v>
      </c>
      <c r="I32" s="77">
        <v>9</v>
      </c>
      <c r="J32" s="77">
        <v>10</v>
      </c>
      <c r="K32" s="77">
        <v>11</v>
      </c>
      <c r="L32" s="77">
        <v>12</v>
      </c>
      <c r="M32" s="77">
        <v>13</v>
      </c>
    </row>
    <row r="33" spans="1:13" ht="165.75" customHeight="1" x14ac:dyDescent="0.25">
      <c r="A33" s="636" t="s">
        <v>165</v>
      </c>
      <c r="B33" s="636" t="s">
        <v>45</v>
      </c>
      <c r="C33" s="639" t="s">
        <v>5</v>
      </c>
      <c r="D33" s="77" t="s">
        <v>168</v>
      </c>
      <c r="E33" s="131" t="s">
        <v>55</v>
      </c>
      <c r="F33" s="86" t="s">
        <v>2</v>
      </c>
      <c r="G33" s="77">
        <v>26</v>
      </c>
      <c r="H33" s="77">
        <v>26</v>
      </c>
      <c r="I33" s="87">
        <f t="shared" si="2"/>
        <v>100</v>
      </c>
      <c r="J33" s="642">
        <f>J27</f>
        <v>95.652173913043484</v>
      </c>
      <c r="K33" s="92" t="s">
        <v>24</v>
      </c>
      <c r="L33" s="77" t="s">
        <v>23</v>
      </c>
      <c r="M33" s="636" t="s">
        <v>171</v>
      </c>
    </row>
    <row r="34" spans="1:13" ht="192.75" customHeight="1" x14ac:dyDescent="0.25">
      <c r="A34" s="637"/>
      <c r="B34" s="637"/>
      <c r="C34" s="640"/>
      <c r="D34" s="77" t="s">
        <v>168</v>
      </c>
      <c r="E34" s="131" t="s">
        <v>56</v>
      </c>
      <c r="F34" s="77" t="s">
        <v>2</v>
      </c>
      <c r="G34" s="77">
        <v>0.75</v>
      </c>
      <c r="H34" s="77">
        <v>21.4</v>
      </c>
      <c r="I34" s="87">
        <v>100</v>
      </c>
      <c r="J34" s="643"/>
      <c r="K34" s="92" t="s">
        <v>24</v>
      </c>
      <c r="L34" s="77" t="s">
        <v>23</v>
      </c>
      <c r="M34" s="637"/>
    </row>
    <row r="35" spans="1:13" ht="136.5" customHeight="1" x14ac:dyDescent="0.25">
      <c r="A35" s="638"/>
      <c r="B35" s="638"/>
      <c r="C35" s="641"/>
      <c r="D35" s="77" t="s">
        <v>168</v>
      </c>
      <c r="E35" s="131" t="s">
        <v>57</v>
      </c>
      <c r="F35" s="77" t="s">
        <v>2</v>
      </c>
      <c r="G35" s="77">
        <v>100</v>
      </c>
      <c r="H35" s="77">
        <v>100</v>
      </c>
      <c r="I35" s="87">
        <f t="shared" si="2"/>
        <v>100</v>
      </c>
      <c r="J35" s="644"/>
      <c r="K35" s="92" t="s">
        <v>24</v>
      </c>
      <c r="L35" s="77" t="s">
        <v>23</v>
      </c>
      <c r="M35" s="638"/>
    </row>
    <row r="36" spans="1:13" x14ac:dyDescent="0.25">
      <c r="A36" s="77">
        <v>1</v>
      </c>
      <c r="B36" s="77">
        <v>2</v>
      </c>
      <c r="C36" s="77">
        <v>3</v>
      </c>
      <c r="D36" s="77">
        <v>4</v>
      </c>
      <c r="E36" s="132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</row>
    <row r="37" spans="1:13" ht="159.75" customHeight="1" x14ac:dyDescent="0.25">
      <c r="A37" s="636" t="s">
        <v>166</v>
      </c>
      <c r="B37" s="636" t="s">
        <v>45</v>
      </c>
      <c r="C37" s="639" t="s">
        <v>5</v>
      </c>
      <c r="D37" s="77" t="s">
        <v>168</v>
      </c>
      <c r="E37" s="131" t="s">
        <v>58</v>
      </c>
      <c r="F37" s="77" t="s">
        <v>2</v>
      </c>
      <c r="G37" s="77">
        <v>31.7</v>
      </c>
      <c r="H37" s="77">
        <v>31.7</v>
      </c>
      <c r="I37" s="87">
        <f t="shared" si="2"/>
        <v>100</v>
      </c>
      <c r="J37" s="642">
        <f>J33</f>
        <v>95.652173913043484</v>
      </c>
      <c r="K37" s="92" t="s">
        <v>24</v>
      </c>
      <c r="L37" s="77" t="s">
        <v>23</v>
      </c>
      <c r="M37" s="636" t="s">
        <v>171</v>
      </c>
    </row>
    <row r="38" spans="1:13" ht="223.5" customHeight="1" x14ac:dyDescent="0.25">
      <c r="A38" s="637"/>
      <c r="B38" s="637"/>
      <c r="C38" s="640"/>
      <c r="D38" s="77" t="s">
        <v>168</v>
      </c>
      <c r="E38" s="131" t="s">
        <v>59</v>
      </c>
      <c r="F38" s="77" t="s">
        <v>2</v>
      </c>
      <c r="G38" s="77">
        <v>0.75</v>
      </c>
      <c r="H38" s="92">
        <v>0</v>
      </c>
      <c r="I38" s="87">
        <f t="shared" si="2"/>
        <v>0</v>
      </c>
      <c r="J38" s="643"/>
      <c r="K38" s="92" t="s">
        <v>24</v>
      </c>
      <c r="L38" s="77" t="s">
        <v>23</v>
      </c>
      <c r="M38" s="637"/>
    </row>
    <row r="39" spans="1:13" ht="114.75" customHeight="1" x14ac:dyDescent="0.25">
      <c r="A39" s="638"/>
      <c r="B39" s="638"/>
      <c r="C39" s="641"/>
      <c r="D39" s="77" t="s">
        <v>168</v>
      </c>
      <c r="E39" s="135" t="s">
        <v>60</v>
      </c>
      <c r="F39" s="77" t="s">
        <v>2</v>
      </c>
      <c r="G39" s="77">
        <v>100</v>
      </c>
      <c r="H39" s="92">
        <v>100</v>
      </c>
      <c r="I39" s="87">
        <f t="shared" si="2"/>
        <v>100</v>
      </c>
      <c r="J39" s="644"/>
      <c r="K39" s="92" t="s">
        <v>24</v>
      </c>
      <c r="L39" s="77" t="s">
        <v>23</v>
      </c>
      <c r="M39" s="638"/>
    </row>
    <row r="40" spans="1:13" x14ac:dyDescent="0.25">
      <c r="A40" s="77">
        <v>1</v>
      </c>
      <c r="B40" s="77">
        <v>2</v>
      </c>
      <c r="C40" s="77">
        <v>3</v>
      </c>
      <c r="D40" s="77">
        <v>4</v>
      </c>
      <c r="E40" s="132">
        <v>5</v>
      </c>
      <c r="F40" s="77">
        <v>6</v>
      </c>
      <c r="G40" s="77">
        <v>7</v>
      </c>
      <c r="H40" s="77">
        <v>8</v>
      </c>
      <c r="I40" s="77">
        <v>9</v>
      </c>
      <c r="J40" s="77">
        <v>10</v>
      </c>
      <c r="K40" s="77">
        <v>11</v>
      </c>
      <c r="L40" s="77">
        <v>12</v>
      </c>
      <c r="M40" s="77">
        <v>13</v>
      </c>
    </row>
    <row r="41" spans="1:13" ht="137.25" customHeight="1" x14ac:dyDescent="0.25">
      <c r="A41" s="636" t="s">
        <v>165</v>
      </c>
      <c r="B41" s="636" t="s">
        <v>45</v>
      </c>
      <c r="C41" s="639" t="s">
        <v>5</v>
      </c>
      <c r="D41" s="77" t="s">
        <v>168</v>
      </c>
      <c r="E41" s="131" t="s">
        <v>61</v>
      </c>
      <c r="F41" s="77" t="s">
        <v>2</v>
      </c>
      <c r="G41" s="77">
        <v>7.7</v>
      </c>
      <c r="H41" s="92">
        <v>12.9</v>
      </c>
      <c r="I41" s="87">
        <v>100</v>
      </c>
      <c r="J41" s="642">
        <f>J37</f>
        <v>95.652173913043484</v>
      </c>
      <c r="K41" s="92" t="s">
        <v>24</v>
      </c>
      <c r="L41" s="77" t="s">
        <v>23</v>
      </c>
      <c r="M41" s="645" t="s">
        <v>171</v>
      </c>
    </row>
    <row r="42" spans="1:13" ht="199.5" customHeight="1" x14ac:dyDescent="0.25">
      <c r="A42" s="637"/>
      <c r="B42" s="637"/>
      <c r="C42" s="640"/>
      <c r="D42" s="77" t="s">
        <v>168</v>
      </c>
      <c r="E42" s="136" t="s">
        <v>62</v>
      </c>
      <c r="F42" s="77" t="s">
        <v>2</v>
      </c>
      <c r="G42" s="77">
        <v>0.75</v>
      </c>
      <c r="H42" s="92">
        <v>25</v>
      </c>
      <c r="I42" s="87">
        <v>100</v>
      </c>
      <c r="J42" s="643"/>
      <c r="K42" s="92" t="s">
        <v>24</v>
      </c>
      <c r="L42" s="77" t="s">
        <v>23</v>
      </c>
      <c r="M42" s="646"/>
    </row>
    <row r="43" spans="1:13" ht="159" customHeight="1" x14ac:dyDescent="0.25">
      <c r="A43" s="638"/>
      <c r="B43" s="638"/>
      <c r="C43" s="641"/>
      <c r="D43" s="77" t="s">
        <v>168</v>
      </c>
      <c r="E43" s="131" t="s">
        <v>63</v>
      </c>
      <c r="F43" s="77" t="s">
        <v>2</v>
      </c>
      <c r="G43" s="77">
        <v>100</v>
      </c>
      <c r="H43" s="92">
        <v>100</v>
      </c>
      <c r="I43" s="87">
        <f t="shared" si="2"/>
        <v>100</v>
      </c>
      <c r="J43" s="644"/>
      <c r="K43" s="92" t="s">
        <v>24</v>
      </c>
      <c r="L43" s="77" t="s">
        <v>23</v>
      </c>
      <c r="M43" s="647"/>
    </row>
    <row r="44" spans="1:13" x14ac:dyDescent="0.25">
      <c r="A44" s="77">
        <v>1</v>
      </c>
      <c r="B44" s="77">
        <v>2</v>
      </c>
      <c r="C44" s="77">
        <v>3</v>
      </c>
      <c r="D44" s="77">
        <v>4</v>
      </c>
      <c r="E44" s="132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</row>
    <row r="45" spans="1:13" ht="116.25" customHeight="1" x14ac:dyDescent="0.25">
      <c r="A45" s="636" t="s">
        <v>165</v>
      </c>
      <c r="B45" s="636" t="s">
        <v>45</v>
      </c>
      <c r="C45" s="639" t="s">
        <v>5</v>
      </c>
      <c r="D45" s="77" t="s">
        <v>168</v>
      </c>
      <c r="E45" s="136" t="s">
        <v>64</v>
      </c>
      <c r="F45" s="77" t="s">
        <v>2</v>
      </c>
      <c r="G45" s="77">
        <v>27.9</v>
      </c>
      <c r="H45" s="92">
        <v>27.9</v>
      </c>
      <c r="I45" s="87">
        <v>100</v>
      </c>
      <c r="J45" s="642">
        <f>J41</f>
        <v>95.652173913043484</v>
      </c>
      <c r="K45" s="92" t="s">
        <v>24</v>
      </c>
      <c r="L45" s="81" t="s">
        <v>23</v>
      </c>
      <c r="M45" s="636" t="s">
        <v>171</v>
      </c>
    </row>
    <row r="46" spans="1:13" ht="156" customHeight="1" x14ac:dyDescent="0.25">
      <c r="A46" s="637"/>
      <c r="B46" s="637"/>
      <c r="C46" s="640"/>
      <c r="D46" s="77" t="s">
        <v>168</v>
      </c>
      <c r="E46" s="131" t="s">
        <v>65</v>
      </c>
      <c r="F46" s="77" t="s">
        <v>2</v>
      </c>
      <c r="G46" s="77">
        <v>0.75</v>
      </c>
      <c r="H46" s="92">
        <v>5.9</v>
      </c>
      <c r="I46" s="87">
        <v>100</v>
      </c>
      <c r="J46" s="643"/>
      <c r="K46" s="92" t="s">
        <v>24</v>
      </c>
      <c r="L46" s="77" t="s">
        <v>23</v>
      </c>
      <c r="M46" s="637"/>
    </row>
    <row r="47" spans="1:13" ht="87.75" customHeight="1" x14ac:dyDescent="0.25">
      <c r="A47" s="637"/>
      <c r="B47" s="637"/>
      <c r="C47" s="640"/>
      <c r="D47" s="77" t="s">
        <v>168</v>
      </c>
      <c r="E47" s="136" t="s">
        <v>66</v>
      </c>
      <c r="F47" s="77" t="s">
        <v>2</v>
      </c>
      <c r="G47" s="77">
        <v>100</v>
      </c>
      <c r="H47" s="92">
        <v>100</v>
      </c>
      <c r="I47" s="87">
        <f t="shared" si="2"/>
        <v>100</v>
      </c>
      <c r="J47" s="643"/>
      <c r="K47" s="92" t="s">
        <v>24</v>
      </c>
      <c r="L47" s="77" t="s">
        <v>23</v>
      </c>
      <c r="M47" s="637"/>
    </row>
    <row r="48" spans="1:13" ht="131.25" customHeight="1" x14ac:dyDescent="0.25">
      <c r="A48" s="638"/>
      <c r="B48" s="638"/>
      <c r="C48" s="641"/>
      <c r="D48" s="77" t="s">
        <v>168</v>
      </c>
      <c r="E48" s="131" t="s">
        <v>67</v>
      </c>
      <c r="F48" s="77" t="s">
        <v>2</v>
      </c>
      <c r="G48" s="77">
        <v>6.7</v>
      </c>
      <c r="H48" s="92">
        <v>8.9</v>
      </c>
      <c r="I48" s="87">
        <v>100</v>
      </c>
      <c r="J48" s="644"/>
      <c r="K48" s="92" t="s">
        <v>24</v>
      </c>
      <c r="L48" s="77" t="s">
        <v>23</v>
      </c>
      <c r="M48" s="638"/>
    </row>
    <row r="49" spans="1:13" x14ac:dyDescent="0.25">
      <c r="A49" s="77">
        <v>1</v>
      </c>
      <c r="B49" s="77">
        <v>2</v>
      </c>
      <c r="C49" s="77">
        <v>3</v>
      </c>
      <c r="D49" s="77">
        <v>4</v>
      </c>
      <c r="E49" s="132">
        <v>5</v>
      </c>
      <c r="F49" s="77">
        <v>6</v>
      </c>
      <c r="G49" s="77">
        <v>7</v>
      </c>
      <c r="H49" s="77">
        <v>8</v>
      </c>
      <c r="I49" s="77">
        <v>9</v>
      </c>
      <c r="J49" s="77">
        <v>10</v>
      </c>
      <c r="K49" s="77">
        <v>11</v>
      </c>
      <c r="L49" s="77">
        <v>12</v>
      </c>
      <c r="M49" s="77">
        <v>13</v>
      </c>
    </row>
    <row r="50" spans="1:13" ht="201" customHeight="1" x14ac:dyDescent="0.25">
      <c r="A50" s="636" t="s">
        <v>165</v>
      </c>
      <c r="B50" s="659" t="s">
        <v>45</v>
      </c>
      <c r="C50" s="660" t="s">
        <v>150</v>
      </c>
      <c r="D50" s="77" t="s">
        <v>168</v>
      </c>
      <c r="E50" s="136" t="s">
        <v>68</v>
      </c>
      <c r="F50" s="77" t="s">
        <v>2</v>
      </c>
      <c r="G50" s="77">
        <v>0</v>
      </c>
      <c r="H50" s="92">
        <v>0</v>
      </c>
      <c r="I50" s="87">
        <v>0</v>
      </c>
      <c r="J50" s="661">
        <f>J45</f>
        <v>95.652173913043484</v>
      </c>
      <c r="K50" s="92" t="s">
        <v>24</v>
      </c>
      <c r="L50" s="77" t="s">
        <v>23</v>
      </c>
      <c r="M50" s="636" t="s">
        <v>171</v>
      </c>
    </row>
    <row r="51" spans="1:13" ht="140.25" customHeight="1" x14ac:dyDescent="0.25">
      <c r="A51" s="637"/>
      <c r="B51" s="659"/>
      <c r="C51" s="660"/>
      <c r="D51" s="77" t="s">
        <v>168</v>
      </c>
      <c r="E51" s="131" t="s">
        <v>69</v>
      </c>
      <c r="F51" s="77" t="s">
        <v>2</v>
      </c>
      <c r="G51" s="77">
        <v>100</v>
      </c>
      <c r="H51" s="92">
        <v>100</v>
      </c>
      <c r="I51" s="87">
        <f t="shared" si="2"/>
        <v>100</v>
      </c>
      <c r="J51" s="661"/>
      <c r="K51" s="92" t="s">
        <v>24</v>
      </c>
      <c r="L51" s="77" t="s">
        <v>23</v>
      </c>
      <c r="M51" s="638"/>
    </row>
    <row r="52" spans="1:13" ht="156" customHeight="1" x14ac:dyDescent="0.25">
      <c r="A52" s="638"/>
      <c r="B52" s="76" t="s">
        <v>70</v>
      </c>
      <c r="C52" s="76" t="s">
        <v>150</v>
      </c>
      <c r="D52" s="77" t="s">
        <v>167</v>
      </c>
      <c r="E52" s="131" t="s">
        <v>71</v>
      </c>
      <c r="F52" s="77" t="s">
        <v>161</v>
      </c>
      <c r="G52" s="77">
        <f>1978+53093</f>
        <v>55071</v>
      </c>
      <c r="H52" s="77">
        <f>1978+53093</f>
        <v>55071</v>
      </c>
      <c r="I52" s="87">
        <f t="shared" si="2"/>
        <v>100</v>
      </c>
      <c r="J52" s="97">
        <f>(I56+I55+I54+I52)/4</f>
        <v>100</v>
      </c>
      <c r="K52" s="92" t="s">
        <v>24</v>
      </c>
      <c r="L52" s="77" t="s">
        <v>23</v>
      </c>
      <c r="M52" s="88" t="s">
        <v>170</v>
      </c>
    </row>
    <row r="53" spans="1:13" x14ac:dyDescent="0.25">
      <c r="A53" s="77">
        <v>1</v>
      </c>
      <c r="B53" s="77">
        <v>2</v>
      </c>
      <c r="C53" s="77">
        <v>3</v>
      </c>
      <c r="D53" s="77">
        <v>4</v>
      </c>
      <c r="E53" s="132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  <c r="K53" s="77">
        <v>11</v>
      </c>
      <c r="L53" s="77">
        <v>12</v>
      </c>
      <c r="M53" s="77">
        <v>13</v>
      </c>
    </row>
    <row r="54" spans="1:13" ht="125.25" customHeight="1" x14ac:dyDescent="0.25">
      <c r="A54" s="636" t="s">
        <v>165</v>
      </c>
      <c r="B54" s="636" t="s">
        <v>70</v>
      </c>
      <c r="C54" s="636" t="s">
        <v>150</v>
      </c>
      <c r="D54" s="77" t="s">
        <v>168</v>
      </c>
      <c r="E54" s="131" t="s">
        <v>72</v>
      </c>
      <c r="F54" s="77" t="s">
        <v>2</v>
      </c>
      <c r="G54" s="98">
        <f>(56.25+64.1)/2</f>
        <v>60.174999999999997</v>
      </c>
      <c r="H54" s="97">
        <f>(56.25+64.1)/2</f>
        <v>60.174999999999997</v>
      </c>
      <c r="I54" s="87">
        <v>100</v>
      </c>
      <c r="J54" s="648">
        <f>J52</f>
        <v>100</v>
      </c>
      <c r="K54" s="92" t="s">
        <v>24</v>
      </c>
      <c r="L54" s="77" t="s">
        <v>23</v>
      </c>
      <c r="M54" s="636" t="s">
        <v>170</v>
      </c>
    </row>
    <row r="55" spans="1:13" ht="176.25" customHeight="1" x14ac:dyDescent="0.25">
      <c r="A55" s="637"/>
      <c r="B55" s="637"/>
      <c r="C55" s="637"/>
      <c r="D55" s="77" t="s">
        <v>168</v>
      </c>
      <c r="E55" s="136" t="s">
        <v>73</v>
      </c>
      <c r="F55" s="77" t="s">
        <v>2</v>
      </c>
      <c r="G55" s="87">
        <f>(50+12.1)/2</f>
        <v>31.05</v>
      </c>
      <c r="H55" s="97">
        <f>(50+20.7)/2</f>
        <v>35.35</v>
      </c>
      <c r="I55" s="87">
        <v>100</v>
      </c>
      <c r="J55" s="649"/>
      <c r="K55" s="92" t="s">
        <v>24</v>
      </c>
      <c r="L55" s="77" t="s">
        <v>23</v>
      </c>
      <c r="M55" s="637"/>
    </row>
    <row r="56" spans="1:13" ht="101.25" customHeight="1" x14ac:dyDescent="0.25">
      <c r="A56" s="637"/>
      <c r="B56" s="638"/>
      <c r="C56" s="638"/>
      <c r="D56" s="77" t="s">
        <v>168</v>
      </c>
      <c r="E56" s="131" t="s">
        <v>74</v>
      </c>
      <c r="F56" s="77" t="s">
        <v>2</v>
      </c>
      <c r="G56" s="77">
        <f>(100+100)/2</f>
        <v>100</v>
      </c>
      <c r="H56" s="92">
        <f>(100+100)/2</f>
        <v>100</v>
      </c>
      <c r="I56" s="87">
        <f t="shared" ref="I56" si="3">H56/G56*100</f>
        <v>100</v>
      </c>
      <c r="J56" s="650"/>
      <c r="K56" s="92" t="s">
        <v>24</v>
      </c>
      <c r="L56" s="77" t="s">
        <v>23</v>
      </c>
      <c r="M56" s="638"/>
    </row>
    <row r="57" spans="1:13" ht="99.75" customHeight="1" x14ac:dyDescent="0.25">
      <c r="A57" s="638"/>
      <c r="B57" s="76" t="s">
        <v>35</v>
      </c>
      <c r="C57" s="78" t="s">
        <v>15</v>
      </c>
      <c r="D57" s="77" t="s">
        <v>167</v>
      </c>
      <c r="E57" s="131" t="s">
        <v>75</v>
      </c>
      <c r="F57" s="77" t="s">
        <v>20</v>
      </c>
      <c r="G57" s="77">
        <v>3000</v>
      </c>
      <c r="H57" s="92">
        <v>3090</v>
      </c>
      <c r="I57" s="87">
        <v>100</v>
      </c>
      <c r="J57" s="97">
        <f>(I57+I59)/2</f>
        <v>100</v>
      </c>
      <c r="K57" s="92" t="s">
        <v>24</v>
      </c>
      <c r="L57" s="77" t="s">
        <v>23</v>
      </c>
      <c r="M57" s="88" t="s">
        <v>170</v>
      </c>
    </row>
    <row r="58" spans="1:13" x14ac:dyDescent="0.25">
      <c r="A58" s="77">
        <v>1</v>
      </c>
      <c r="B58" s="77">
        <v>2</v>
      </c>
      <c r="C58" s="77">
        <v>3</v>
      </c>
      <c r="D58" s="77">
        <v>4</v>
      </c>
      <c r="E58" s="132">
        <v>5</v>
      </c>
      <c r="F58" s="77">
        <v>6</v>
      </c>
      <c r="G58" s="77">
        <v>7</v>
      </c>
      <c r="H58" s="77">
        <v>8</v>
      </c>
      <c r="I58" s="77">
        <v>9</v>
      </c>
      <c r="J58" s="77">
        <v>10</v>
      </c>
      <c r="K58" s="77">
        <v>11</v>
      </c>
      <c r="L58" s="77">
        <v>12</v>
      </c>
      <c r="M58" s="77">
        <v>13</v>
      </c>
    </row>
    <row r="59" spans="1:13" ht="105.75" customHeight="1" x14ac:dyDescent="0.25">
      <c r="A59" s="76" t="s">
        <v>165</v>
      </c>
      <c r="B59" s="79" t="s">
        <v>35</v>
      </c>
      <c r="C59" s="93" t="s">
        <v>15</v>
      </c>
      <c r="D59" s="77" t="s">
        <v>168</v>
      </c>
      <c r="E59" s="131" t="s">
        <v>76</v>
      </c>
      <c r="F59" s="77" t="s">
        <v>22</v>
      </c>
      <c r="G59" s="77">
        <v>38</v>
      </c>
      <c r="H59" s="92">
        <v>38</v>
      </c>
      <c r="I59" s="87">
        <f t="shared" ref="I59" si="4">H59/G59*100</f>
        <v>100</v>
      </c>
      <c r="J59" s="99">
        <f>J57</f>
        <v>100</v>
      </c>
      <c r="K59" s="92" t="s">
        <v>24</v>
      </c>
      <c r="L59" s="77" t="s">
        <v>23</v>
      </c>
      <c r="M59" s="88" t="s">
        <v>170</v>
      </c>
    </row>
    <row r="60" spans="1:13" ht="117" customHeight="1" x14ac:dyDescent="0.25">
      <c r="A60" s="636" t="s">
        <v>163</v>
      </c>
      <c r="B60" s="636" t="s">
        <v>78</v>
      </c>
      <c r="C60" s="636" t="s">
        <v>5</v>
      </c>
      <c r="D60" s="77" t="s">
        <v>167</v>
      </c>
      <c r="E60" s="136" t="s">
        <v>79</v>
      </c>
      <c r="F60" s="77" t="s">
        <v>22</v>
      </c>
      <c r="G60" s="77">
        <f>14+22</f>
        <v>36</v>
      </c>
      <c r="H60" s="77">
        <f>14+22</f>
        <v>36</v>
      </c>
      <c r="I60" s="87">
        <f t="shared" ref="I60:I82" si="5">H60/G60*100</f>
        <v>100</v>
      </c>
      <c r="J60" s="648">
        <f>(I60+I61+I64+I65+I66+I62)/6</f>
        <v>100</v>
      </c>
      <c r="K60" s="92" t="s">
        <v>24</v>
      </c>
      <c r="L60" s="77" t="s">
        <v>23</v>
      </c>
      <c r="M60" s="654" t="s">
        <v>170</v>
      </c>
    </row>
    <row r="61" spans="1:13" ht="109.5" customHeight="1" x14ac:dyDescent="0.25">
      <c r="A61" s="637"/>
      <c r="B61" s="637"/>
      <c r="C61" s="637"/>
      <c r="D61" s="77" t="s">
        <v>167</v>
      </c>
      <c r="E61" s="131" t="s">
        <v>80</v>
      </c>
      <c r="F61" s="77" t="s">
        <v>22</v>
      </c>
      <c r="G61" s="77">
        <f>14+16</f>
        <v>30</v>
      </c>
      <c r="H61" s="77">
        <f>14+16</f>
        <v>30</v>
      </c>
      <c r="I61" s="87">
        <f t="shared" si="5"/>
        <v>100</v>
      </c>
      <c r="J61" s="649"/>
      <c r="K61" s="92" t="s">
        <v>24</v>
      </c>
      <c r="L61" s="77" t="s">
        <v>23</v>
      </c>
      <c r="M61" s="655"/>
    </row>
    <row r="62" spans="1:13" ht="166.5" customHeight="1" x14ac:dyDescent="0.25">
      <c r="A62" s="638"/>
      <c r="B62" s="638"/>
      <c r="C62" s="638"/>
      <c r="D62" s="77" t="s">
        <v>168</v>
      </c>
      <c r="E62" s="131" t="s">
        <v>81</v>
      </c>
      <c r="F62" s="77" t="s">
        <v>2</v>
      </c>
      <c r="G62" s="77">
        <f>(0.5+8.9)/2</f>
        <v>4.7</v>
      </c>
      <c r="H62" s="77">
        <f>(0.5+8.9)/2</f>
        <v>4.7</v>
      </c>
      <c r="I62" s="87">
        <f t="shared" si="5"/>
        <v>100</v>
      </c>
      <c r="J62" s="650"/>
      <c r="K62" s="92" t="s">
        <v>24</v>
      </c>
      <c r="L62" s="77" t="s">
        <v>23</v>
      </c>
      <c r="M62" s="656"/>
    </row>
    <row r="63" spans="1:13" x14ac:dyDescent="0.25">
      <c r="A63" s="77">
        <v>1</v>
      </c>
      <c r="B63" s="77">
        <v>2</v>
      </c>
      <c r="C63" s="77">
        <v>3</v>
      </c>
      <c r="D63" s="77">
        <v>4</v>
      </c>
      <c r="E63" s="132">
        <v>5</v>
      </c>
      <c r="F63" s="77">
        <v>6</v>
      </c>
      <c r="G63" s="77">
        <v>7</v>
      </c>
      <c r="H63" s="77">
        <v>8</v>
      </c>
      <c r="I63" s="77">
        <v>9</v>
      </c>
      <c r="J63" s="77">
        <v>10</v>
      </c>
      <c r="K63" s="77">
        <v>11</v>
      </c>
      <c r="L63" s="77">
        <v>12</v>
      </c>
      <c r="M63" s="77">
        <v>13</v>
      </c>
    </row>
    <row r="64" spans="1:13" ht="118.5" customHeight="1" x14ac:dyDescent="0.25">
      <c r="A64" s="636" t="s">
        <v>163</v>
      </c>
      <c r="B64" s="636" t="s">
        <v>78</v>
      </c>
      <c r="C64" s="636" t="s">
        <v>5</v>
      </c>
      <c r="D64" s="77" t="s">
        <v>168</v>
      </c>
      <c r="E64" s="131" t="s">
        <v>82</v>
      </c>
      <c r="F64" s="77" t="s">
        <v>22</v>
      </c>
      <c r="G64" s="77">
        <f>14+22</f>
        <v>36</v>
      </c>
      <c r="H64" s="77">
        <f>14+22</f>
        <v>36</v>
      </c>
      <c r="I64" s="87">
        <f t="shared" si="5"/>
        <v>100</v>
      </c>
      <c r="J64" s="648">
        <f>J60</f>
        <v>100</v>
      </c>
      <c r="K64" s="92" t="s">
        <v>24</v>
      </c>
      <c r="L64" s="77" t="s">
        <v>23</v>
      </c>
      <c r="M64" s="654" t="s">
        <v>170</v>
      </c>
    </row>
    <row r="65" spans="1:13" ht="126.75" customHeight="1" x14ac:dyDescent="0.25">
      <c r="A65" s="637"/>
      <c r="B65" s="637"/>
      <c r="C65" s="637"/>
      <c r="D65" s="77" t="s">
        <v>168</v>
      </c>
      <c r="E65" s="133" t="s">
        <v>83</v>
      </c>
      <c r="F65" s="77" t="s">
        <v>2</v>
      </c>
      <c r="G65" s="77">
        <f>(13+10)/2</f>
        <v>11.5</v>
      </c>
      <c r="H65" s="77">
        <f>(14+9.2)/2</f>
        <v>11.6</v>
      </c>
      <c r="I65" s="87">
        <v>100</v>
      </c>
      <c r="J65" s="649"/>
      <c r="K65" s="104" t="s">
        <v>30</v>
      </c>
      <c r="L65" s="77" t="s">
        <v>23</v>
      </c>
      <c r="M65" s="655"/>
    </row>
    <row r="66" spans="1:13" ht="130.5" customHeight="1" x14ac:dyDescent="0.25">
      <c r="A66" s="637"/>
      <c r="B66" s="638"/>
      <c r="C66" s="638"/>
      <c r="D66" s="77" t="s">
        <v>168</v>
      </c>
      <c r="E66" s="131" t="s">
        <v>84</v>
      </c>
      <c r="F66" s="77" t="s">
        <v>22</v>
      </c>
      <c r="G66" s="77">
        <f>14+16</f>
        <v>30</v>
      </c>
      <c r="H66" s="77">
        <f>14+16</f>
        <v>30</v>
      </c>
      <c r="I66" s="87">
        <f t="shared" si="5"/>
        <v>100</v>
      </c>
      <c r="J66" s="650"/>
      <c r="K66" s="92" t="s">
        <v>24</v>
      </c>
      <c r="L66" s="77" t="s">
        <v>23</v>
      </c>
      <c r="M66" s="656"/>
    </row>
    <row r="67" spans="1:13" ht="117" customHeight="1" x14ac:dyDescent="0.25">
      <c r="A67" s="638"/>
      <c r="B67" s="76" t="s">
        <v>85</v>
      </c>
      <c r="C67" s="76" t="s">
        <v>5</v>
      </c>
      <c r="D67" s="77" t="s">
        <v>167</v>
      </c>
      <c r="E67" s="131" t="s">
        <v>86</v>
      </c>
      <c r="F67" s="77" t="s">
        <v>20</v>
      </c>
      <c r="G67" s="77">
        <f>15600+3600</f>
        <v>19200</v>
      </c>
      <c r="H67" s="77">
        <f>15600+2740</f>
        <v>18340</v>
      </c>
      <c r="I67" s="87">
        <f>H67/G67*100</f>
        <v>95.520833333333329</v>
      </c>
      <c r="J67" s="97">
        <f>(I67+I69+I70+I71+I72+I74+I75+I76+I78)/9</f>
        <v>99.50231481481481</v>
      </c>
      <c r="K67" s="92" t="s">
        <v>24</v>
      </c>
      <c r="L67" s="77" t="s">
        <v>23</v>
      </c>
      <c r="M67" s="100" t="s">
        <v>171</v>
      </c>
    </row>
    <row r="68" spans="1:13" x14ac:dyDescent="0.25">
      <c r="A68" s="77">
        <v>1</v>
      </c>
      <c r="B68" s="77">
        <v>2</v>
      </c>
      <c r="C68" s="77">
        <v>3</v>
      </c>
      <c r="D68" s="77">
        <v>4</v>
      </c>
      <c r="E68" s="132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</row>
    <row r="69" spans="1:13" ht="90" customHeight="1" x14ac:dyDescent="0.25">
      <c r="A69" s="636" t="s">
        <v>163</v>
      </c>
      <c r="B69" s="636" t="s">
        <v>85</v>
      </c>
      <c r="C69" s="636" t="s">
        <v>5</v>
      </c>
      <c r="D69" s="77" t="s">
        <v>167</v>
      </c>
      <c r="E69" s="136" t="s">
        <v>87</v>
      </c>
      <c r="F69" s="77" t="s">
        <v>20</v>
      </c>
      <c r="G69" s="77">
        <f>14800+6480</f>
        <v>21280</v>
      </c>
      <c r="H69" s="77">
        <f>14800+6480</f>
        <v>21280</v>
      </c>
      <c r="I69" s="87">
        <f t="shared" si="5"/>
        <v>100</v>
      </c>
      <c r="J69" s="648">
        <f>J67</f>
        <v>99.50231481481481</v>
      </c>
      <c r="K69" s="92" t="s">
        <v>24</v>
      </c>
      <c r="L69" s="77" t="s">
        <v>23</v>
      </c>
      <c r="M69" s="654" t="s">
        <v>171</v>
      </c>
    </row>
    <row r="70" spans="1:13" ht="107.25" customHeight="1" x14ac:dyDescent="0.25">
      <c r="A70" s="637"/>
      <c r="B70" s="637"/>
      <c r="C70" s="637"/>
      <c r="D70" s="77" t="s">
        <v>167</v>
      </c>
      <c r="E70" s="131" t="s">
        <v>88</v>
      </c>
      <c r="F70" s="77" t="s">
        <v>20</v>
      </c>
      <c r="G70" s="77">
        <f>120+120</f>
        <v>240</v>
      </c>
      <c r="H70" s="77">
        <f>120+120</f>
        <v>240</v>
      </c>
      <c r="I70" s="87">
        <f t="shared" si="5"/>
        <v>100</v>
      </c>
      <c r="J70" s="649"/>
      <c r="K70" s="92" t="s">
        <v>24</v>
      </c>
      <c r="L70" s="77" t="s">
        <v>23</v>
      </c>
      <c r="M70" s="655"/>
    </row>
    <row r="71" spans="1:13" ht="171" customHeight="1" x14ac:dyDescent="0.25">
      <c r="A71" s="637"/>
      <c r="B71" s="637"/>
      <c r="C71" s="637"/>
      <c r="D71" s="77" t="s">
        <v>168</v>
      </c>
      <c r="E71" s="131" t="s">
        <v>89</v>
      </c>
      <c r="F71" s="77" t="s">
        <v>2</v>
      </c>
      <c r="G71" s="77">
        <f>(13+10)/2</f>
        <v>11.5</v>
      </c>
      <c r="H71" s="77">
        <f>(13+10)/2</f>
        <v>11.5</v>
      </c>
      <c r="I71" s="87">
        <f t="shared" si="5"/>
        <v>100</v>
      </c>
      <c r="J71" s="649"/>
      <c r="K71" s="92" t="s">
        <v>24</v>
      </c>
      <c r="L71" s="77" t="s">
        <v>23</v>
      </c>
      <c r="M71" s="655"/>
    </row>
    <row r="72" spans="1:13" ht="129" customHeight="1" x14ac:dyDescent="0.25">
      <c r="A72" s="638"/>
      <c r="B72" s="638"/>
      <c r="C72" s="638"/>
      <c r="D72" s="77" t="s">
        <v>168</v>
      </c>
      <c r="E72" s="131" t="s">
        <v>90</v>
      </c>
      <c r="F72" s="77" t="s">
        <v>22</v>
      </c>
      <c r="G72" s="77">
        <f>14+16</f>
        <v>30</v>
      </c>
      <c r="H72" s="77">
        <f>14+16</f>
        <v>30</v>
      </c>
      <c r="I72" s="87">
        <f t="shared" si="5"/>
        <v>100</v>
      </c>
      <c r="J72" s="650"/>
      <c r="K72" s="92" t="s">
        <v>24</v>
      </c>
      <c r="L72" s="77" t="s">
        <v>23</v>
      </c>
      <c r="M72" s="656"/>
    </row>
    <row r="73" spans="1:13" x14ac:dyDescent="0.25">
      <c r="A73" s="77">
        <v>1</v>
      </c>
      <c r="B73" s="77">
        <v>2</v>
      </c>
      <c r="C73" s="77">
        <v>3</v>
      </c>
      <c r="D73" s="77">
        <v>4</v>
      </c>
      <c r="E73" s="132">
        <v>5</v>
      </c>
      <c r="F73" s="77">
        <v>6</v>
      </c>
      <c r="G73" s="77">
        <v>7</v>
      </c>
      <c r="H73" s="77">
        <v>8</v>
      </c>
      <c r="I73" s="77">
        <v>9</v>
      </c>
      <c r="J73" s="77">
        <v>10</v>
      </c>
      <c r="K73" s="77">
        <v>11</v>
      </c>
      <c r="L73" s="77">
        <v>12</v>
      </c>
      <c r="M73" s="77">
        <v>13</v>
      </c>
    </row>
    <row r="74" spans="1:13" ht="181.5" customHeight="1" x14ac:dyDescent="0.25">
      <c r="A74" s="636" t="s">
        <v>163</v>
      </c>
      <c r="B74" s="636" t="s">
        <v>85</v>
      </c>
      <c r="C74" s="636" t="s">
        <v>5</v>
      </c>
      <c r="D74" s="77" t="s">
        <v>168</v>
      </c>
      <c r="E74" s="131" t="s">
        <v>91</v>
      </c>
      <c r="F74" s="77" t="s">
        <v>2</v>
      </c>
      <c r="G74" s="77">
        <f>(0.5+8.9)/2</f>
        <v>4.7</v>
      </c>
      <c r="H74" s="77">
        <f>(0.5+8.9)/2</f>
        <v>4.7</v>
      </c>
      <c r="I74" s="87">
        <f t="shared" si="5"/>
        <v>100</v>
      </c>
      <c r="J74" s="648">
        <f>J69</f>
        <v>99.50231481481481</v>
      </c>
      <c r="K74" s="77"/>
      <c r="L74" s="77" t="s">
        <v>23</v>
      </c>
      <c r="M74" s="654" t="s">
        <v>171</v>
      </c>
    </row>
    <row r="75" spans="1:13" ht="147" customHeight="1" x14ac:dyDescent="0.25">
      <c r="A75" s="637"/>
      <c r="B75" s="637"/>
      <c r="C75" s="637"/>
      <c r="D75" s="77" t="s">
        <v>168</v>
      </c>
      <c r="E75" s="131" t="s">
        <v>82</v>
      </c>
      <c r="F75" s="77" t="s">
        <v>22</v>
      </c>
      <c r="G75" s="77">
        <f>14+22</f>
        <v>36</v>
      </c>
      <c r="H75" s="77">
        <f>14+22</f>
        <v>36</v>
      </c>
      <c r="I75" s="87">
        <f t="shared" si="5"/>
        <v>100</v>
      </c>
      <c r="J75" s="649"/>
      <c r="K75" s="92" t="s">
        <v>24</v>
      </c>
      <c r="L75" s="77" t="s">
        <v>23</v>
      </c>
      <c r="M75" s="655"/>
    </row>
    <row r="76" spans="1:13" ht="163.5" customHeight="1" x14ac:dyDescent="0.25">
      <c r="A76" s="638"/>
      <c r="B76" s="638"/>
      <c r="C76" s="638"/>
      <c r="D76" s="77" t="s">
        <v>168</v>
      </c>
      <c r="E76" s="136" t="s">
        <v>92</v>
      </c>
      <c r="F76" s="77" t="s">
        <v>2</v>
      </c>
      <c r="G76" s="77">
        <f>(2.8+18.9)/2</f>
        <v>10.85</v>
      </c>
      <c r="H76" s="77">
        <f>(2.8+18.9)/2</f>
        <v>10.85</v>
      </c>
      <c r="I76" s="87">
        <f t="shared" si="5"/>
        <v>100</v>
      </c>
      <c r="J76" s="650"/>
      <c r="K76" s="92" t="s">
        <v>24</v>
      </c>
      <c r="L76" s="77" t="s">
        <v>23</v>
      </c>
      <c r="M76" s="656"/>
    </row>
    <row r="77" spans="1:13" x14ac:dyDescent="0.25">
      <c r="A77" s="77">
        <v>1</v>
      </c>
      <c r="B77" s="77">
        <v>2</v>
      </c>
      <c r="C77" s="77">
        <v>3</v>
      </c>
      <c r="D77" s="77">
        <v>4</v>
      </c>
      <c r="E77" s="132">
        <v>5</v>
      </c>
      <c r="F77" s="77">
        <v>6</v>
      </c>
      <c r="G77" s="77">
        <v>7</v>
      </c>
      <c r="H77" s="77">
        <v>8</v>
      </c>
      <c r="I77" s="77">
        <v>9</v>
      </c>
      <c r="J77" s="77">
        <v>10</v>
      </c>
      <c r="K77" s="77">
        <v>11</v>
      </c>
      <c r="L77" s="77">
        <v>12</v>
      </c>
      <c r="M77" s="77">
        <v>13</v>
      </c>
    </row>
    <row r="78" spans="1:13" ht="90" x14ac:dyDescent="0.25">
      <c r="A78" s="636" t="s">
        <v>163</v>
      </c>
      <c r="B78" s="79" t="s">
        <v>85</v>
      </c>
      <c r="C78" s="79" t="s">
        <v>5</v>
      </c>
      <c r="D78" s="77" t="s">
        <v>168</v>
      </c>
      <c r="E78" s="131" t="s">
        <v>93</v>
      </c>
      <c r="F78" s="77" t="s">
        <v>22</v>
      </c>
      <c r="G78" s="77">
        <f>28+38</f>
        <v>66</v>
      </c>
      <c r="H78" s="77">
        <f>28+38</f>
        <v>66</v>
      </c>
      <c r="I78" s="87">
        <f t="shared" si="5"/>
        <v>100</v>
      </c>
      <c r="J78" s="99">
        <f>J74</f>
        <v>99.50231481481481</v>
      </c>
      <c r="K78" s="92" t="s">
        <v>24</v>
      </c>
      <c r="L78" s="77" t="s">
        <v>23</v>
      </c>
      <c r="M78" s="82" t="s">
        <v>171</v>
      </c>
    </row>
    <row r="79" spans="1:13" ht="101.25" customHeight="1" x14ac:dyDescent="0.25">
      <c r="A79" s="637"/>
      <c r="B79" s="637" t="s">
        <v>94</v>
      </c>
      <c r="C79" s="101" t="s">
        <v>15</v>
      </c>
      <c r="D79" s="81" t="s">
        <v>167</v>
      </c>
      <c r="E79" s="134" t="s">
        <v>95</v>
      </c>
      <c r="F79" s="81" t="s">
        <v>22</v>
      </c>
      <c r="G79" s="81">
        <f>4539+10527</f>
        <v>15066</v>
      </c>
      <c r="H79" s="81">
        <f>4545+10527</f>
        <v>15072</v>
      </c>
      <c r="I79" s="87">
        <f t="shared" si="5"/>
        <v>100.03982477100757</v>
      </c>
      <c r="J79" s="650">
        <f>(I79+I80)/2</f>
        <v>100.03982477100757</v>
      </c>
      <c r="K79" s="94" t="s">
        <v>24</v>
      </c>
      <c r="L79" s="81" t="s">
        <v>23</v>
      </c>
      <c r="M79" s="652" t="s">
        <v>170</v>
      </c>
    </row>
    <row r="80" spans="1:13" ht="123.75" customHeight="1" x14ac:dyDescent="0.25">
      <c r="A80" s="637"/>
      <c r="B80" s="638"/>
      <c r="C80" s="79"/>
      <c r="D80" s="77" t="s">
        <v>168</v>
      </c>
      <c r="E80" s="131" t="s">
        <v>95</v>
      </c>
      <c r="F80" s="77" t="s">
        <v>22</v>
      </c>
      <c r="G80" s="81">
        <f>4539+10527</f>
        <v>15066</v>
      </c>
      <c r="H80" s="81">
        <f>4545+10527</f>
        <v>15072</v>
      </c>
      <c r="I80" s="87">
        <f t="shared" si="5"/>
        <v>100.03982477100757</v>
      </c>
      <c r="J80" s="651"/>
      <c r="K80" s="92" t="s">
        <v>24</v>
      </c>
      <c r="L80" s="77" t="s">
        <v>23</v>
      </c>
      <c r="M80" s="653"/>
    </row>
    <row r="81" spans="1:13" ht="93.75" customHeight="1" x14ac:dyDescent="0.25">
      <c r="A81" s="637"/>
      <c r="B81" s="636" t="s">
        <v>96</v>
      </c>
      <c r="C81" s="636" t="s">
        <v>15</v>
      </c>
      <c r="D81" s="77" t="s">
        <v>167</v>
      </c>
      <c r="E81" s="131" t="s">
        <v>97</v>
      </c>
      <c r="F81" s="77" t="s">
        <v>20</v>
      </c>
      <c r="G81" s="77">
        <f>6800+2650</f>
        <v>9450</v>
      </c>
      <c r="H81" s="77">
        <f>6800+2650</f>
        <v>9450</v>
      </c>
      <c r="I81" s="87">
        <f t="shared" si="5"/>
        <v>100</v>
      </c>
      <c r="J81" s="648">
        <f>(I81+I82)/2</f>
        <v>100</v>
      </c>
      <c r="K81" s="92" t="s">
        <v>24</v>
      </c>
      <c r="L81" s="77" t="s">
        <v>23</v>
      </c>
      <c r="M81" s="652" t="s">
        <v>170</v>
      </c>
    </row>
    <row r="82" spans="1:13" ht="89.25" customHeight="1" x14ac:dyDescent="0.25">
      <c r="A82" s="638"/>
      <c r="B82" s="638"/>
      <c r="C82" s="638"/>
      <c r="D82" s="77" t="s">
        <v>168</v>
      </c>
      <c r="E82" s="131" t="s">
        <v>98</v>
      </c>
      <c r="F82" s="77" t="s">
        <v>22</v>
      </c>
      <c r="G82" s="77">
        <f>311+250</f>
        <v>561</v>
      </c>
      <c r="H82" s="77">
        <f>311+250</f>
        <v>561</v>
      </c>
      <c r="I82" s="87">
        <f t="shared" si="5"/>
        <v>100</v>
      </c>
      <c r="J82" s="650"/>
      <c r="K82" s="77" t="s">
        <v>30</v>
      </c>
      <c r="L82" s="77" t="s">
        <v>23</v>
      </c>
      <c r="M82" s="653"/>
    </row>
    <row r="83" spans="1:13" x14ac:dyDescent="0.25">
      <c r="A83" s="77">
        <v>1</v>
      </c>
      <c r="B83" s="77">
        <v>2</v>
      </c>
      <c r="C83" s="77">
        <v>3</v>
      </c>
      <c r="D83" s="77">
        <v>4</v>
      </c>
      <c r="E83" s="132">
        <v>5</v>
      </c>
      <c r="F83" s="77">
        <v>6</v>
      </c>
      <c r="G83" s="77">
        <v>7</v>
      </c>
      <c r="H83" s="77">
        <v>8</v>
      </c>
      <c r="I83" s="77">
        <v>9</v>
      </c>
      <c r="J83" s="77">
        <v>10</v>
      </c>
      <c r="K83" s="77">
        <v>11</v>
      </c>
      <c r="L83" s="77">
        <v>12</v>
      </c>
      <c r="M83" s="77">
        <v>13</v>
      </c>
    </row>
    <row r="84" spans="1:13" ht="89.25" customHeight="1" x14ac:dyDescent="0.25">
      <c r="A84" s="636" t="s">
        <v>163</v>
      </c>
      <c r="B84" s="636" t="s">
        <v>41</v>
      </c>
      <c r="C84" s="636" t="s">
        <v>15</v>
      </c>
      <c r="D84" s="77" t="s">
        <v>167</v>
      </c>
      <c r="E84" s="131" t="s">
        <v>42</v>
      </c>
      <c r="F84" s="77" t="s">
        <v>20</v>
      </c>
      <c r="G84" s="77">
        <f>736+7280</f>
        <v>8016</v>
      </c>
      <c r="H84" s="77">
        <f>736+7280</f>
        <v>8016</v>
      </c>
      <c r="I84" s="87">
        <f>H84/G84*100</f>
        <v>100</v>
      </c>
      <c r="J84" s="648">
        <f>(I84+I85)/2</f>
        <v>100</v>
      </c>
      <c r="K84" s="92" t="s">
        <v>24</v>
      </c>
      <c r="L84" s="77" t="s">
        <v>23</v>
      </c>
      <c r="M84" s="652" t="s">
        <v>170</v>
      </c>
    </row>
    <row r="85" spans="1:13" ht="89.25" customHeight="1" x14ac:dyDescent="0.25">
      <c r="A85" s="638"/>
      <c r="B85" s="638"/>
      <c r="C85" s="638"/>
      <c r="D85" s="77" t="s">
        <v>168</v>
      </c>
      <c r="E85" s="131" t="s">
        <v>21</v>
      </c>
      <c r="F85" s="77" t="s">
        <v>22</v>
      </c>
      <c r="G85" s="77">
        <f>23+45</f>
        <v>68</v>
      </c>
      <c r="H85" s="77">
        <f>23+45</f>
        <v>68</v>
      </c>
      <c r="I85" s="87">
        <f>H85/G85*100</f>
        <v>100</v>
      </c>
      <c r="J85" s="650"/>
      <c r="K85" s="77" t="s">
        <v>30</v>
      </c>
      <c r="L85" s="77" t="s">
        <v>23</v>
      </c>
      <c r="M85" s="653"/>
    </row>
    <row r="86" spans="1:13" ht="81.75" customHeight="1" x14ac:dyDescent="0.25">
      <c r="A86" s="636" t="s">
        <v>164</v>
      </c>
      <c r="B86" s="636" t="s">
        <v>100</v>
      </c>
      <c r="C86" s="636" t="s">
        <v>5</v>
      </c>
      <c r="D86" s="77" t="s">
        <v>167</v>
      </c>
      <c r="E86" s="131" t="s">
        <v>101</v>
      </c>
      <c r="F86" s="77" t="s">
        <v>20</v>
      </c>
      <c r="G86" s="77">
        <f>24408+133250</f>
        <v>157658</v>
      </c>
      <c r="H86" s="77">
        <f>24408+133535</f>
        <v>157943</v>
      </c>
      <c r="I86" s="87">
        <v>100</v>
      </c>
      <c r="J86" s="648">
        <f>(I86+I87+I88+I89+I91+I92+I93+I94+I95+I96+I98)/11</f>
        <v>100</v>
      </c>
      <c r="K86" s="92" t="s">
        <v>24</v>
      </c>
      <c r="L86" s="77" t="s">
        <v>23</v>
      </c>
      <c r="M86" s="636" t="s">
        <v>170</v>
      </c>
    </row>
    <row r="87" spans="1:13" ht="72.75" customHeight="1" x14ac:dyDescent="0.25">
      <c r="A87" s="637"/>
      <c r="B87" s="637"/>
      <c r="C87" s="637"/>
      <c r="D87" s="77" t="s">
        <v>167</v>
      </c>
      <c r="E87" s="131" t="s">
        <v>102</v>
      </c>
      <c r="F87" s="77" t="s">
        <v>20</v>
      </c>
      <c r="G87" s="77">
        <f>504+4500</f>
        <v>5004</v>
      </c>
      <c r="H87" s="77">
        <f>504+4500</f>
        <v>5004</v>
      </c>
      <c r="I87" s="87">
        <f t="shared" ref="I87:I108" si="6">H87/G87*100</f>
        <v>100</v>
      </c>
      <c r="J87" s="649"/>
      <c r="K87" s="92" t="s">
        <v>24</v>
      </c>
      <c r="L87" s="77" t="s">
        <v>23</v>
      </c>
      <c r="M87" s="637"/>
    </row>
    <row r="88" spans="1:13" ht="89.25" customHeight="1" x14ac:dyDescent="0.25">
      <c r="A88" s="637"/>
      <c r="B88" s="637"/>
      <c r="C88" s="637"/>
      <c r="D88" s="77" t="s">
        <v>167</v>
      </c>
      <c r="E88" s="131" t="s">
        <v>103</v>
      </c>
      <c r="F88" s="77" t="s">
        <v>20</v>
      </c>
      <c r="G88" s="77">
        <f>112+19010</f>
        <v>19122</v>
      </c>
      <c r="H88" s="77">
        <f>112+19010</f>
        <v>19122</v>
      </c>
      <c r="I88" s="87">
        <f t="shared" si="6"/>
        <v>100</v>
      </c>
      <c r="J88" s="649"/>
      <c r="K88" s="92" t="s">
        <v>24</v>
      </c>
      <c r="L88" s="77" t="s">
        <v>23</v>
      </c>
      <c r="M88" s="637"/>
    </row>
    <row r="89" spans="1:13" ht="72.75" customHeight="1" x14ac:dyDescent="0.25">
      <c r="A89" s="638"/>
      <c r="B89" s="638"/>
      <c r="C89" s="638"/>
      <c r="D89" s="77" t="s">
        <v>168</v>
      </c>
      <c r="E89" s="131" t="s">
        <v>104</v>
      </c>
      <c r="F89" s="77" t="s">
        <v>20</v>
      </c>
      <c r="G89" s="77">
        <f>2244+20588</f>
        <v>22832</v>
      </c>
      <c r="H89" s="77">
        <f>2244+20588</f>
        <v>22832</v>
      </c>
      <c r="I89" s="87">
        <f t="shared" si="6"/>
        <v>100</v>
      </c>
      <c r="J89" s="650"/>
      <c r="K89" s="92" t="s">
        <v>24</v>
      </c>
      <c r="L89" s="77" t="s">
        <v>23</v>
      </c>
      <c r="M89" s="638"/>
    </row>
    <row r="90" spans="1:13" x14ac:dyDescent="0.25">
      <c r="A90" s="77">
        <v>1</v>
      </c>
      <c r="B90" s="77">
        <v>2</v>
      </c>
      <c r="C90" s="77">
        <v>3</v>
      </c>
      <c r="D90" s="77">
        <v>4</v>
      </c>
      <c r="E90" s="132">
        <v>5</v>
      </c>
      <c r="F90" s="77">
        <v>6</v>
      </c>
      <c r="G90" s="77">
        <v>7</v>
      </c>
      <c r="H90" s="77">
        <v>8</v>
      </c>
      <c r="I90" s="77">
        <v>9</v>
      </c>
      <c r="J90" s="77">
        <v>10</v>
      </c>
      <c r="K90" s="77">
        <v>11</v>
      </c>
      <c r="L90" s="77">
        <v>12</v>
      </c>
      <c r="M90" s="77">
        <v>13</v>
      </c>
    </row>
    <row r="91" spans="1:13" ht="70.5" customHeight="1" x14ac:dyDescent="0.25">
      <c r="A91" s="636" t="s">
        <v>164</v>
      </c>
      <c r="B91" s="636" t="s">
        <v>100</v>
      </c>
      <c r="C91" s="636" t="s">
        <v>5</v>
      </c>
      <c r="D91" s="77" t="s">
        <v>168</v>
      </c>
      <c r="E91" s="131" t="s">
        <v>105</v>
      </c>
      <c r="F91" s="77" t="s">
        <v>22</v>
      </c>
      <c r="G91" s="77">
        <f>46104+441201</f>
        <v>487305</v>
      </c>
      <c r="H91" s="77">
        <f>46104+441201</f>
        <v>487305</v>
      </c>
      <c r="I91" s="87">
        <f t="shared" si="6"/>
        <v>100</v>
      </c>
      <c r="J91" s="648">
        <f>J86</f>
        <v>100</v>
      </c>
      <c r="K91" s="92" t="s">
        <v>24</v>
      </c>
      <c r="L91" s="77" t="s">
        <v>23</v>
      </c>
      <c r="M91" s="636" t="s">
        <v>170</v>
      </c>
    </row>
    <row r="92" spans="1:13" ht="70.5" customHeight="1" x14ac:dyDescent="0.25">
      <c r="A92" s="637"/>
      <c r="B92" s="637"/>
      <c r="C92" s="637"/>
      <c r="D92" s="77" t="s">
        <v>168</v>
      </c>
      <c r="E92" s="131" t="s">
        <v>106</v>
      </c>
      <c r="F92" s="77" t="s">
        <v>22</v>
      </c>
      <c r="G92" s="77">
        <f>3848+11277</f>
        <v>15125</v>
      </c>
      <c r="H92" s="77">
        <f>3848+11277</f>
        <v>15125</v>
      </c>
      <c r="I92" s="87">
        <f t="shared" si="6"/>
        <v>100</v>
      </c>
      <c r="J92" s="649"/>
      <c r="K92" s="92" t="s">
        <v>24</v>
      </c>
      <c r="L92" s="77" t="s">
        <v>23</v>
      </c>
      <c r="M92" s="637"/>
    </row>
    <row r="93" spans="1:13" ht="70.5" customHeight="1" x14ac:dyDescent="0.25">
      <c r="A93" s="637"/>
      <c r="B93" s="637"/>
      <c r="C93" s="637"/>
      <c r="D93" s="77" t="s">
        <v>168</v>
      </c>
      <c r="E93" s="131" t="s">
        <v>107</v>
      </c>
      <c r="F93" s="77" t="s">
        <v>20</v>
      </c>
      <c r="G93" s="77">
        <f>28+118</f>
        <v>146</v>
      </c>
      <c r="H93" s="77">
        <f>28+118</f>
        <v>146</v>
      </c>
      <c r="I93" s="87">
        <f t="shared" si="6"/>
        <v>100</v>
      </c>
      <c r="J93" s="649"/>
      <c r="K93" s="92" t="s">
        <v>24</v>
      </c>
      <c r="L93" s="77" t="s">
        <v>23</v>
      </c>
      <c r="M93" s="637"/>
    </row>
    <row r="94" spans="1:13" ht="88.5" customHeight="1" x14ac:dyDescent="0.25">
      <c r="A94" s="637"/>
      <c r="B94" s="637"/>
      <c r="C94" s="637"/>
      <c r="D94" s="77" t="s">
        <v>168</v>
      </c>
      <c r="E94" s="131" t="s">
        <v>108</v>
      </c>
      <c r="F94" s="77" t="s">
        <v>22</v>
      </c>
      <c r="G94" s="77">
        <f>508+5264</f>
        <v>5772</v>
      </c>
      <c r="H94" s="77">
        <f>508+5264</f>
        <v>5772</v>
      </c>
      <c r="I94" s="87">
        <f t="shared" si="6"/>
        <v>100</v>
      </c>
      <c r="J94" s="649"/>
      <c r="K94" s="92" t="s">
        <v>24</v>
      </c>
      <c r="L94" s="77" t="s">
        <v>23</v>
      </c>
      <c r="M94" s="637"/>
    </row>
    <row r="95" spans="1:13" ht="92.25" customHeight="1" x14ac:dyDescent="0.25">
      <c r="A95" s="637"/>
      <c r="B95" s="637"/>
      <c r="C95" s="637"/>
      <c r="D95" s="77" t="s">
        <v>168</v>
      </c>
      <c r="E95" s="134" t="s">
        <v>109</v>
      </c>
      <c r="F95" s="81" t="s">
        <v>22</v>
      </c>
      <c r="G95" s="81">
        <f>14+20</f>
        <v>34</v>
      </c>
      <c r="H95" s="81">
        <f>14+20</f>
        <v>34</v>
      </c>
      <c r="I95" s="95">
        <f t="shared" si="6"/>
        <v>100</v>
      </c>
      <c r="J95" s="649"/>
      <c r="K95" s="81"/>
      <c r="L95" s="81" t="s">
        <v>23</v>
      </c>
      <c r="M95" s="637"/>
    </row>
    <row r="96" spans="1:13" ht="102.75" customHeight="1" x14ac:dyDescent="0.25">
      <c r="A96" s="638"/>
      <c r="B96" s="638"/>
      <c r="C96" s="638"/>
      <c r="D96" s="77" t="s">
        <v>168</v>
      </c>
      <c r="E96" s="131" t="s">
        <v>110</v>
      </c>
      <c r="F96" s="77" t="s">
        <v>20</v>
      </c>
      <c r="G96" s="77">
        <f>62+120</f>
        <v>182</v>
      </c>
      <c r="H96" s="77">
        <f>62+120</f>
        <v>182</v>
      </c>
      <c r="I96" s="87">
        <f t="shared" si="6"/>
        <v>100</v>
      </c>
      <c r="J96" s="650"/>
      <c r="K96" s="92" t="s">
        <v>24</v>
      </c>
      <c r="L96" s="77" t="s">
        <v>23</v>
      </c>
      <c r="M96" s="638"/>
    </row>
    <row r="97" spans="1:13" ht="15.75" customHeight="1" x14ac:dyDescent="0.25">
      <c r="A97" s="77">
        <v>1</v>
      </c>
      <c r="B97" s="77">
        <v>2</v>
      </c>
      <c r="C97" s="77">
        <v>3</v>
      </c>
      <c r="D97" s="77">
        <v>4</v>
      </c>
      <c r="E97" s="132">
        <v>5</v>
      </c>
      <c r="F97" s="77">
        <v>6</v>
      </c>
      <c r="G97" s="77">
        <v>7</v>
      </c>
      <c r="H97" s="77">
        <v>8</v>
      </c>
      <c r="I97" s="77">
        <v>9</v>
      </c>
      <c r="J97" s="77">
        <v>10</v>
      </c>
      <c r="K97" s="77">
        <v>11</v>
      </c>
      <c r="L97" s="77">
        <v>12</v>
      </c>
      <c r="M97" s="77">
        <v>13</v>
      </c>
    </row>
    <row r="98" spans="1:13" ht="173.25" customHeight="1" x14ac:dyDescent="0.25">
      <c r="A98" s="636" t="s">
        <v>164</v>
      </c>
      <c r="B98" s="81" t="s">
        <v>100</v>
      </c>
      <c r="C98" s="81" t="s">
        <v>5</v>
      </c>
      <c r="D98" s="77" t="s">
        <v>168</v>
      </c>
      <c r="E98" s="131" t="s">
        <v>111</v>
      </c>
      <c r="F98" s="77" t="s">
        <v>22</v>
      </c>
      <c r="G98" s="77">
        <f>176+320</f>
        <v>496</v>
      </c>
      <c r="H98" s="77">
        <f>176+1267</f>
        <v>1443</v>
      </c>
      <c r="I98" s="87">
        <v>100</v>
      </c>
      <c r="J98" s="99">
        <f>J91</f>
        <v>100</v>
      </c>
      <c r="K98" s="92" t="s">
        <v>24</v>
      </c>
      <c r="L98" s="77" t="s">
        <v>23</v>
      </c>
      <c r="M98" s="102" t="s">
        <v>170</v>
      </c>
    </row>
    <row r="99" spans="1:13" ht="319.5" customHeight="1" x14ac:dyDescent="0.25">
      <c r="A99" s="637"/>
      <c r="B99" s="80" t="s">
        <v>112</v>
      </c>
      <c r="C99" s="80" t="s">
        <v>5</v>
      </c>
      <c r="D99" s="77" t="s">
        <v>167</v>
      </c>
      <c r="E99" s="131" t="s">
        <v>113</v>
      </c>
      <c r="F99" s="77" t="s">
        <v>22</v>
      </c>
      <c r="G99" s="77">
        <f>80+250</f>
        <v>330</v>
      </c>
      <c r="H99" s="77">
        <f>80+250</f>
        <v>330</v>
      </c>
      <c r="I99" s="87">
        <f t="shared" si="6"/>
        <v>100</v>
      </c>
      <c r="J99" s="103">
        <f>(I99+I101+I102+I103)/4</f>
        <v>100</v>
      </c>
      <c r="K99" s="92" t="s">
        <v>24</v>
      </c>
      <c r="L99" s="77" t="s">
        <v>23</v>
      </c>
      <c r="M99" s="102" t="s">
        <v>170</v>
      </c>
    </row>
    <row r="100" spans="1:13" x14ac:dyDescent="0.25">
      <c r="A100" s="77">
        <v>1</v>
      </c>
      <c r="B100" s="77">
        <v>2</v>
      </c>
      <c r="C100" s="77">
        <v>3</v>
      </c>
      <c r="D100" s="77">
        <v>4</v>
      </c>
      <c r="E100" s="132">
        <v>5</v>
      </c>
      <c r="F100" s="77">
        <v>6</v>
      </c>
      <c r="G100" s="77">
        <v>7</v>
      </c>
      <c r="H100" s="77">
        <v>8</v>
      </c>
      <c r="I100" s="77">
        <v>9</v>
      </c>
      <c r="J100" s="77">
        <v>10</v>
      </c>
      <c r="K100" s="77">
        <v>11</v>
      </c>
      <c r="L100" s="77">
        <v>12</v>
      </c>
      <c r="M100" s="77">
        <v>13</v>
      </c>
    </row>
    <row r="101" spans="1:13" ht="257.25" customHeight="1" x14ac:dyDescent="0.25">
      <c r="A101" s="636" t="s">
        <v>164</v>
      </c>
      <c r="B101" s="636" t="s">
        <v>112</v>
      </c>
      <c r="C101" s="636" t="s">
        <v>5</v>
      </c>
      <c r="D101" s="77" t="s">
        <v>168</v>
      </c>
      <c r="E101" s="131" t="s">
        <v>110</v>
      </c>
      <c r="F101" s="77" t="s">
        <v>20</v>
      </c>
      <c r="G101" s="77">
        <f>8+105</f>
        <v>113</v>
      </c>
      <c r="H101" s="77">
        <f>8+105</f>
        <v>113</v>
      </c>
      <c r="I101" s="87">
        <f t="shared" si="6"/>
        <v>100</v>
      </c>
      <c r="J101" s="648">
        <f>J99</f>
        <v>100</v>
      </c>
      <c r="K101" s="92" t="s">
        <v>24</v>
      </c>
      <c r="L101" s="77" t="s">
        <v>23</v>
      </c>
      <c r="M101" s="636" t="s">
        <v>170</v>
      </c>
    </row>
    <row r="102" spans="1:13" ht="114.75" customHeight="1" x14ac:dyDescent="0.25">
      <c r="A102" s="637"/>
      <c r="B102" s="637"/>
      <c r="C102" s="637"/>
      <c r="D102" s="77" t="s">
        <v>168</v>
      </c>
      <c r="E102" s="131" t="s">
        <v>103</v>
      </c>
      <c r="F102" s="77" t="s">
        <v>20</v>
      </c>
      <c r="G102" s="77">
        <f>20+267</f>
        <v>287</v>
      </c>
      <c r="H102" s="77">
        <f>20+267</f>
        <v>287</v>
      </c>
      <c r="I102" s="87">
        <f t="shared" si="6"/>
        <v>100</v>
      </c>
      <c r="J102" s="649"/>
      <c r="K102" s="92" t="s">
        <v>24</v>
      </c>
      <c r="L102" s="77" t="s">
        <v>23</v>
      </c>
      <c r="M102" s="637"/>
    </row>
    <row r="103" spans="1:13" ht="121.5" customHeight="1" x14ac:dyDescent="0.25">
      <c r="A103" s="638"/>
      <c r="B103" s="638"/>
      <c r="C103" s="638"/>
      <c r="D103" s="77" t="s">
        <v>168</v>
      </c>
      <c r="E103" s="131" t="s">
        <v>114</v>
      </c>
      <c r="F103" s="77" t="s">
        <v>22</v>
      </c>
      <c r="G103" s="77">
        <f>80+57</f>
        <v>137</v>
      </c>
      <c r="H103" s="77">
        <f>80+57</f>
        <v>137</v>
      </c>
      <c r="I103" s="87">
        <f t="shared" si="6"/>
        <v>100</v>
      </c>
      <c r="J103" s="650"/>
      <c r="K103" s="92" t="s">
        <v>24</v>
      </c>
      <c r="L103" s="77" t="s">
        <v>23</v>
      </c>
      <c r="M103" s="638"/>
    </row>
    <row r="104" spans="1:13" x14ac:dyDescent="0.25">
      <c r="A104" s="77">
        <v>1</v>
      </c>
      <c r="B104" s="77">
        <v>2</v>
      </c>
      <c r="C104" s="77">
        <v>3</v>
      </c>
      <c r="D104" s="77">
        <v>4</v>
      </c>
      <c r="E104" s="132">
        <v>5</v>
      </c>
      <c r="F104" s="77">
        <v>6</v>
      </c>
      <c r="G104" s="77">
        <v>7</v>
      </c>
      <c r="H104" s="77">
        <v>8</v>
      </c>
      <c r="I104" s="77">
        <v>9</v>
      </c>
      <c r="J104" s="77">
        <v>10</v>
      </c>
      <c r="K104" s="77">
        <v>11</v>
      </c>
      <c r="L104" s="77">
        <v>12</v>
      </c>
      <c r="M104" s="77">
        <v>13</v>
      </c>
    </row>
    <row r="105" spans="1:13" ht="75.75" customHeight="1" x14ac:dyDescent="0.25">
      <c r="A105" s="636" t="s">
        <v>164</v>
      </c>
      <c r="B105" s="636" t="s">
        <v>115</v>
      </c>
      <c r="C105" s="636" t="s">
        <v>15</v>
      </c>
      <c r="D105" s="77" t="s">
        <v>167</v>
      </c>
      <c r="E105" s="131" t="s">
        <v>121</v>
      </c>
      <c r="F105" s="77" t="s">
        <v>22</v>
      </c>
      <c r="G105" s="77">
        <f>30850+250220</f>
        <v>281070</v>
      </c>
      <c r="H105" s="77">
        <f>30850+246814</f>
        <v>277664</v>
      </c>
      <c r="I105" s="87">
        <f t="shared" si="6"/>
        <v>98.788202227203186</v>
      </c>
      <c r="J105" s="648">
        <f>(I105+I106+I107)/3</f>
        <v>99.192134818135457</v>
      </c>
      <c r="K105" s="92" t="s">
        <v>24</v>
      </c>
      <c r="L105" s="77" t="s">
        <v>23</v>
      </c>
      <c r="M105" s="636" t="s">
        <v>171</v>
      </c>
    </row>
    <row r="106" spans="1:13" ht="75.75" customHeight="1" x14ac:dyDescent="0.25">
      <c r="A106" s="637"/>
      <c r="B106" s="637"/>
      <c r="C106" s="637"/>
      <c r="D106" s="77" t="s">
        <v>168</v>
      </c>
      <c r="E106" s="132" t="s">
        <v>117</v>
      </c>
      <c r="F106" s="77" t="s">
        <v>22</v>
      </c>
      <c r="G106" s="77">
        <f>30850+250220</f>
        <v>281070</v>
      </c>
      <c r="H106" s="77">
        <f>30850+246814</f>
        <v>277664</v>
      </c>
      <c r="I106" s="87">
        <f t="shared" si="6"/>
        <v>98.788202227203186</v>
      </c>
      <c r="J106" s="649"/>
      <c r="K106" s="92" t="s">
        <v>30</v>
      </c>
      <c r="L106" s="77" t="s">
        <v>23</v>
      </c>
      <c r="M106" s="637"/>
    </row>
    <row r="107" spans="1:13" ht="75.75" customHeight="1" x14ac:dyDescent="0.25">
      <c r="A107" s="637"/>
      <c r="B107" s="638"/>
      <c r="C107" s="638"/>
      <c r="D107" s="77" t="s">
        <v>168</v>
      </c>
      <c r="E107" s="133" t="s">
        <v>118</v>
      </c>
      <c r="F107" s="77" t="s">
        <v>22</v>
      </c>
      <c r="G107" s="77">
        <f>865+7000</f>
        <v>7865</v>
      </c>
      <c r="H107" s="77">
        <f>865+7449</f>
        <v>8314</v>
      </c>
      <c r="I107" s="87">
        <v>100</v>
      </c>
      <c r="J107" s="650"/>
      <c r="K107" s="92" t="s">
        <v>24</v>
      </c>
      <c r="L107" s="77" t="s">
        <v>23</v>
      </c>
      <c r="M107" s="638"/>
    </row>
    <row r="108" spans="1:13" ht="75.75" customHeight="1" x14ac:dyDescent="0.25">
      <c r="A108" s="637"/>
      <c r="B108" s="636" t="s">
        <v>119</v>
      </c>
      <c r="C108" s="636" t="s">
        <v>15</v>
      </c>
      <c r="D108" s="77" t="s">
        <v>167</v>
      </c>
      <c r="E108" s="131" t="s">
        <v>120</v>
      </c>
      <c r="F108" s="77" t="s">
        <v>22</v>
      </c>
      <c r="G108" s="77">
        <f>3500+96500</f>
        <v>100000</v>
      </c>
      <c r="H108" s="77">
        <f>3500+96500</f>
        <v>100000</v>
      </c>
      <c r="I108" s="87">
        <f t="shared" si="6"/>
        <v>100</v>
      </c>
      <c r="J108" s="648">
        <f>(I108+I109)/2</f>
        <v>100</v>
      </c>
      <c r="K108" s="92" t="s">
        <v>24</v>
      </c>
      <c r="L108" s="77" t="s">
        <v>23</v>
      </c>
      <c r="M108" s="636" t="s">
        <v>170</v>
      </c>
    </row>
    <row r="109" spans="1:13" ht="75.75" customHeight="1" x14ac:dyDescent="0.25">
      <c r="A109" s="638"/>
      <c r="B109" s="638"/>
      <c r="C109" s="638"/>
      <c r="D109" s="77" t="s">
        <v>168</v>
      </c>
      <c r="E109" s="132" t="s">
        <v>121</v>
      </c>
      <c r="F109" s="77" t="s">
        <v>22</v>
      </c>
      <c r="G109" s="77">
        <f>865+7000</f>
        <v>7865</v>
      </c>
      <c r="H109" s="77">
        <f>865+7449</f>
        <v>8314</v>
      </c>
      <c r="I109" s="87">
        <v>100</v>
      </c>
      <c r="J109" s="650"/>
      <c r="K109" s="92" t="s">
        <v>30</v>
      </c>
      <c r="L109" s="77" t="s">
        <v>23</v>
      </c>
      <c r="M109" s="638"/>
    </row>
    <row r="110" spans="1:13" hidden="1" x14ac:dyDescent="0.25">
      <c r="A110" s="96"/>
      <c r="B110" s="96" t="s">
        <v>26</v>
      </c>
      <c r="C110" s="104"/>
      <c r="D110" s="96"/>
      <c r="E110" s="96"/>
      <c r="F110" s="104"/>
      <c r="G110" s="96"/>
      <c r="H110" s="96"/>
      <c r="I110" s="100"/>
      <c r="J110" s="100"/>
      <c r="K110" s="104"/>
      <c r="L110" s="96"/>
      <c r="M110" s="100" t="e">
        <f>(J110+#REF!+#REF!+#REF!)/4</f>
        <v>#REF!</v>
      </c>
    </row>
    <row r="111" spans="1:13" ht="4.5" customHeight="1" x14ac:dyDescent="0.25">
      <c r="A111" s="105"/>
      <c r="B111" s="105"/>
      <c r="C111" s="106"/>
      <c r="D111" s="105"/>
      <c r="E111" s="105"/>
      <c r="F111" s="106"/>
      <c r="G111" s="107"/>
      <c r="H111" s="107"/>
      <c r="I111" s="108"/>
      <c r="J111" s="108"/>
      <c r="K111" s="106"/>
      <c r="L111" s="105"/>
      <c r="M111" s="108"/>
    </row>
    <row r="112" spans="1:13" ht="15.75" customHeight="1" x14ac:dyDescent="0.25">
      <c r="A112" s="635" t="s">
        <v>174</v>
      </c>
      <c r="B112" s="635"/>
      <c r="C112" s="635"/>
      <c r="D112" s="635"/>
      <c r="E112" s="635"/>
      <c r="F112" s="635"/>
      <c r="G112" s="635"/>
      <c r="H112" s="635"/>
      <c r="I112" s="635"/>
      <c r="J112" s="635"/>
      <c r="K112" s="635"/>
      <c r="L112" s="635"/>
      <c r="M112" s="635"/>
    </row>
    <row r="113" spans="1:8" ht="6" customHeight="1" x14ac:dyDescent="0.25"/>
    <row r="114" spans="1:8" ht="32.25" customHeight="1" x14ac:dyDescent="0.25">
      <c r="A114" s="635" t="s">
        <v>173</v>
      </c>
      <c r="B114" s="635"/>
      <c r="C114" s="635"/>
      <c r="D114" s="635"/>
      <c r="E114" s="112"/>
      <c r="F114" s="662" t="s">
        <v>154</v>
      </c>
      <c r="G114" s="662"/>
      <c r="H114" s="662"/>
    </row>
    <row r="115" spans="1:8" ht="8.25" customHeight="1" x14ac:dyDescent="0.25">
      <c r="A115" s="113"/>
      <c r="B115" s="113"/>
      <c r="C115" s="113"/>
      <c r="D115" s="114"/>
      <c r="E115" s="113"/>
      <c r="F115" s="114"/>
      <c r="G115" s="113"/>
      <c r="H115" s="113"/>
    </row>
    <row r="116" spans="1:8" ht="19.5" customHeight="1" x14ac:dyDescent="0.25">
      <c r="A116" s="635" t="s">
        <v>27</v>
      </c>
      <c r="B116" s="635"/>
      <c r="C116" s="635"/>
      <c r="D116" s="635"/>
      <c r="E116" s="112"/>
      <c r="F116" s="662" t="s">
        <v>28</v>
      </c>
      <c r="G116" s="662"/>
      <c r="H116" s="662"/>
    </row>
    <row r="117" spans="1:8" ht="33.75" customHeight="1" x14ac:dyDescent="0.25">
      <c r="A117" s="109" t="s">
        <v>169</v>
      </c>
      <c r="D117" s="111"/>
      <c r="F117" s="111"/>
    </row>
  </sheetData>
  <mergeCells count="118">
    <mergeCell ref="B2:L5"/>
    <mergeCell ref="B81:B82"/>
    <mergeCell ref="C81:C82"/>
    <mergeCell ref="J81:J82"/>
    <mergeCell ref="B64:B66"/>
    <mergeCell ref="A64:A67"/>
    <mergeCell ref="J64:J66"/>
    <mergeCell ref="A69:A72"/>
    <mergeCell ref="B69:B72"/>
    <mergeCell ref="C69:C72"/>
    <mergeCell ref="J69:J72"/>
    <mergeCell ref="A11:A14"/>
    <mergeCell ref="B12:B13"/>
    <mergeCell ref="C12:C13"/>
    <mergeCell ref="J12:J13"/>
    <mergeCell ref="A74:A76"/>
    <mergeCell ref="B74:B76"/>
    <mergeCell ref="C74:C76"/>
    <mergeCell ref="J74:J76"/>
    <mergeCell ref="B54:B56"/>
    <mergeCell ref="C54:C56"/>
    <mergeCell ref="J54:J56"/>
    <mergeCell ref="C60:C62"/>
    <mergeCell ref="C64:C66"/>
    <mergeCell ref="A114:D114"/>
    <mergeCell ref="F114:H114"/>
    <mergeCell ref="A116:D116"/>
    <mergeCell ref="F116:H116"/>
    <mergeCell ref="A50:A52"/>
    <mergeCell ref="B50:B51"/>
    <mergeCell ref="C50:C51"/>
    <mergeCell ref="J50:J51"/>
    <mergeCell ref="M50:M51"/>
    <mergeCell ref="M84:M85"/>
    <mergeCell ref="M81:M82"/>
    <mergeCell ref="A86:A89"/>
    <mergeCell ref="B86:B89"/>
    <mergeCell ref="C86:C89"/>
    <mergeCell ref="J86:J89"/>
    <mergeCell ref="M86:M89"/>
    <mergeCell ref="A78:A82"/>
    <mergeCell ref="A84:A85"/>
    <mergeCell ref="J108:J109"/>
    <mergeCell ref="M108:M109"/>
    <mergeCell ref="B84:B85"/>
    <mergeCell ref="C84:C85"/>
    <mergeCell ref="J84:J85"/>
    <mergeCell ref="B79:B80"/>
    <mergeCell ref="M12:M13"/>
    <mergeCell ref="A16:A20"/>
    <mergeCell ref="B17:B18"/>
    <mergeCell ref="C17:C18"/>
    <mergeCell ref="J17:J18"/>
    <mergeCell ref="M17:M18"/>
    <mergeCell ref="A22:A25"/>
    <mergeCell ref="B22:B25"/>
    <mergeCell ref="C22:C25"/>
    <mergeCell ref="J22:J25"/>
    <mergeCell ref="M22:M25"/>
    <mergeCell ref="B19:B20"/>
    <mergeCell ref="C19:C20"/>
    <mergeCell ref="J19:J20"/>
    <mergeCell ref="M19:M20"/>
    <mergeCell ref="M74:M76"/>
    <mergeCell ref="B60:B62"/>
    <mergeCell ref="A60:A62"/>
    <mergeCell ref="J60:J62"/>
    <mergeCell ref="M60:M62"/>
    <mergeCell ref="A54:A57"/>
    <mergeCell ref="A27:A31"/>
    <mergeCell ref="B27:B31"/>
    <mergeCell ref="C27:C31"/>
    <mergeCell ref="J27:J31"/>
    <mergeCell ref="M27:M31"/>
    <mergeCell ref="A33:A35"/>
    <mergeCell ref="B33:B35"/>
    <mergeCell ref="C33:C35"/>
    <mergeCell ref="J33:J35"/>
    <mergeCell ref="M64:M66"/>
    <mergeCell ref="M69:M72"/>
    <mergeCell ref="M54:M56"/>
    <mergeCell ref="B108:B109"/>
    <mergeCell ref="C108:C109"/>
    <mergeCell ref="C105:C107"/>
    <mergeCell ref="J79:J80"/>
    <mergeCell ref="J91:J96"/>
    <mergeCell ref="M91:M96"/>
    <mergeCell ref="A98:A99"/>
    <mergeCell ref="B101:B103"/>
    <mergeCell ref="C101:C103"/>
    <mergeCell ref="J101:J103"/>
    <mergeCell ref="M101:M103"/>
    <mergeCell ref="A101:A103"/>
    <mergeCell ref="M79:M80"/>
    <mergeCell ref="A112:M112"/>
    <mergeCell ref="M33:M35"/>
    <mergeCell ref="A45:A48"/>
    <mergeCell ref="B45:B48"/>
    <mergeCell ref="C45:C48"/>
    <mergeCell ref="J45:J48"/>
    <mergeCell ref="M45:M48"/>
    <mergeCell ref="A37:A39"/>
    <mergeCell ref="B37:B39"/>
    <mergeCell ref="C37:C39"/>
    <mergeCell ref="J37:J39"/>
    <mergeCell ref="M37:M39"/>
    <mergeCell ref="A41:A43"/>
    <mergeCell ref="B41:B43"/>
    <mergeCell ref="C41:C43"/>
    <mergeCell ref="J41:J43"/>
    <mergeCell ref="M41:M43"/>
    <mergeCell ref="B105:B107"/>
    <mergeCell ref="A105:A109"/>
    <mergeCell ref="J105:J107"/>
    <mergeCell ref="M105:M107"/>
    <mergeCell ref="A91:A96"/>
    <mergeCell ref="B91:B96"/>
    <mergeCell ref="C91:C96"/>
  </mergeCells>
  <pageMargins left="0.16" right="0.16" top="0.75" bottom="0.5" header="0.3" footer="0.55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topLeftCell="A6" workbookViewId="0">
      <pane ySplit="1" topLeftCell="A10" activePane="bottomLeft" state="frozen"/>
      <selection activeCell="A6" sqref="A6"/>
      <selection pane="bottomLeft" activeCell="I11" sqref="I11"/>
    </sheetView>
  </sheetViews>
  <sheetFormatPr defaultRowHeight="15" x14ac:dyDescent="0.25"/>
  <cols>
    <col min="1" max="1" width="9.140625" style="30"/>
    <col min="2" max="2" width="14" style="30" customWidth="1"/>
    <col min="3" max="4" width="9.140625" style="30"/>
    <col min="5" max="5" width="23.42578125" style="30" customWidth="1"/>
    <col min="6" max="8" width="9.140625" style="30"/>
    <col min="9" max="9" width="13.140625" style="30" customWidth="1"/>
    <col min="10" max="10" width="13.85546875" style="30" customWidth="1"/>
    <col min="11" max="16384" width="9.140625" style="30"/>
  </cols>
  <sheetData>
    <row r="1" spans="1:13" ht="15.75" x14ac:dyDescent="0.25">
      <c r="D1" s="179"/>
      <c r="F1" s="179"/>
      <c r="G1" s="180"/>
      <c r="H1" s="180"/>
      <c r="L1" s="181"/>
    </row>
    <row r="2" spans="1:13" ht="15" customHeight="1" x14ac:dyDescent="0.25">
      <c r="C2" s="667" t="s">
        <v>175</v>
      </c>
      <c r="D2" s="667"/>
      <c r="E2" s="667"/>
      <c r="F2" s="667"/>
      <c r="G2" s="667"/>
      <c r="H2" s="667"/>
      <c r="I2" s="667"/>
      <c r="J2" s="667"/>
    </row>
    <row r="3" spans="1:13" ht="15" customHeight="1" x14ac:dyDescent="0.25">
      <c r="C3" s="667" t="s">
        <v>192</v>
      </c>
      <c r="D3" s="667"/>
      <c r="E3" s="667"/>
      <c r="F3" s="667"/>
      <c r="G3" s="667"/>
      <c r="H3" s="667"/>
      <c r="I3" s="667"/>
      <c r="J3" s="667"/>
    </row>
    <row r="4" spans="1:13" ht="15" customHeight="1" x14ac:dyDescent="0.25">
      <c r="C4" s="667" t="s">
        <v>193</v>
      </c>
      <c r="D4" s="667"/>
      <c r="E4" s="667"/>
      <c r="F4" s="667"/>
      <c r="G4" s="667"/>
      <c r="H4" s="667"/>
      <c r="I4" s="667"/>
      <c r="J4" s="667"/>
    </row>
    <row r="5" spans="1:13" x14ac:dyDescent="0.25">
      <c r="D5" s="179"/>
      <c r="F5" s="179"/>
      <c r="G5" s="180"/>
      <c r="H5" s="180"/>
    </row>
    <row r="6" spans="1:13" s="244" customFormat="1" ht="168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42" t="s">
        <v>6</v>
      </c>
      <c r="F6" s="242" t="s">
        <v>3</v>
      </c>
      <c r="G6" s="243" t="s">
        <v>16</v>
      </c>
      <c r="H6" s="243" t="s">
        <v>0</v>
      </c>
      <c r="I6" s="242" t="s">
        <v>17</v>
      </c>
      <c r="J6" s="242" t="s">
        <v>194</v>
      </c>
      <c r="K6" s="242" t="s">
        <v>19</v>
      </c>
      <c r="L6" s="242" t="s">
        <v>1</v>
      </c>
      <c r="M6" s="242" t="s">
        <v>195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1">
        <v>7</v>
      </c>
      <c r="H7" s="11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</row>
    <row r="8" spans="1:13" ht="110.25" customHeight="1" x14ac:dyDescent="0.25">
      <c r="A8" s="668"/>
      <c r="B8" s="632" t="s">
        <v>196</v>
      </c>
      <c r="C8" s="631" t="s">
        <v>5</v>
      </c>
      <c r="D8" s="62" t="s">
        <v>197</v>
      </c>
      <c r="E8" s="11" t="s">
        <v>198</v>
      </c>
      <c r="F8" s="128" t="s">
        <v>199</v>
      </c>
      <c r="G8" s="11">
        <v>100</v>
      </c>
      <c r="H8" s="175">
        <v>100</v>
      </c>
      <c r="I8" s="130">
        <f>H8/G8*100</f>
        <v>100</v>
      </c>
      <c r="J8" s="633">
        <f>(I8+I9)/2</f>
        <v>80.543232231779086</v>
      </c>
      <c r="K8" s="27" t="s">
        <v>24</v>
      </c>
      <c r="L8" s="12" t="s">
        <v>23</v>
      </c>
      <c r="M8" s="664"/>
    </row>
    <row r="9" spans="1:13" ht="134.25" customHeight="1" x14ac:dyDescent="0.25">
      <c r="A9" s="668"/>
      <c r="B9" s="632"/>
      <c r="C9" s="631"/>
      <c r="D9" s="62" t="s">
        <v>200</v>
      </c>
      <c r="E9" s="26" t="s">
        <v>201</v>
      </c>
      <c r="F9" s="128" t="s">
        <v>20</v>
      </c>
      <c r="G9" s="11">
        <v>88360</v>
      </c>
      <c r="H9" s="175">
        <v>53976</v>
      </c>
      <c r="I9" s="130">
        <f t="shared" ref="I9:I15" si="0">H9/G9*100</f>
        <v>61.08646446355818</v>
      </c>
      <c r="J9" s="633"/>
      <c r="K9" s="27" t="s">
        <v>24</v>
      </c>
      <c r="L9" s="12" t="s">
        <v>23</v>
      </c>
      <c r="M9" s="665"/>
    </row>
    <row r="10" spans="1:13" ht="87.75" customHeight="1" x14ac:dyDescent="0.25">
      <c r="A10" s="668"/>
      <c r="B10" s="666" t="s">
        <v>32</v>
      </c>
      <c r="C10" s="631" t="s">
        <v>5</v>
      </c>
      <c r="D10" s="62" t="s">
        <v>202</v>
      </c>
      <c r="E10" s="26" t="s">
        <v>203</v>
      </c>
      <c r="F10" s="128" t="s">
        <v>22</v>
      </c>
      <c r="G10" s="11">
        <v>565</v>
      </c>
      <c r="H10" s="175">
        <v>1120</v>
      </c>
      <c r="I10" s="130">
        <f>H10/G10*100</f>
        <v>198.23008849557522</v>
      </c>
      <c r="J10" s="633">
        <f>(I10+I11)/2</f>
        <v>192.40299523485362</v>
      </c>
      <c r="K10" s="27" t="s">
        <v>24</v>
      </c>
      <c r="L10" s="12" t="s">
        <v>23</v>
      </c>
      <c r="M10" s="664"/>
    </row>
    <row r="11" spans="1:13" ht="84.75" customHeight="1" x14ac:dyDescent="0.25">
      <c r="A11" s="668"/>
      <c r="B11" s="666"/>
      <c r="C11" s="631"/>
      <c r="D11" s="62" t="s">
        <v>204</v>
      </c>
      <c r="E11" s="11" t="s">
        <v>205</v>
      </c>
      <c r="F11" s="128" t="s">
        <v>20</v>
      </c>
      <c r="G11" s="11">
        <v>7345</v>
      </c>
      <c r="H11" s="175">
        <v>13704</v>
      </c>
      <c r="I11" s="130">
        <f>H11/G11*100</f>
        <v>186.57590197413205</v>
      </c>
      <c r="J11" s="633"/>
      <c r="K11" s="27" t="s">
        <v>24</v>
      </c>
      <c r="L11" s="12" t="s">
        <v>23</v>
      </c>
      <c r="M11" s="665"/>
    </row>
    <row r="12" spans="1:13" s="179" customFormat="1" x14ac:dyDescent="0.25">
      <c r="A12" s="370">
        <v>1</v>
      </c>
      <c r="B12" s="370">
        <v>2</v>
      </c>
      <c r="C12" s="370">
        <v>3</v>
      </c>
      <c r="D12" s="370">
        <v>4</v>
      </c>
      <c r="E12" s="370">
        <v>5</v>
      </c>
      <c r="F12" s="370">
        <v>6</v>
      </c>
      <c r="G12" s="370">
        <v>7</v>
      </c>
      <c r="H12" s="370">
        <v>8</v>
      </c>
      <c r="I12" s="370">
        <v>9</v>
      </c>
      <c r="J12" s="370">
        <v>10</v>
      </c>
      <c r="K12" s="370">
        <v>11</v>
      </c>
      <c r="L12" s="370">
        <v>12</v>
      </c>
      <c r="M12" s="370">
        <v>13</v>
      </c>
    </row>
    <row r="13" spans="1:13" s="252" customFormat="1" ht="75" customHeight="1" x14ac:dyDescent="0.25">
      <c r="A13" s="669"/>
      <c r="B13" s="675" t="s">
        <v>38</v>
      </c>
      <c r="C13" s="674" t="s">
        <v>15</v>
      </c>
      <c r="D13" s="245" t="s">
        <v>197</v>
      </c>
      <c r="E13" s="246" t="s">
        <v>206</v>
      </c>
      <c r="F13" s="247" t="s">
        <v>22</v>
      </c>
      <c r="G13" s="248">
        <v>10</v>
      </c>
      <c r="H13" s="248">
        <v>10</v>
      </c>
      <c r="I13" s="249">
        <f t="shared" si="0"/>
        <v>100</v>
      </c>
      <c r="J13" s="670">
        <v>100</v>
      </c>
      <c r="K13" s="250" t="s">
        <v>24</v>
      </c>
      <c r="L13" s="251" t="s">
        <v>23</v>
      </c>
      <c r="M13" s="672"/>
    </row>
    <row r="14" spans="1:13" s="252" customFormat="1" ht="75" x14ac:dyDescent="0.25">
      <c r="A14" s="669"/>
      <c r="B14" s="669"/>
      <c r="C14" s="672"/>
      <c r="D14" s="245" t="s">
        <v>202</v>
      </c>
      <c r="E14" s="246" t="s">
        <v>207</v>
      </c>
      <c r="F14" s="253" t="s">
        <v>199</v>
      </c>
      <c r="G14" s="248">
        <v>100</v>
      </c>
      <c r="H14" s="248">
        <v>100</v>
      </c>
      <c r="I14" s="249">
        <f t="shared" si="0"/>
        <v>100</v>
      </c>
      <c r="J14" s="671"/>
      <c r="K14" s="250" t="s">
        <v>24</v>
      </c>
      <c r="L14" s="251" t="s">
        <v>23</v>
      </c>
      <c r="M14" s="673"/>
    </row>
    <row r="15" spans="1:13" s="252" customFormat="1" ht="168" customHeight="1" x14ac:dyDescent="0.25">
      <c r="A15" s="669"/>
      <c r="B15" s="676"/>
      <c r="C15" s="673"/>
      <c r="D15" s="245" t="s">
        <v>204</v>
      </c>
      <c r="E15" s="246" t="s">
        <v>208</v>
      </c>
      <c r="F15" s="247" t="s">
        <v>20</v>
      </c>
      <c r="G15" s="248">
        <v>1951</v>
      </c>
      <c r="H15" s="248">
        <v>1951</v>
      </c>
      <c r="I15" s="249">
        <f t="shared" si="0"/>
        <v>100</v>
      </c>
      <c r="J15" s="254">
        <v>100</v>
      </c>
      <c r="K15" s="250" t="s">
        <v>24</v>
      </c>
      <c r="L15" s="255" t="s">
        <v>23</v>
      </c>
      <c r="M15" s="256"/>
    </row>
    <row r="16" spans="1:13" x14ac:dyDescent="0.25">
      <c r="A16" s="182" t="s">
        <v>26</v>
      </c>
      <c r="B16" s="183"/>
      <c r="C16" s="183"/>
      <c r="D16" s="183"/>
      <c r="E16" s="183"/>
      <c r="F16" s="183"/>
      <c r="G16" s="184"/>
      <c r="H16" s="184"/>
      <c r="I16" s="183"/>
      <c r="J16" s="183"/>
      <c r="K16" s="183"/>
      <c r="L16" s="183"/>
      <c r="M16" s="183"/>
    </row>
    <row r="17" spans="1:13" ht="44.25" customHeight="1" x14ac:dyDescent="0.25">
      <c r="A17" s="185"/>
      <c r="B17" s="186"/>
      <c r="C17" s="186"/>
      <c r="D17" s="186"/>
      <c r="E17" s="186"/>
      <c r="F17" s="186"/>
      <c r="G17" s="187"/>
      <c r="H17" s="187"/>
      <c r="I17" s="186"/>
      <c r="J17" s="186"/>
      <c r="K17" s="186"/>
      <c r="L17" s="186"/>
      <c r="M17" s="186"/>
    </row>
    <row r="18" spans="1:13" x14ac:dyDescent="0.25">
      <c r="A18" s="30" t="s">
        <v>209</v>
      </c>
    </row>
    <row r="19" spans="1:13" x14ac:dyDescent="0.25">
      <c r="A19" s="30" t="s">
        <v>210</v>
      </c>
    </row>
    <row r="20" spans="1:13" x14ac:dyDescent="0.25">
      <c r="A20" s="30" t="s">
        <v>211</v>
      </c>
    </row>
    <row r="24" spans="1:13" x14ac:dyDescent="0.25">
      <c r="A24" s="30" t="s">
        <v>212</v>
      </c>
      <c r="H24" s="30" t="s">
        <v>213</v>
      </c>
    </row>
    <row r="27" spans="1:13" x14ac:dyDescent="0.25">
      <c r="A27" s="30" t="s">
        <v>27</v>
      </c>
      <c r="H27" s="30" t="s">
        <v>214</v>
      </c>
    </row>
    <row r="29" spans="1:13" x14ac:dyDescent="0.25">
      <c r="A29" s="188" t="s">
        <v>215</v>
      </c>
    </row>
    <row r="30" spans="1:13" x14ac:dyDescent="0.25">
      <c r="A30" s="188" t="s">
        <v>216</v>
      </c>
    </row>
  </sheetData>
  <mergeCells count="17">
    <mergeCell ref="A13:A15"/>
    <mergeCell ref="J13:J14"/>
    <mergeCell ref="M13:M14"/>
    <mergeCell ref="C13:C15"/>
    <mergeCell ref="B13:B15"/>
    <mergeCell ref="A8:A11"/>
    <mergeCell ref="B8:B9"/>
    <mergeCell ref="C8:C9"/>
    <mergeCell ref="J8:J9"/>
    <mergeCell ref="J10:J11"/>
    <mergeCell ref="M8:M9"/>
    <mergeCell ref="B10:B11"/>
    <mergeCell ref="C10:C11"/>
    <mergeCell ref="C2:J2"/>
    <mergeCell ref="C3:J3"/>
    <mergeCell ref="C4:J4"/>
    <mergeCell ref="M10: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3"/>
  <sheetViews>
    <sheetView topLeftCell="B6" zoomScale="50" zoomScaleNormal="50" workbookViewId="0">
      <pane ySplit="1" topLeftCell="A25" activePane="bottomLeft" state="frozen"/>
      <selection activeCell="A6" sqref="A6"/>
      <selection pane="bottomLeft" activeCell="N30" sqref="N30"/>
    </sheetView>
  </sheetViews>
  <sheetFormatPr defaultRowHeight="15" x14ac:dyDescent="0.25"/>
  <cols>
    <col min="1" max="2" width="18.42578125" style="329" customWidth="1"/>
    <col min="3" max="3" width="14.28515625" style="341" customWidth="1"/>
    <col min="4" max="4" width="18.42578125" style="329" customWidth="1"/>
    <col min="5" max="5" width="52.28515625" style="329" customWidth="1"/>
    <col min="6" max="13" width="18.42578125" style="329" customWidth="1"/>
    <col min="14" max="14" width="22.140625" style="329" customWidth="1"/>
    <col min="15" max="16384" width="9.140625" style="329"/>
  </cols>
  <sheetData>
    <row r="1" spans="1:14" ht="21" x14ac:dyDescent="0.25">
      <c r="A1" s="326"/>
      <c r="B1" s="326"/>
      <c r="C1" s="327"/>
      <c r="D1" s="327"/>
      <c r="E1" s="326"/>
      <c r="F1" s="327"/>
      <c r="G1" s="326"/>
      <c r="H1" s="326"/>
      <c r="I1" s="326"/>
      <c r="J1" s="326"/>
      <c r="K1" s="326"/>
      <c r="L1" s="328"/>
      <c r="M1" s="326"/>
      <c r="N1" s="326"/>
    </row>
    <row r="2" spans="1:14" ht="21" customHeight="1" x14ac:dyDescent="0.25">
      <c r="A2" s="326"/>
      <c r="B2" s="326"/>
      <c r="C2" s="698" t="s">
        <v>175</v>
      </c>
      <c r="D2" s="698"/>
      <c r="E2" s="698"/>
      <c r="F2" s="698"/>
      <c r="G2" s="698"/>
      <c r="H2" s="698"/>
      <c r="I2" s="698"/>
      <c r="J2" s="698"/>
      <c r="K2" s="326"/>
      <c r="L2" s="326"/>
      <c r="M2" s="326"/>
      <c r="N2" s="326"/>
    </row>
    <row r="3" spans="1:14" ht="15" customHeight="1" x14ac:dyDescent="0.25">
      <c r="A3" s="326"/>
      <c r="B3" s="326"/>
      <c r="C3" s="698" t="s">
        <v>176</v>
      </c>
      <c r="D3" s="698"/>
      <c r="E3" s="698"/>
      <c r="F3" s="698"/>
      <c r="G3" s="698"/>
      <c r="H3" s="698"/>
      <c r="I3" s="698"/>
      <c r="J3" s="698"/>
      <c r="K3" s="326"/>
      <c r="L3" s="326"/>
      <c r="M3" s="326"/>
      <c r="N3" s="326"/>
    </row>
    <row r="4" spans="1:14" ht="43.5" customHeight="1" x14ac:dyDescent="0.25">
      <c r="A4" s="326"/>
      <c r="B4" s="326"/>
      <c r="C4" s="698" t="s">
        <v>177</v>
      </c>
      <c r="D4" s="698"/>
      <c r="E4" s="698"/>
      <c r="F4" s="698"/>
      <c r="G4" s="698"/>
      <c r="H4" s="698"/>
      <c r="I4" s="698"/>
      <c r="J4" s="698"/>
      <c r="K4" s="326"/>
      <c r="L4" s="326"/>
      <c r="M4" s="326"/>
      <c r="N4" s="326"/>
    </row>
    <row r="5" spans="1:14" ht="21" x14ac:dyDescent="0.25">
      <c r="A5" s="326"/>
      <c r="B5" s="326"/>
      <c r="C5" s="327"/>
      <c r="D5" s="327"/>
      <c r="E5" s="326"/>
      <c r="F5" s="327"/>
      <c r="G5" s="326"/>
      <c r="H5" s="326"/>
      <c r="I5" s="326"/>
      <c r="J5" s="326"/>
      <c r="K5" s="326"/>
      <c r="L5" s="326"/>
      <c r="M5" s="326"/>
      <c r="N5" s="326"/>
    </row>
    <row r="6" spans="1:14" s="331" customFormat="1" ht="138.75" customHeight="1" x14ac:dyDescent="0.25">
      <c r="A6" s="2" t="s">
        <v>7</v>
      </c>
      <c r="B6" s="2" t="s">
        <v>13</v>
      </c>
      <c r="C6" s="2" t="s">
        <v>14</v>
      </c>
      <c r="D6" s="2" t="s">
        <v>8</v>
      </c>
      <c r="E6" s="3" t="s">
        <v>6</v>
      </c>
      <c r="F6" s="3" t="s">
        <v>3</v>
      </c>
      <c r="G6" s="3" t="s">
        <v>16</v>
      </c>
      <c r="H6" s="3" t="s">
        <v>0</v>
      </c>
      <c r="I6" s="3" t="s">
        <v>17</v>
      </c>
      <c r="J6" s="3" t="s">
        <v>18</v>
      </c>
      <c r="K6" s="3" t="s">
        <v>19</v>
      </c>
      <c r="L6" s="3" t="s">
        <v>1</v>
      </c>
      <c r="M6" s="3" t="s">
        <v>4</v>
      </c>
      <c r="N6" s="330"/>
    </row>
    <row r="7" spans="1:14" ht="21" x14ac:dyDescent="0.2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326"/>
    </row>
    <row r="8" spans="1:14" s="377" customFormat="1" ht="76.5" customHeight="1" x14ac:dyDescent="0.25">
      <c r="A8" s="690" t="s">
        <v>178</v>
      </c>
      <c r="B8" s="699" t="s">
        <v>78</v>
      </c>
      <c r="C8" s="690" t="s">
        <v>5</v>
      </c>
      <c r="D8" s="371" t="s">
        <v>11</v>
      </c>
      <c r="E8" s="382" t="s">
        <v>79</v>
      </c>
      <c r="F8" s="371" t="s">
        <v>22</v>
      </c>
      <c r="G8" s="383">
        <v>14</v>
      </c>
      <c r="H8" s="379">
        <v>7</v>
      </c>
      <c r="I8" s="375">
        <f t="shared" ref="I8" si="0">H8/G8*100</f>
        <v>50</v>
      </c>
      <c r="J8" s="686">
        <f>SUM(I8:I11)/4</f>
        <v>76.785714285714278</v>
      </c>
      <c r="K8" s="380" t="s">
        <v>24</v>
      </c>
      <c r="L8" s="378" t="s">
        <v>23</v>
      </c>
      <c r="M8" s="384"/>
      <c r="N8" s="376"/>
    </row>
    <row r="9" spans="1:14" s="377" customFormat="1" ht="76.5" customHeight="1" x14ac:dyDescent="0.25">
      <c r="A9" s="680"/>
      <c r="B9" s="700"/>
      <c r="C9" s="680"/>
      <c r="D9" s="371" t="s">
        <v>11</v>
      </c>
      <c r="E9" s="385" t="s">
        <v>80</v>
      </c>
      <c r="F9" s="371" t="s">
        <v>22</v>
      </c>
      <c r="G9" s="383">
        <v>14</v>
      </c>
      <c r="H9" s="379">
        <v>8</v>
      </c>
      <c r="I9" s="375">
        <f>H9/G9*100</f>
        <v>57.142857142857139</v>
      </c>
      <c r="J9" s="684"/>
      <c r="K9" s="380" t="s">
        <v>24</v>
      </c>
      <c r="L9" s="378" t="s">
        <v>23</v>
      </c>
      <c r="M9" s="677"/>
      <c r="N9" s="376"/>
    </row>
    <row r="10" spans="1:14" ht="76.5" customHeight="1" x14ac:dyDescent="0.25">
      <c r="A10" s="680"/>
      <c r="B10" s="700"/>
      <c r="C10" s="680"/>
      <c r="D10" s="332" t="s">
        <v>9</v>
      </c>
      <c r="E10" s="262" t="s">
        <v>179</v>
      </c>
      <c r="F10" s="142" t="s">
        <v>2</v>
      </c>
      <c r="G10" s="143">
        <v>0</v>
      </c>
      <c r="H10" s="147">
        <v>0</v>
      </c>
      <c r="I10" s="148">
        <v>100</v>
      </c>
      <c r="J10" s="684"/>
      <c r="K10" s="160" t="s">
        <v>24</v>
      </c>
      <c r="L10" s="143" t="s">
        <v>23</v>
      </c>
      <c r="M10" s="678"/>
      <c r="N10" s="326"/>
    </row>
    <row r="11" spans="1:14" ht="75.75" customHeight="1" x14ac:dyDescent="0.25">
      <c r="A11" s="680"/>
      <c r="B11" s="701"/>
      <c r="C11" s="681"/>
      <c r="D11" s="332" t="s">
        <v>9</v>
      </c>
      <c r="E11" s="263" t="s">
        <v>180</v>
      </c>
      <c r="F11" s="142" t="s">
        <v>2</v>
      </c>
      <c r="G11" s="143">
        <v>0</v>
      </c>
      <c r="H11" s="147">
        <v>0</v>
      </c>
      <c r="I11" s="148">
        <v>100</v>
      </c>
      <c r="J11" s="685"/>
      <c r="K11" s="160" t="s">
        <v>24</v>
      </c>
      <c r="L11" s="143" t="s">
        <v>23</v>
      </c>
      <c r="M11" s="679"/>
      <c r="N11" s="326"/>
    </row>
    <row r="12" spans="1:14" s="377" customFormat="1" ht="63.75" customHeight="1" x14ac:dyDescent="0.25">
      <c r="A12" s="680"/>
      <c r="B12" s="696" t="s">
        <v>85</v>
      </c>
      <c r="C12" s="690" t="s">
        <v>5</v>
      </c>
      <c r="D12" s="371" t="s">
        <v>11</v>
      </c>
      <c r="E12" s="372" t="s">
        <v>86</v>
      </c>
      <c r="F12" s="371" t="s">
        <v>20</v>
      </c>
      <c r="G12" s="378">
        <v>15600</v>
      </c>
      <c r="H12" s="379">
        <v>9039</v>
      </c>
      <c r="I12" s="375">
        <f>H12/G12*100</f>
        <v>57.942307692307693</v>
      </c>
      <c r="J12" s="686">
        <f>(I12+I13+I14+I15+I16+I17+I18+I19+I20)/9</f>
        <v>63.728456478456479</v>
      </c>
      <c r="K12" s="380" t="s">
        <v>24</v>
      </c>
      <c r="L12" s="378" t="s">
        <v>23</v>
      </c>
      <c r="M12" s="678"/>
      <c r="N12" s="376"/>
    </row>
    <row r="13" spans="1:14" s="377" customFormat="1" ht="63.75" customHeight="1" x14ac:dyDescent="0.25">
      <c r="A13" s="680"/>
      <c r="B13" s="697"/>
      <c r="C13" s="680"/>
      <c r="D13" s="371" t="s">
        <v>11</v>
      </c>
      <c r="E13" s="372" t="s">
        <v>87</v>
      </c>
      <c r="F13" s="371" t="s">
        <v>20</v>
      </c>
      <c r="G13" s="378">
        <v>14800</v>
      </c>
      <c r="H13" s="379">
        <v>6000</v>
      </c>
      <c r="I13" s="375">
        <f t="shared" ref="I13:I28" si="1">H13/G13*100</f>
        <v>40.54054054054054</v>
      </c>
      <c r="J13" s="684"/>
      <c r="K13" s="380" t="s">
        <v>24</v>
      </c>
      <c r="L13" s="378" t="s">
        <v>23</v>
      </c>
      <c r="M13" s="679"/>
      <c r="N13" s="376"/>
    </row>
    <row r="14" spans="1:14" s="377" customFormat="1" ht="63.75" customHeight="1" x14ac:dyDescent="0.25">
      <c r="A14" s="680"/>
      <c r="B14" s="697"/>
      <c r="C14" s="680"/>
      <c r="D14" s="371" t="s">
        <v>11</v>
      </c>
      <c r="E14" s="372" t="s">
        <v>88</v>
      </c>
      <c r="F14" s="371" t="s">
        <v>20</v>
      </c>
      <c r="G14" s="378">
        <v>150</v>
      </c>
      <c r="H14" s="379">
        <v>80</v>
      </c>
      <c r="I14" s="375">
        <f t="shared" si="1"/>
        <v>53.333333333333336</v>
      </c>
      <c r="J14" s="684"/>
      <c r="K14" s="380" t="s">
        <v>24</v>
      </c>
      <c r="L14" s="378" t="s">
        <v>23</v>
      </c>
      <c r="M14" s="381"/>
      <c r="N14" s="376"/>
    </row>
    <row r="15" spans="1:14" ht="109.5" customHeight="1" x14ac:dyDescent="0.25">
      <c r="A15" s="680"/>
      <c r="B15" s="697"/>
      <c r="C15" s="680"/>
      <c r="D15" s="332" t="s">
        <v>9</v>
      </c>
      <c r="E15" s="339" t="s">
        <v>89</v>
      </c>
      <c r="F15" s="142" t="s">
        <v>2</v>
      </c>
      <c r="G15" s="143">
        <v>13</v>
      </c>
      <c r="H15" s="147">
        <v>11.4</v>
      </c>
      <c r="I15" s="148">
        <f t="shared" si="1"/>
        <v>87.692307692307693</v>
      </c>
      <c r="J15" s="684"/>
      <c r="K15" s="160" t="s">
        <v>24</v>
      </c>
      <c r="L15" s="143" t="s">
        <v>23</v>
      </c>
      <c r="M15" s="677"/>
      <c r="N15" s="326"/>
    </row>
    <row r="16" spans="1:14" ht="87" customHeight="1" x14ac:dyDescent="0.25">
      <c r="A16" s="680"/>
      <c r="B16" s="697"/>
      <c r="C16" s="680"/>
      <c r="D16" s="332" t="s">
        <v>9</v>
      </c>
      <c r="E16" s="339" t="s">
        <v>90</v>
      </c>
      <c r="F16" s="142" t="s">
        <v>22</v>
      </c>
      <c r="G16" s="143">
        <v>14</v>
      </c>
      <c r="H16" s="147">
        <v>8</v>
      </c>
      <c r="I16" s="148">
        <f t="shared" si="1"/>
        <v>57.142857142857139</v>
      </c>
      <c r="J16" s="684"/>
      <c r="K16" s="160" t="s">
        <v>24</v>
      </c>
      <c r="L16" s="143" t="s">
        <v>23</v>
      </c>
      <c r="M16" s="679"/>
      <c r="N16" s="326"/>
    </row>
    <row r="17" spans="1:14" ht="87" customHeight="1" x14ac:dyDescent="0.25">
      <c r="A17" s="680"/>
      <c r="B17" s="697"/>
      <c r="C17" s="680"/>
      <c r="D17" s="332" t="s">
        <v>9</v>
      </c>
      <c r="E17" s="339" t="s">
        <v>91</v>
      </c>
      <c r="F17" s="142" t="s">
        <v>2</v>
      </c>
      <c r="G17" s="143">
        <v>0.5</v>
      </c>
      <c r="H17" s="152">
        <v>0.4</v>
      </c>
      <c r="I17" s="148">
        <f t="shared" si="1"/>
        <v>80</v>
      </c>
      <c r="J17" s="684"/>
      <c r="K17" s="143"/>
      <c r="L17" s="143" t="s">
        <v>23</v>
      </c>
      <c r="M17" s="677"/>
      <c r="N17" s="326"/>
    </row>
    <row r="18" spans="1:14" ht="87" customHeight="1" x14ac:dyDescent="0.25">
      <c r="A18" s="680" t="s">
        <v>178</v>
      </c>
      <c r="B18" s="342"/>
      <c r="C18" s="340"/>
      <c r="D18" s="332" t="s">
        <v>9</v>
      </c>
      <c r="E18" s="339" t="s">
        <v>82</v>
      </c>
      <c r="F18" s="142" t="s">
        <v>22</v>
      </c>
      <c r="G18" s="143">
        <v>14</v>
      </c>
      <c r="H18" s="147">
        <v>7</v>
      </c>
      <c r="I18" s="148">
        <f t="shared" si="1"/>
        <v>50</v>
      </c>
      <c r="J18" s="684"/>
      <c r="K18" s="160" t="s">
        <v>24</v>
      </c>
      <c r="L18" s="143" t="s">
        <v>23</v>
      </c>
      <c r="M18" s="678"/>
      <c r="N18" s="326"/>
    </row>
    <row r="19" spans="1:14" ht="87" customHeight="1" x14ac:dyDescent="0.25">
      <c r="A19" s="680"/>
      <c r="B19" s="682" t="s">
        <v>85</v>
      </c>
      <c r="C19" s="680" t="s">
        <v>5</v>
      </c>
      <c r="D19" s="332" t="s">
        <v>9</v>
      </c>
      <c r="E19" s="339" t="s">
        <v>92</v>
      </c>
      <c r="F19" s="142" t="s">
        <v>2</v>
      </c>
      <c r="G19" s="143">
        <v>3</v>
      </c>
      <c r="H19" s="147">
        <v>2.8</v>
      </c>
      <c r="I19" s="148">
        <f t="shared" si="1"/>
        <v>93.333333333333329</v>
      </c>
      <c r="J19" s="684">
        <f>J12</f>
        <v>63.728456478456479</v>
      </c>
      <c r="K19" s="160" t="s">
        <v>24</v>
      </c>
      <c r="L19" s="143" t="s">
        <v>23</v>
      </c>
      <c r="M19" s="679"/>
      <c r="N19" s="326"/>
    </row>
    <row r="20" spans="1:14" ht="87" customHeight="1" x14ac:dyDescent="0.25">
      <c r="A20" s="680"/>
      <c r="B20" s="683"/>
      <c r="C20" s="681"/>
      <c r="D20" s="332" t="s">
        <v>9</v>
      </c>
      <c r="E20" s="339" t="s">
        <v>93</v>
      </c>
      <c r="F20" s="142" t="s">
        <v>22</v>
      </c>
      <c r="G20" s="143">
        <v>28</v>
      </c>
      <c r="H20" s="147">
        <v>15</v>
      </c>
      <c r="I20" s="148">
        <f t="shared" si="1"/>
        <v>53.571428571428569</v>
      </c>
      <c r="J20" s="685"/>
      <c r="K20" s="160" t="s">
        <v>24</v>
      </c>
      <c r="L20" s="143" t="s">
        <v>23</v>
      </c>
      <c r="M20" s="155"/>
      <c r="N20" s="326"/>
    </row>
    <row r="21" spans="1:14" s="377" customFormat="1" ht="87" customHeight="1" x14ac:dyDescent="0.25">
      <c r="A21" s="680"/>
      <c r="B21" s="687" t="s">
        <v>94</v>
      </c>
      <c r="C21" s="690" t="s">
        <v>15</v>
      </c>
      <c r="D21" s="371" t="s">
        <v>11</v>
      </c>
      <c r="E21" s="372" t="s">
        <v>95</v>
      </c>
      <c r="F21" s="371" t="s">
        <v>22</v>
      </c>
      <c r="G21" s="378">
        <v>4545</v>
      </c>
      <c r="H21" s="379">
        <v>4616</v>
      </c>
      <c r="I21" s="375">
        <f t="shared" si="1"/>
        <v>101.56215621562157</v>
      </c>
      <c r="J21" s="686">
        <f>SUM(I21:I24)/4</f>
        <v>98.496599659965995</v>
      </c>
      <c r="K21" s="380" t="s">
        <v>24</v>
      </c>
      <c r="L21" s="378" t="s">
        <v>23</v>
      </c>
      <c r="M21" s="678"/>
      <c r="N21" s="376"/>
    </row>
    <row r="22" spans="1:14" ht="87" customHeight="1" x14ac:dyDescent="0.25">
      <c r="A22" s="680"/>
      <c r="B22" s="688"/>
      <c r="C22" s="681"/>
      <c r="D22" s="142" t="s">
        <v>9</v>
      </c>
      <c r="E22" s="339" t="s">
        <v>181</v>
      </c>
      <c r="F22" s="142" t="s">
        <v>2</v>
      </c>
      <c r="G22" s="143">
        <v>22</v>
      </c>
      <c r="H22" s="147">
        <v>21</v>
      </c>
      <c r="I22" s="148">
        <f t="shared" si="1"/>
        <v>95.454545454545453</v>
      </c>
      <c r="J22" s="684"/>
      <c r="K22" s="160" t="s">
        <v>24</v>
      </c>
      <c r="L22" s="143" t="s">
        <v>23</v>
      </c>
      <c r="M22" s="679"/>
      <c r="N22" s="326"/>
    </row>
    <row r="23" spans="1:14" ht="87" customHeight="1" x14ac:dyDescent="0.25">
      <c r="A23" s="680"/>
      <c r="B23" s="688"/>
      <c r="C23" s="321" t="s">
        <v>15</v>
      </c>
      <c r="D23" s="142" t="s">
        <v>9</v>
      </c>
      <c r="E23" s="339" t="s">
        <v>182</v>
      </c>
      <c r="F23" s="142" t="s">
        <v>2</v>
      </c>
      <c r="G23" s="143">
        <v>66</v>
      </c>
      <c r="H23" s="147">
        <v>64</v>
      </c>
      <c r="I23" s="148">
        <f t="shared" si="1"/>
        <v>96.969696969696969</v>
      </c>
      <c r="J23" s="684"/>
      <c r="K23" s="160"/>
      <c r="L23" s="143" t="s">
        <v>23</v>
      </c>
      <c r="M23" s="323"/>
      <c r="N23" s="326"/>
    </row>
    <row r="24" spans="1:14" ht="87" customHeight="1" x14ac:dyDescent="0.25">
      <c r="A24" s="680"/>
      <c r="B24" s="689"/>
      <c r="C24" s="321" t="s">
        <v>15</v>
      </c>
      <c r="D24" s="142" t="s">
        <v>9</v>
      </c>
      <c r="E24" s="339" t="s">
        <v>183</v>
      </c>
      <c r="F24" s="142" t="s">
        <v>2</v>
      </c>
      <c r="G24" s="143">
        <v>0</v>
      </c>
      <c r="H24" s="147">
        <v>1.5</v>
      </c>
      <c r="I24" s="148">
        <v>100</v>
      </c>
      <c r="J24" s="685"/>
      <c r="K24" s="160"/>
      <c r="L24" s="143" t="s">
        <v>23</v>
      </c>
      <c r="M24" s="323"/>
      <c r="N24" s="326"/>
    </row>
    <row r="25" spans="1:14" s="377" customFormat="1" ht="87" customHeight="1" x14ac:dyDescent="0.25">
      <c r="A25" s="680"/>
      <c r="B25" s="691" t="s">
        <v>96</v>
      </c>
      <c r="C25" s="690" t="s">
        <v>15</v>
      </c>
      <c r="D25" s="371" t="s">
        <v>11</v>
      </c>
      <c r="E25" s="372" t="s">
        <v>97</v>
      </c>
      <c r="F25" s="371" t="s">
        <v>20</v>
      </c>
      <c r="G25" s="378">
        <v>6800</v>
      </c>
      <c r="H25" s="379">
        <v>4216</v>
      </c>
      <c r="I25" s="375">
        <f>H25/G25*100</f>
        <v>62</v>
      </c>
      <c r="J25" s="686">
        <f>SUM(I25:I28)/4</f>
        <v>77.959807073954977</v>
      </c>
      <c r="K25" s="380" t="s">
        <v>24</v>
      </c>
      <c r="L25" s="378" t="s">
        <v>23</v>
      </c>
      <c r="M25" s="694"/>
      <c r="N25" s="376"/>
    </row>
    <row r="26" spans="1:14" s="377" customFormat="1" ht="87" customHeight="1" x14ac:dyDescent="0.25">
      <c r="A26" s="680"/>
      <c r="B26" s="692"/>
      <c r="C26" s="681"/>
      <c r="D26" s="371" t="s">
        <v>11</v>
      </c>
      <c r="E26" s="372" t="s">
        <v>184</v>
      </c>
      <c r="F26" s="373" t="s">
        <v>22</v>
      </c>
      <c r="G26" s="374">
        <v>311</v>
      </c>
      <c r="H26" s="374">
        <v>155</v>
      </c>
      <c r="I26" s="375">
        <f>H26/G26*100</f>
        <v>49.839228295819936</v>
      </c>
      <c r="J26" s="684"/>
      <c r="K26" s="373" t="s">
        <v>30</v>
      </c>
      <c r="L26" s="374" t="s">
        <v>23</v>
      </c>
      <c r="M26" s="695"/>
      <c r="N26" s="376"/>
    </row>
    <row r="27" spans="1:14" s="333" customFormat="1" ht="87" customHeight="1" x14ac:dyDescent="0.25">
      <c r="A27" s="680"/>
      <c r="B27" s="692"/>
      <c r="C27" s="142" t="s">
        <v>15</v>
      </c>
      <c r="D27" s="142" t="s">
        <v>9</v>
      </c>
      <c r="E27" s="339" t="s">
        <v>185</v>
      </c>
      <c r="F27" s="142" t="s">
        <v>2</v>
      </c>
      <c r="G27" s="143">
        <v>0</v>
      </c>
      <c r="H27" s="152">
        <v>0</v>
      </c>
      <c r="I27" s="148">
        <v>100</v>
      </c>
      <c r="J27" s="684"/>
      <c r="K27" s="142"/>
      <c r="L27" s="143" t="s">
        <v>23</v>
      </c>
      <c r="M27" s="160"/>
    </row>
    <row r="28" spans="1:14" s="334" customFormat="1" ht="87" customHeight="1" x14ac:dyDescent="0.35">
      <c r="A28" s="681"/>
      <c r="B28" s="693"/>
      <c r="C28" s="322" t="s">
        <v>15</v>
      </c>
      <c r="D28" s="322" t="s">
        <v>9</v>
      </c>
      <c r="E28" s="339" t="s">
        <v>186</v>
      </c>
      <c r="F28" s="322" t="s">
        <v>2</v>
      </c>
      <c r="G28" s="153">
        <v>100</v>
      </c>
      <c r="H28" s="164">
        <v>100</v>
      </c>
      <c r="I28" s="148">
        <f t="shared" si="1"/>
        <v>100</v>
      </c>
      <c r="J28" s="685"/>
      <c r="K28" s="322"/>
      <c r="L28" s="153" t="s">
        <v>23</v>
      </c>
      <c r="M28" s="324"/>
      <c r="N28" s="137">
        <v>4586633</v>
      </c>
    </row>
    <row r="29" spans="1:14" ht="21" x14ac:dyDescent="0.35">
      <c r="A29" s="335" t="s">
        <v>26</v>
      </c>
      <c r="B29" s="336"/>
      <c r="C29" s="336"/>
      <c r="D29" s="336"/>
      <c r="E29" s="336"/>
      <c r="F29" s="336"/>
      <c r="G29" s="337"/>
      <c r="H29" s="337"/>
      <c r="I29" s="336"/>
      <c r="J29" s="338"/>
      <c r="K29" s="336"/>
      <c r="L29" s="336"/>
      <c r="M29" s="336"/>
      <c r="N29" s="397">
        <f>N28/G30</f>
        <v>108.60048775867784</v>
      </c>
    </row>
    <row r="30" spans="1:14" ht="21" x14ac:dyDescent="0.35">
      <c r="A30" s="326"/>
      <c r="B30" s="326"/>
      <c r="C30" s="327"/>
      <c r="D30" s="326"/>
      <c r="E30" s="326"/>
      <c r="F30" s="326"/>
      <c r="G30" s="376">
        <f>G26+G25+G14+G13+G12+G9+G8+G21</f>
        <v>42234</v>
      </c>
      <c r="H30" s="326"/>
      <c r="I30" s="326"/>
      <c r="J30" s="326"/>
      <c r="K30" s="326"/>
      <c r="L30" s="326"/>
      <c r="M30" s="326"/>
      <c r="N30" s="398">
        <f>N28/G31</f>
        <v>129.44158153186206</v>
      </c>
    </row>
    <row r="31" spans="1:14" ht="21" x14ac:dyDescent="0.25">
      <c r="A31" s="326"/>
      <c r="B31" s="326"/>
      <c r="C31" s="327"/>
      <c r="D31" s="326"/>
      <c r="E31" s="326"/>
      <c r="F31" s="326"/>
      <c r="G31" s="326">
        <f>G26+G21+G14+G13+G12+G9+G8</f>
        <v>35434</v>
      </c>
      <c r="H31" s="326"/>
      <c r="I31" s="326"/>
      <c r="J31" s="326"/>
      <c r="K31" s="326"/>
      <c r="L31" s="326"/>
      <c r="M31" s="326"/>
      <c r="N31" s="326"/>
    </row>
    <row r="32" spans="1:14" ht="21" x14ac:dyDescent="0.25">
      <c r="A32" s="326" t="s">
        <v>187</v>
      </c>
      <c r="B32" s="326"/>
      <c r="C32" s="327"/>
      <c r="D32" s="326"/>
      <c r="E32" s="326"/>
      <c r="F32" s="326" t="s">
        <v>188</v>
      </c>
      <c r="G32" s="326"/>
      <c r="H32" s="326"/>
      <c r="I32" s="326"/>
      <c r="J32" s="326"/>
      <c r="K32" s="326"/>
      <c r="L32" s="326"/>
      <c r="M32" s="326"/>
      <c r="N32" s="326"/>
    </row>
    <row r="33" spans="1:14" ht="21" x14ac:dyDescent="0.25">
      <c r="A33" s="326"/>
      <c r="B33" s="326"/>
      <c r="C33" s="327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</row>
  </sheetData>
  <mergeCells count="26">
    <mergeCell ref="C2:J2"/>
    <mergeCell ref="C3:J3"/>
    <mergeCell ref="C4:J4"/>
    <mergeCell ref="B8:B11"/>
    <mergeCell ref="J8:J11"/>
    <mergeCell ref="A8:A17"/>
    <mergeCell ref="B12:B17"/>
    <mergeCell ref="C12:C17"/>
    <mergeCell ref="C8:C11"/>
    <mergeCell ref="J12:J18"/>
    <mergeCell ref="M9:M11"/>
    <mergeCell ref="M12:M13"/>
    <mergeCell ref="M17:M19"/>
    <mergeCell ref="A18:A28"/>
    <mergeCell ref="B19:B20"/>
    <mergeCell ref="C19:C20"/>
    <mergeCell ref="J19:J20"/>
    <mergeCell ref="J21:J24"/>
    <mergeCell ref="M15:M16"/>
    <mergeCell ref="B21:B24"/>
    <mergeCell ref="C21:C22"/>
    <mergeCell ref="M21:M22"/>
    <mergeCell ref="B25:B28"/>
    <mergeCell ref="C25:C26"/>
    <mergeCell ref="M25:M26"/>
    <mergeCell ref="J25:J28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3"/>
  <sheetViews>
    <sheetView topLeftCell="A6" zoomScale="50" zoomScaleNormal="50" workbookViewId="0">
      <pane ySplit="1" topLeftCell="A25" activePane="bottomLeft" state="frozen"/>
      <selection activeCell="A6" sqref="A6"/>
      <selection pane="bottomLeft" activeCell="N30" sqref="N30:N31"/>
    </sheetView>
  </sheetViews>
  <sheetFormatPr defaultRowHeight="15" x14ac:dyDescent="0.25"/>
  <cols>
    <col min="1" max="1" width="15.42578125" style="1" customWidth="1"/>
    <col min="2" max="2" width="16.85546875" style="1" customWidth="1"/>
    <col min="3" max="3" width="20.7109375" style="1" customWidth="1"/>
    <col min="4" max="4" width="18.28515625" style="1" customWidth="1"/>
    <col min="5" max="5" width="36.7109375" style="1" customWidth="1"/>
    <col min="6" max="6" width="18.140625" style="1" customWidth="1"/>
    <col min="7" max="7" width="16.140625" style="1" customWidth="1"/>
    <col min="8" max="8" width="17.28515625" style="1" customWidth="1"/>
    <col min="9" max="9" width="20.140625" style="1" customWidth="1"/>
    <col min="10" max="10" width="22.140625" style="1" customWidth="1"/>
    <col min="11" max="11" width="16.42578125" style="1" customWidth="1"/>
    <col min="12" max="12" width="15" style="1" customWidth="1"/>
    <col min="13" max="13" width="15.85546875" style="1" customWidth="1"/>
    <col min="14" max="14" width="33.7109375" style="1" customWidth="1"/>
    <col min="15" max="16384" width="9.140625" style="1"/>
  </cols>
  <sheetData>
    <row r="1" spans="1:14" ht="21" x14ac:dyDescent="0.35">
      <c r="A1" s="137"/>
      <c r="B1" s="137"/>
      <c r="C1" s="137"/>
      <c r="D1" s="138"/>
      <c r="E1" s="137"/>
      <c r="F1" s="138"/>
      <c r="G1" s="139"/>
      <c r="H1" s="139"/>
      <c r="I1" s="137"/>
      <c r="J1" s="137"/>
      <c r="K1" s="137"/>
      <c r="L1" s="140"/>
      <c r="M1" s="137"/>
      <c r="N1" s="137"/>
    </row>
    <row r="2" spans="1:14" ht="21" customHeight="1" x14ac:dyDescent="0.35">
      <c r="A2" s="137"/>
      <c r="B2" s="137"/>
      <c r="C2" s="698" t="s">
        <v>175</v>
      </c>
      <c r="D2" s="698"/>
      <c r="E2" s="698"/>
      <c r="F2" s="698"/>
      <c r="G2" s="698"/>
      <c r="H2" s="698"/>
      <c r="I2" s="698"/>
      <c r="J2" s="698"/>
      <c r="K2" s="137"/>
      <c r="L2" s="137"/>
      <c r="M2" s="137"/>
      <c r="N2" s="137"/>
    </row>
    <row r="3" spans="1:14" ht="15" customHeight="1" x14ac:dyDescent="0.35">
      <c r="A3" s="137"/>
      <c r="B3" s="137"/>
      <c r="C3" s="698" t="s">
        <v>176</v>
      </c>
      <c r="D3" s="698"/>
      <c r="E3" s="698"/>
      <c r="F3" s="698"/>
      <c r="G3" s="698"/>
      <c r="H3" s="698"/>
      <c r="I3" s="698"/>
      <c r="J3" s="698"/>
      <c r="K3" s="137"/>
      <c r="L3" s="137"/>
      <c r="M3" s="137"/>
      <c r="N3" s="137"/>
    </row>
    <row r="4" spans="1:14" ht="43.5" customHeight="1" x14ac:dyDescent="0.35">
      <c r="A4" s="137"/>
      <c r="B4" s="137"/>
      <c r="C4" s="698" t="s">
        <v>190</v>
      </c>
      <c r="D4" s="698"/>
      <c r="E4" s="698"/>
      <c r="F4" s="698"/>
      <c r="G4" s="698"/>
      <c r="H4" s="698"/>
      <c r="I4" s="698"/>
      <c r="J4" s="698"/>
      <c r="K4" s="137"/>
      <c r="L4" s="137"/>
      <c r="M4" s="137"/>
      <c r="N4" s="137"/>
    </row>
    <row r="5" spans="1:14" ht="21" x14ac:dyDescent="0.35">
      <c r="A5" s="137"/>
      <c r="B5" s="137"/>
      <c r="C5" s="137"/>
      <c r="D5" s="138"/>
      <c r="E5" s="137"/>
      <c r="F5" s="138"/>
      <c r="G5" s="139"/>
      <c r="H5" s="139"/>
      <c r="I5" s="137"/>
      <c r="J5" s="137"/>
      <c r="K5" s="137"/>
      <c r="L5" s="137"/>
      <c r="M5" s="137"/>
      <c r="N5" s="137"/>
    </row>
    <row r="6" spans="1:14" s="261" customFormat="1" ht="215.25" customHeight="1" x14ac:dyDescent="0.3">
      <c r="A6" s="257" t="s">
        <v>7</v>
      </c>
      <c r="B6" s="257" t="s">
        <v>13</v>
      </c>
      <c r="C6" s="257" t="s">
        <v>14</v>
      </c>
      <c r="D6" s="257" t="s">
        <v>8</v>
      </c>
      <c r="E6" s="258" t="s">
        <v>6</v>
      </c>
      <c r="F6" s="258" t="s">
        <v>3</v>
      </c>
      <c r="G6" s="259" t="s">
        <v>16</v>
      </c>
      <c r="H6" s="259" t="s">
        <v>0</v>
      </c>
      <c r="I6" s="258" t="s">
        <v>17</v>
      </c>
      <c r="J6" s="258" t="s">
        <v>18</v>
      </c>
      <c r="K6" s="258" t="s">
        <v>19</v>
      </c>
      <c r="L6" s="258" t="s">
        <v>1</v>
      </c>
      <c r="M6" s="258" t="s">
        <v>4</v>
      </c>
      <c r="N6" s="260"/>
    </row>
    <row r="7" spans="1:14" ht="21" x14ac:dyDescent="0.3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37"/>
    </row>
    <row r="8" spans="1:14" s="389" customFormat="1" ht="105.75" customHeight="1" x14ac:dyDescent="0.35">
      <c r="A8" s="378" t="s">
        <v>191</v>
      </c>
      <c r="B8" s="378" t="s">
        <v>78</v>
      </c>
      <c r="C8" s="378" t="s">
        <v>5</v>
      </c>
      <c r="D8" s="386" t="s">
        <v>11</v>
      </c>
      <c r="E8" s="382" t="s">
        <v>79</v>
      </c>
      <c r="F8" s="371" t="s">
        <v>22</v>
      </c>
      <c r="G8" s="383">
        <v>22</v>
      </c>
      <c r="H8" s="379">
        <v>14</v>
      </c>
      <c r="I8" s="375">
        <f t="shared" ref="I8:I22" si="0">H8/G8*100</f>
        <v>63.636363636363633</v>
      </c>
      <c r="J8" s="395">
        <f>(I8+I9+I10+I11)/6</f>
        <v>35.731060606060602</v>
      </c>
      <c r="K8" s="387" t="s">
        <v>24</v>
      </c>
      <c r="L8" s="378" t="s">
        <v>23</v>
      </c>
      <c r="M8" s="384"/>
      <c r="N8" s="388"/>
    </row>
    <row r="9" spans="1:14" s="389" customFormat="1" ht="105.75" customHeight="1" x14ac:dyDescent="0.35">
      <c r="A9" s="690" t="s">
        <v>178</v>
      </c>
      <c r="B9" s="690" t="s">
        <v>78</v>
      </c>
      <c r="C9" s="690" t="s">
        <v>5</v>
      </c>
      <c r="D9" s="386" t="s">
        <v>11</v>
      </c>
      <c r="E9" s="396" t="s">
        <v>80</v>
      </c>
      <c r="F9" s="371" t="s">
        <v>22</v>
      </c>
      <c r="G9" s="383">
        <v>16</v>
      </c>
      <c r="H9" s="379">
        <v>7</v>
      </c>
      <c r="I9" s="375">
        <f t="shared" si="0"/>
        <v>43.75</v>
      </c>
      <c r="J9" s="686"/>
      <c r="K9" s="387" t="s">
        <v>24</v>
      </c>
      <c r="L9" s="378" t="s">
        <v>23</v>
      </c>
      <c r="M9" s="677"/>
      <c r="N9" s="388"/>
    </row>
    <row r="10" spans="1:14" ht="126.75" customHeight="1" x14ac:dyDescent="0.35">
      <c r="A10" s="680"/>
      <c r="B10" s="680"/>
      <c r="C10" s="680"/>
      <c r="D10" s="144" t="s">
        <v>9</v>
      </c>
      <c r="E10" s="262" t="s">
        <v>179</v>
      </c>
      <c r="F10" s="142" t="s">
        <v>2</v>
      </c>
      <c r="G10" s="143">
        <v>100</v>
      </c>
      <c r="H10" s="147">
        <v>44</v>
      </c>
      <c r="I10" s="148">
        <f t="shared" si="0"/>
        <v>44</v>
      </c>
      <c r="J10" s="684"/>
      <c r="K10" s="149" t="s">
        <v>24</v>
      </c>
      <c r="L10" s="143" t="s">
        <v>23</v>
      </c>
      <c r="M10" s="678"/>
      <c r="N10" s="137"/>
    </row>
    <row r="11" spans="1:14" ht="141.75" x14ac:dyDescent="0.35">
      <c r="A11" s="681"/>
      <c r="B11" s="681"/>
      <c r="C11" s="681"/>
      <c r="D11" s="144" t="s">
        <v>9</v>
      </c>
      <c r="E11" s="146" t="s">
        <v>180</v>
      </c>
      <c r="F11" s="142" t="s">
        <v>2</v>
      </c>
      <c r="G11" s="143">
        <v>100</v>
      </c>
      <c r="H11" s="147">
        <v>63</v>
      </c>
      <c r="I11" s="148">
        <f t="shared" si="0"/>
        <v>63</v>
      </c>
      <c r="J11" s="685"/>
      <c r="K11" s="149" t="s">
        <v>24</v>
      </c>
      <c r="L11" s="143" t="s">
        <v>23</v>
      </c>
      <c r="M11" s="679"/>
      <c r="N11" s="137"/>
    </row>
    <row r="12" spans="1:14" s="389" customFormat="1" ht="209.25" customHeight="1" x14ac:dyDescent="0.35">
      <c r="A12" s="708"/>
      <c r="B12" s="709" t="s">
        <v>85</v>
      </c>
      <c r="C12" s="702" t="s">
        <v>5</v>
      </c>
      <c r="D12" s="386" t="s">
        <v>11</v>
      </c>
      <c r="E12" s="378" t="s">
        <v>86</v>
      </c>
      <c r="F12" s="371" t="s">
        <v>20</v>
      </c>
      <c r="G12" s="378">
        <v>3800</v>
      </c>
      <c r="H12" s="379">
        <v>2155</v>
      </c>
      <c r="I12" s="375">
        <f t="shared" si="0"/>
        <v>56.71052631578948</v>
      </c>
      <c r="J12" s="704">
        <f>(I12+I13+I14+I15+I16+I17+I18+I19+I20)/9</f>
        <v>42.27065455826979</v>
      </c>
      <c r="K12" s="387" t="s">
        <v>24</v>
      </c>
      <c r="L12" s="391" t="s">
        <v>23</v>
      </c>
      <c r="M12" s="711"/>
      <c r="N12" s="388"/>
    </row>
    <row r="13" spans="1:14" s="389" customFormat="1" ht="101.25" x14ac:dyDescent="0.35">
      <c r="A13" s="703"/>
      <c r="B13" s="710"/>
      <c r="C13" s="703"/>
      <c r="D13" s="386" t="s">
        <v>11</v>
      </c>
      <c r="E13" s="392" t="s">
        <v>87</v>
      </c>
      <c r="F13" s="371" t="s">
        <v>20</v>
      </c>
      <c r="G13" s="378">
        <v>6490</v>
      </c>
      <c r="H13" s="379">
        <v>3560</v>
      </c>
      <c r="I13" s="375">
        <f>H13/G13*100</f>
        <v>54.853620955315876</v>
      </c>
      <c r="J13" s="705"/>
      <c r="K13" s="387" t="s">
        <v>24</v>
      </c>
      <c r="L13" s="378" t="s">
        <v>23</v>
      </c>
      <c r="M13" s="712"/>
      <c r="N13" s="388"/>
    </row>
    <row r="14" spans="1:14" s="389" customFormat="1" ht="159" customHeight="1" x14ac:dyDescent="0.35">
      <c r="A14" s="393" t="s">
        <v>191</v>
      </c>
      <c r="B14" s="393" t="s">
        <v>85</v>
      </c>
      <c r="C14" s="393" t="s">
        <v>5</v>
      </c>
      <c r="D14" s="386" t="s">
        <v>11</v>
      </c>
      <c r="E14" s="391" t="s">
        <v>88</v>
      </c>
      <c r="F14" s="371" t="s">
        <v>20</v>
      </c>
      <c r="G14" s="378">
        <v>150</v>
      </c>
      <c r="H14" s="379">
        <v>76</v>
      </c>
      <c r="I14" s="375">
        <f t="shared" si="0"/>
        <v>50.666666666666671</v>
      </c>
      <c r="J14" s="394"/>
      <c r="K14" s="387" t="s">
        <v>24</v>
      </c>
      <c r="L14" s="378" t="s">
        <v>23</v>
      </c>
      <c r="M14" s="381"/>
      <c r="N14" s="388"/>
    </row>
    <row r="15" spans="1:14" ht="178.5" customHeight="1" x14ac:dyDescent="0.35">
      <c r="A15" s="690" t="s">
        <v>191</v>
      </c>
      <c r="B15" s="690" t="s">
        <v>85</v>
      </c>
      <c r="C15" s="690" t="s">
        <v>5</v>
      </c>
      <c r="D15" s="144" t="s">
        <v>9</v>
      </c>
      <c r="E15" s="143" t="s">
        <v>89</v>
      </c>
      <c r="F15" s="142" t="s">
        <v>2</v>
      </c>
      <c r="G15" s="143">
        <v>10</v>
      </c>
      <c r="H15" s="147">
        <v>5</v>
      </c>
      <c r="I15" s="148"/>
      <c r="J15" s="686">
        <v>100</v>
      </c>
      <c r="K15" s="149" t="s">
        <v>24</v>
      </c>
      <c r="L15" s="143" t="s">
        <v>23</v>
      </c>
      <c r="M15" s="677"/>
      <c r="N15" s="137"/>
    </row>
    <row r="16" spans="1:14" ht="196.5" customHeight="1" x14ac:dyDescent="0.35">
      <c r="A16" s="681"/>
      <c r="B16" s="681"/>
      <c r="C16" s="681"/>
      <c r="D16" s="144" t="s">
        <v>9</v>
      </c>
      <c r="E16" s="143" t="s">
        <v>90</v>
      </c>
      <c r="F16" s="142" t="s">
        <v>22</v>
      </c>
      <c r="G16" s="143">
        <v>22</v>
      </c>
      <c r="H16" s="147">
        <v>14</v>
      </c>
      <c r="I16" s="148">
        <f t="shared" si="0"/>
        <v>63.636363636363633</v>
      </c>
      <c r="J16" s="685"/>
      <c r="K16" s="149" t="s">
        <v>24</v>
      </c>
      <c r="L16" s="143" t="s">
        <v>23</v>
      </c>
      <c r="M16" s="679"/>
      <c r="N16" s="137"/>
    </row>
    <row r="17" spans="1:14" ht="170.25" customHeight="1" x14ac:dyDescent="0.35">
      <c r="A17" s="690" t="s">
        <v>191</v>
      </c>
      <c r="B17" s="690" t="s">
        <v>85</v>
      </c>
      <c r="C17" s="690" t="s">
        <v>5</v>
      </c>
      <c r="D17" s="144" t="s">
        <v>9</v>
      </c>
      <c r="E17" s="143" t="s">
        <v>91</v>
      </c>
      <c r="F17" s="142" t="s">
        <v>2</v>
      </c>
      <c r="G17" s="143">
        <v>9</v>
      </c>
      <c r="H17" s="152">
        <v>5</v>
      </c>
      <c r="I17" s="148">
        <f t="shared" si="0"/>
        <v>55.555555555555557</v>
      </c>
      <c r="J17" s="686"/>
      <c r="K17" s="143"/>
      <c r="L17" s="143" t="s">
        <v>23</v>
      </c>
      <c r="M17" s="677"/>
      <c r="N17" s="137"/>
    </row>
    <row r="18" spans="1:14" ht="197.25" customHeight="1" x14ac:dyDescent="0.35">
      <c r="A18" s="680"/>
      <c r="B18" s="680"/>
      <c r="C18" s="680"/>
      <c r="D18" s="144" t="s">
        <v>9</v>
      </c>
      <c r="E18" s="143" t="s">
        <v>82</v>
      </c>
      <c r="F18" s="142" t="s">
        <v>22</v>
      </c>
      <c r="G18" s="143">
        <v>16</v>
      </c>
      <c r="H18" s="147">
        <v>7</v>
      </c>
      <c r="I18" s="148">
        <f t="shared" si="0"/>
        <v>43.75</v>
      </c>
      <c r="J18" s="684"/>
      <c r="K18" s="149" t="s">
        <v>24</v>
      </c>
      <c r="L18" s="151" t="s">
        <v>23</v>
      </c>
      <c r="M18" s="678"/>
      <c r="N18" s="137"/>
    </row>
    <row r="19" spans="1:14" ht="213" customHeight="1" x14ac:dyDescent="0.35">
      <c r="A19" s="681"/>
      <c r="B19" s="681"/>
      <c r="C19" s="681"/>
      <c r="D19" s="144" t="s">
        <v>9</v>
      </c>
      <c r="E19" s="145" t="s">
        <v>92</v>
      </c>
      <c r="F19" s="142" t="s">
        <v>2</v>
      </c>
      <c r="G19" s="143">
        <v>19</v>
      </c>
      <c r="H19" s="147">
        <v>10</v>
      </c>
      <c r="I19" s="148"/>
      <c r="J19" s="685"/>
      <c r="K19" s="149" t="s">
        <v>24</v>
      </c>
      <c r="L19" s="143" t="s">
        <v>23</v>
      </c>
      <c r="M19" s="679"/>
      <c r="N19" s="137"/>
    </row>
    <row r="20" spans="1:14" ht="191.25" customHeight="1" x14ac:dyDescent="0.35">
      <c r="A20" s="690" t="s">
        <v>191</v>
      </c>
      <c r="B20" s="153" t="s">
        <v>85</v>
      </c>
      <c r="C20" s="153" t="s">
        <v>5</v>
      </c>
      <c r="D20" s="144" t="s">
        <v>9</v>
      </c>
      <c r="E20" s="150" t="s">
        <v>93</v>
      </c>
      <c r="F20" s="142" t="s">
        <v>22</v>
      </c>
      <c r="G20" s="143">
        <v>38</v>
      </c>
      <c r="H20" s="147">
        <v>21</v>
      </c>
      <c r="I20" s="148">
        <f t="shared" si="0"/>
        <v>55.26315789473685</v>
      </c>
      <c r="J20" s="154"/>
      <c r="K20" s="149" t="s">
        <v>24</v>
      </c>
      <c r="L20" s="143" t="s">
        <v>23</v>
      </c>
      <c r="M20" s="155"/>
      <c r="N20" s="137"/>
    </row>
    <row r="21" spans="1:14" s="389" customFormat="1" ht="117" customHeight="1" x14ac:dyDescent="0.35">
      <c r="A21" s="680"/>
      <c r="B21" s="690" t="s">
        <v>94</v>
      </c>
      <c r="C21" s="690" t="s">
        <v>15</v>
      </c>
      <c r="D21" s="386" t="s">
        <v>11</v>
      </c>
      <c r="E21" s="378" t="s">
        <v>95</v>
      </c>
      <c r="F21" s="371" t="s">
        <v>22</v>
      </c>
      <c r="G21" s="378">
        <v>10727</v>
      </c>
      <c r="H21" s="379">
        <v>10677</v>
      </c>
      <c r="I21" s="375">
        <f t="shared" si="0"/>
        <v>99.533886454740369</v>
      </c>
      <c r="J21" s="686">
        <v>100</v>
      </c>
      <c r="K21" s="387" t="s">
        <v>24</v>
      </c>
      <c r="L21" s="378" t="s">
        <v>23</v>
      </c>
      <c r="M21" s="678"/>
      <c r="N21" s="388"/>
    </row>
    <row r="22" spans="1:14" ht="182.45" customHeight="1" x14ac:dyDescent="0.35">
      <c r="A22" s="680"/>
      <c r="B22" s="680"/>
      <c r="C22" s="681"/>
      <c r="D22" s="144" t="s">
        <v>9</v>
      </c>
      <c r="E22" s="143" t="s">
        <v>181</v>
      </c>
      <c r="F22" s="142" t="s">
        <v>2</v>
      </c>
      <c r="G22" s="143">
        <v>28.9</v>
      </c>
      <c r="H22" s="147">
        <v>27</v>
      </c>
      <c r="I22" s="148">
        <f t="shared" si="0"/>
        <v>93.425605536332185</v>
      </c>
      <c r="J22" s="685"/>
      <c r="K22" s="149" t="s">
        <v>24</v>
      </c>
      <c r="L22" s="143" t="s">
        <v>23</v>
      </c>
      <c r="M22" s="679"/>
      <c r="N22" s="137"/>
    </row>
    <row r="23" spans="1:14" ht="182.45" customHeight="1" x14ac:dyDescent="0.35">
      <c r="A23" s="680"/>
      <c r="B23" s="680"/>
      <c r="C23" s="156" t="s">
        <v>15</v>
      </c>
      <c r="D23" s="144" t="s">
        <v>9</v>
      </c>
      <c r="E23" s="143" t="s">
        <v>182</v>
      </c>
      <c r="F23" s="142" t="s">
        <v>2</v>
      </c>
      <c r="G23" s="143">
        <v>28.9</v>
      </c>
      <c r="H23" s="147">
        <v>27</v>
      </c>
      <c r="I23" s="148"/>
      <c r="J23" s="157"/>
      <c r="K23" s="149"/>
      <c r="L23" s="143" t="s">
        <v>23</v>
      </c>
      <c r="M23" s="158"/>
      <c r="N23" s="137"/>
    </row>
    <row r="24" spans="1:14" ht="182.45" customHeight="1" x14ac:dyDescent="0.35">
      <c r="A24" s="680"/>
      <c r="B24" s="681"/>
      <c r="C24" s="156" t="s">
        <v>15</v>
      </c>
      <c r="D24" s="144" t="s">
        <v>9</v>
      </c>
      <c r="E24" s="143" t="s">
        <v>183</v>
      </c>
      <c r="F24" s="142" t="s">
        <v>2</v>
      </c>
      <c r="G24" s="143">
        <v>100</v>
      </c>
      <c r="H24" s="147">
        <v>93</v>
      </c>
      <c r="I24" s="148"/>
      <c r="J24" s="157"/>
      <c r="K24" s="149"/>
      <c r="L24" s="143" t="s">
        <v>23</v>
      </c>
      <c r="M24" s="158"/>
      <c r="N24" s="137"/>
    </row>
    <row r="25" spans="1:14" s="389" customFormat="1" ht="118.5" customHeight="1" x14ac:dyDescent="0.35">
      <c r="A25" s="680"/>
      <c r="B25" s="690" t="s">
        <v>96</v>
      </c>
      <c r="C25" s="702" t="s">
        <v>15</v>
      </c>
      <c r="D25" s="386" t="s">
        <v>11</v>
      </c>
      <c r="E25" s="378" t="s">
        <v>97</v>
      </c>
      <c r="F25" s="371" t="s">
        <v>20</v>
      </c>
      <c r="G25" s="378">
        <v>3800</v>
      </c>
      <c r="H25" s="379">
        <v>1900</v>
      </c>
      <c r="I25" s="375"/>
      <c r="J25" s="704">
        <f>(I25+I26)/2</f>
        <v>0</v>
      </c>
      <c r="K25" s="387" t="s">
        <v>24</v>
      </c>
      <c r="L25" s="378" t="s">
        <v>23</v>
      </c>
      <c r="M25" s="706"/>
      <c r="N25" s="388"/>
    </row>
    <row r="26" spans="1:14" s="389" customFormat="1" ht="108" customHeight="1" x14ac:dyDescent="0.35">
      <c r="A26" s="680"/>
      <c r="B26" s="680"/>
      <c r="C26" s="703"/>
      <c r="D26" s="386" t="s">
        <v>11</v>
      </c>
      <c r="E26" s="374" t="s">
        <v>184</v>
      </c>
      <c r="F26" s="373" t="s">
        <v>22</v>
      </c>
      <c r="G26" s="374">
        <v>250</v>
      </c>
      <c r="H26" s="374">
        <v>130</v>
      </c>
      <c r="I26" s="390"/>
      <c r="J26" s="705"/>
      <c r="K26" s="373" t="s">
        <v>30</v>
      </c>
      <c r="L26" s="374" t="s">
        <v>23</v>
      </c>
      <c r="M26" s="707"/>
      <c r="N26" s="388"/>
    </row>
    <row r="27" spans="1:14" s="161" customFormat="1" ht="141.6" customHeight="1" x14ac:dyDescent="0.3">
      <c r="A27" s="681"/>
      <c r="B27" s="680"/>
      <c r="C27" s="142" t="s">
        <v>15</v>
      </c>
      <c r="D27" s="144" t="s">
        <v>9</v>
      </c>
      <c r="E27" s="143" t="s">
        <v>185</v>
      </c>
      <c r="F27" s="142" t="s">
        <v>2</v>
      </c>
      <c r="G27" s="143">
        <v>100</v>
      </c>
      <c r="H27" s="152">
        <v>52</v>
      </c>
      <c r="I27" s="148"/>
      <c r="J27" s="159"/>
      <c r="K27" s="142"/>
      <c r="L27" s="143" t="s">
        <v>23</v>
      </c>
      <c r="M27" s="160"/>
    </row>
    <row r="28" spans="1:14" s="43" customFormat="1" ht="141.6" customHeight="1" x14ac:dyDescent="0.35">
      <c r="A28" s="162"/>
      <c r="B28" s="681"/>
      <c r="C28" s="162" t="s">
        <v>15</v>
      </c>
      <c r="D28" s="163" t="s">
        <v>9</v>
      </c>
      <c r="E28" s="153" t="s">
        <v>186</v>
      </c>
      <c r="F28" s="162" t="s">
        <v>2</v>
      </c>
      <c r="G28" s="153">
        <v>100</v>
      </c>
      <c r="H28" s="164">
        <v>100</v>
      </c>
      <c r="I28" s="165"/>
      <c r="J28" s="166"/>
      <c r="K28" s="162"/>
      <c r="L28" s="153" t="s">
        <v>23</v>
      </c>
      <c r="M28" s="167"/>
      <c r="N28" s="168"/>
    </row>
    <row r="29" spans="1:14" ht="21" x14ac:dyDescent="0.35">
      <c r="A29" s="169" t="s">
        <v>26</v>
      </c>
      <c r="B29" s="170"/>
      <c r="C29" s="170"/>
      <c r="D29" s="170"/>
      <c r="E29" s="170"/>
      <c r="F29" s="170"/>
      <c r="G29" s="171"/>
      <c r="H29" s="171"/>
      <c r="I29" s="170"/>
      <c r="J29" s="172">
        <f>(J25+J21+J12+J8)/5</f>
        <v>35.600343032866078</v>
      </c>
      <c r="K29" s="170"/>
      <c r="L29" s="170"/>
      <c r="M29" s="170">
        <v>100</v>
      </c>
      <c r="N29" s="137">
        <v>3492226</v>
      </c>
    </row>
    <row r="30" spans="1:14" ht="21" x14ac:dyDescent="0.35">
      <c r="A30" s="137"/>
      <c r="B30" s="137"/>
      <c r="C30" s="137"/>
      <c r="D30" s="137"/>
      <c r="E30" s="137"/>
      <c r="F30" s="137"/>
      <c r="G30" s="376">
        <f>G26+G25+G14+G13+G12+G9+G8+G21</f>
        <v>25255</v>
      </c>
      <c r="H30" s="137"/>
      <c r="I30" s="137"/>
      <c r="J30" s="137"/>
      <c r="K30" s="137"/>
      <c r="L30" s="137"/>
      <c r="M30" s="137"/>
      <c r="N30" s="397">
        <f>N29/G30</f>
        <v>138.27859829736687</v>
      </c>
    </row>
    <row r="31" spans="1:14" ht="21" x14ac:dyDescent="0.35">
      <c r="A31" s="137"/>
      <c r="B31" s="137"/>
      <c r="C31" s="137"/>
      <c r="D31" s="137"/>
      <c r="E31" s="137"/>
      <c r="F31" s="137"/>
      <c r="G31" s="326">
        <f>G26+G21+G14+G13+G12+G9+G8</f>
        <v>21455</v>
      </c>
      <c r="H31" s="137"/>
      <c r="I31" s="137"/>
      <c r="J31" s="137"/>
      <c r="K31" s="137"/>
      <c r="L31" s="137"/>
      <c r="M31" s="137"/>
      <c r="N31" s="398">
        <f>N29/G31</f>
        <v>162.76979725005828</v>
      </c>
    </row>
    <row r="32" spans="1:14" ht="21" x14ac:dyDescent="0.35">
      <c r="A32" s="137" t="s">
        <v>187</v>
      </c>
      <c r="B32" s="137" t="s">
        <v>191</v>
      </c>
      <c r="C32" s="137"/>
      <c r="D32" s="137"/>
      <c r="E32" s="137"/>
      <c r="F32" s="137" t="s">
        <v>189</v>
      </c>
      <c r="G32" s="137"/>
      <c r="H32" s="137"/>
      <c r="I32" s="137"/>
      <c r="J32" s="137"/>
      <c r="K32" s="137"/>
      <c r="L32" s="137"/>
      <c r="M32" s="137"/>
      <c r="N32" s="137"/>
    </row>
    <row r="33" spans="1:14" ht="21" x14ac:dyDescent="0.3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32">
    <mergeCell ref="C2:J2"/>
    <mergeCell ref="C3:J3"/>
    <mergeCell ref="C4:J4"/>
    <mergeCell ref="A9:A11"/>
    <mergeCell ref="B9:B11"/>
    <mergeCell ref="C9:C11"/>
    <mergeCell ref="J9:J11"/>
    <mergeCell ref="M9:M11"/>
    <mergeCell ref="A12:A13"/>
    <mergeCell ref="B12:B13"/>
    <mergeCell ref="C12:C13"/>
    <mergeCell ref="J12:J13"/>
    <mergeCell ref="M12:M13"/>
    <mergeCell ref="A17:A19"/>
    <mergeCell ref="B17:B19"/>
    <mergeCell ref="C17:C19"/>
    <mergeCell ref="J17:J19"/>
    <mergeCell ref="M17:M19"/>
    <mergeCell ref="A15:A16"/>
    <mergeCell ref="B15:B16"/>
    <mergeCell ref="C15:C16"/>
    <mergeCell ref="J15:J16"/>
    <mergeCell ref="M15:M16"/>
    <mergeCell ref="A20:A27"/>
    <mergeCell ref="B21:B24"/>
    <mergeCell ref="C21:C22"/>
    <mergeCell ref="J21:J22"/>
    <mergeCell ref="M21:M22"/>
    <mergeCell ref="B25:B28"/>
    <mergeCell ref="C25:C26"/>
    <mergeCell ref="J25:J26"/>
    <mergeCell ref="M25:M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topLeftCell="A21" workbookViewId="0">
      <selection activeCell="H28" sqref="H28"/>
    </sheetView>
  </sheetViews>
  <sheetFormatPr defaultRowHeight="15" x14ac:dyDescent="0.25"/>
  <cols>
    <col min="1" max="1" width="9.140625" style="1"/>
    <col min="2" max="2" width="16.7109375" style="1" customWidth="1"/>
    <col min="3" max="3" width="20.140625" style="1" customWidth="1"/>
    <col min="4" max="4" width="13.140625" style="1" customWidth="1"/>
    <col min="5" max="5" width="28.28515625" style="1" customWidth="1"/>
    <col min="6" max="6" width="9.42578125" style="1" customWidth="1"/>
    <col min="7" max="7" width="15.28515625" style="1" customWidth="1"/>
    <col min="8" max="8" width="15.28515625" style="201" customWidth="1"/>
    <col min="9" max="9" width="16.28515625" style="1" customWidth="1"/>
    <col min="10" max="10" width="17.140625" style="1" customWidth="1"/>
    <col min="11" max="11" width="15.7109375" style="1" customWidth="1"/>
    <col min="12" max="12" width="12" style="1" customWidth="1"/>
    <col min="13" max="13" width="10.42578125" style="1" customWidth="1"/>
    <col min="14" max="16384" width="9.140625" style="1"/>
  </cols>
  <sheetData>
    <row r="1" spans="1:13" ht="15.75" x14ac:dyDescent="0.25">
      <c r="D1" s="59"/>
      <c r="F1" s="59"/>
      <c r="G1" s="54"/>
      <c r="H1" s="189"/>
      <c r="L1" s="5"/>
    </row>
    <row r="2" spans="1:13" ht="15" customHeight="1" x14ac:dyDescent="0.25">
      <c r="C2" s="630" t="s">
        <v>175</v>
      </c>
      <c r="D2" s="630"/>
      <c r="E2" s="630"/>
      <c r="F2" s="630"/>
      <c r="G2" s="630"/>
      <c r="H2" s="630"/>
      <c r="I2" s="630"/>
      <c r="J2" s="630"/>
    </row>
    <row r="3" spans="1:13" ht="15" customHeight="1" x14ac:dyDescent="0.25">
      <c r="C3" s="719" t="s">
        <v>176</v>
      </c>
      <c r="D3" s="719"/>
      <c r="E3" s="719"/>
      <c r="F3" s="719"/>
      <c r="G3" s="719"/>
      <c r="H3" s="719"/>
      <c r="I3" s="719"/>
      <c r="J3" s="719"/>
    </row>
    <row r="4" spans="1:13" ht="15" customHeight="1" x14ac:dyDescent="0.25">
      <c r="C4" s="719" t="s">
        <v>217</v>
      </c>
      <c r="D4" s="719"/>
      <c r="E4" s="719"/>
      <c r="F4" s="719"/>
      <c r="G4" s="719"/>
      <c r="H4" s="719"/>
      <c r="I4" s="719"/>
      <c r="J4" s="719"/>
    </row>
    <row r="5" spans="1:13" x14ac:dyDescent="0.25">
      <c r="D5" s="59"/>
      <c r="F5" s="59"/>
      <c r="G5" s="54"/>
      <c r="H5" s="189"/>
    </row>
    <row r="6" spans="1:13" s="266" customFormat="1" ht="122.2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4" t="s">
        <v>6</v>
      </c>
      <c r="F6" s="264" t="s">
        <v>3</v>
      </c>
      <c r="G6" s="265" t="s">
        <v>16</v>
      </c>
      <c r="H6" s="267" t="s">
        <v>0</v>
      </c>
      <c r="I6" s="264" t="s">
        <v>17</v>
      </c>
      <c r="J6" s="264" t="s">
        <v>18</v>
      </c>
      <c r="K6" s="264" t="s">
        <v>19</v>
      </c>
      <c r="L6" s="264" t="s">
        <v>1</v>
      </c>
      <c r="M6" s="264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124">
        <v>7</v>
      </c>
      <c r="H7" s="238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99" customHeight="1" x14ac:dyDescent="0.25">
      <c r="A8" s="7" t="s">
        <v>218</v>
      </c>
      <c r="B8" s="279" t="s">
        <v>100</v>
      </c>
      <c r="C8" s="7" t="s">
        <v>5</v>
      </c>
      <c r="D8" s="278" t="s">
        <v>11</v>
      </c>
      <c r="E8" s="7" t="s">
        <v>101</v>
      </c>
      <c r="F8" s="270" t="s">
        <v>22</v>
      </c>
      <c r="G8" s="7">
        <v>133257</v>
      </c>
      <c r="H8" s="173">
        <v>84035</v>
      </c>
      <c r="I8" s="127">
        <f t="shared" ref="I8:I25" si="0">H8/G8*100</f>
        <v>63.062353197205404</v>
      </c>
      <c r="J8" s="174">
        <f>(I8+I9+I10+I11+I12+I13+I14+I15+I16+I17+I18)/11</f>
        <v>65.406514567839835</v>
      </c>
      <c r="K8" s="9" t="s">
        <v>24</v>
      </c>
      <c r="L8" s="7" t="s">
        <v>23</v>
      </c>
      <c r="M8" s="8"/>
    </row>
    <row r="9" spans="1:13" ht="42" customHeight="1" x14ac:dyDescent="0.25">
      <c r="A9" s="600" t="s">
        <v>218</v>
      </c>
      <c r="B9" s="716" t="s">
        <v>100</v>
      </c>
      <c r="C9" s="600" t="s">
        <v>5</v>
      </c>
      <c r="D9" s="278" t="s">
        <v>11</v>
      </c>
      <c r="E9" s="7" t="s">
        <v>102</v>
      </c>
      <c r="F9" s="270" t="s">
        <v>22</v>
      </c>
      <c r="G9" s="7">
        <v>2641</v>
      </c>
      <c r="H9" s="173">
        <v>1395</v>
      </c>
      <c r="I9" s="127">
        <f t="shared" si="0"/>
        <v>52.820901173797807</v>
      </c>
      <c r="J9" s="603"/>
      <c r="K9" s="9" t="s">
        <v>24</v>
      </c>
      <c r="L9" s="7" t="s">
        <v>23</v>
      </c>
      <c r="M9" s="606"/>
    </row>
    <row r="10" spans="1:13" ht="48.6" customHeight="1" x14ac:dyDescent="0.25">
      <c r="A10" s="601"/>
      <c r="B10" s="717"/>
      <c r="C10" s="601"/>
      <c r="D10" s="278" t="s">
        <v>11</v>
      </c>
      <c r="E10" s="7" t="s">
        <v>103</v>
      </c>
      <c r="F10" s="270" t="s">
        <v>22</v>
      </c>
      <c r="G10" s="7">
        <v>19010</v>
      </c>
      <c r="H10" s="175">
        <v>11091</v>
      </c>
      <c r="I10" s="127">
        <f t="shared" si="0"/>
        <v>58.342977380326147</v>
      </c>
      <c r="J10" s="604"/>
      <c r="K10" s="9" t="s">
        <v>24</v>
      </c>
      <c r="L10" s="7" t="s">
        <v>23</v>
      </c>
      <c r="M10" s="607"/>
    </row>
    <row r="11" spans="1:13" ht="35.450000000000003" customHeight="1" x14ac:dyDescent="0.25">
      <c r="A11" s="601"/>
      <c r="B11" s="717"/>
      <c r="C11" s="601"/>
      <c r="D11" s="273" t="s">
        <v>9</v>
      </c>
      <c r="E11" s="7" t="s">
        <v>104</v>
      </c>
      <c r="F11" s="270" t="s">
        <v>22</v>
      </c>
      <c r="G11" s="7">
        <v>20570</v>
      </c>
      <c r="H11" s="173">
        <v>16219</v>
      </c>
      <c r="I11" s="127">
        <f t="shared" si="0"/>
        <v>78.847836655323292</v>
      </c>
      <c r="J11" s="604"/>
      <c r="K11" s="9" t="s">
        <v>24</v>
      </c>
      <c r="L11" s="7" t="s">
        <v>23</v>
      </c>
      <c r="M11" s="607"/>
    </row>
    <row r="12" spans="1:13" ht="42" customHeight="1" x14ac:dyDescent="0.25">
      <c r="A12" s="601"/>
      <c r="B12" s="717"/>
      <c r="C12" s="601"/>
      <c r="D12" s="273" t="s">
        <v>9</v>
      </c>
      <c r="E12" s="7" t="s">
        <v>105</v>
      </c>
      <c r="F12" s="270" t="s">
        <v>22</v>
      </c>
      <c r="G12" s="7">
        <v>441200</v>
      </c>
      <c r="H12" s="175">
        <v>267772</v>
      </c>
      <c r="I12" s="127">
        <f t="shared" si="0"/>
        <v>60.691749773345428</v>
      </c>
      <c r="J12" s="604"/>
      <c r="K12" s="9" t="s">
        <v>24</v>
      </c>
      <c r="L12" s="7" t="s">
        <v>23</v>
      </c>
      <c r="M12" s="607"/>
    </row>
    <row r="13" spans="1:13" ht="43.9" customHeight="1" x14ac:dyDescent="0.25">
      <c r="A13" s="601"/>
      <c r="B13" s="717"/>
      <c r="C13" s="601"/>
      <c r="D13" s="273" t="s">
        <v>9</v>
      </c>
      <c r="E13" s="7" t="s">
        <v>106</v>
      </c>
      <c r="F13" s="270" t="s">
        <v>22</v>
      </c>
      <c r="G13" s="7">
        <v>11278</v>
      </c>
      <c r="H13" s="175">
        <v>6607</v>
      </c>
      <c r="I13" s="127">
        <f t="shared" si="0"/>
        <v>58.583082106756514</v>
      </c>
      <c r="J13" s="604"/>
      <c r="K13" s="9" t="s">
        <v>24</v>
      </c>
      <c r="L13" s="7" t="s">
        <v>23</v>
      </c>
      <c r="M13" s="607"/>
    </row>
    <row r="14" spans="1:13" ht="33.6" customHeight="1" x14ac:dyDescent="0.25">
      <c r="A14" s="602"/>
      <c r="B14" s="718"/>
      <c r="C14" s="602"/>
      <c r="D14" s="273" t="s">
        <v>9</v>
      </c>
      <c r="E14" s="47" t="s">
        <v>107</v>
      </c>
      <c r="F14" s="270" t="s">
        <v>22</v>
      </c>
      <c r="G14" s="7">
        <v>119</v>
      </c>
      <c r="H14" s="175">
        <v>118</v>
      </c>
      <c r="I14" s="127">
        <f t="shared" si="0"/>
        <v>99.159663865546221</v>
      </c>
      <c r="J14" s="605"/>
      <c r="K14" s="9" t="s">
        <v>24</v>
      </c>
      <c r="L14" s="7" t="s">
        <v>23</v>
      </c>
      <c r="M14" s="608"/>
    </row>
    <row r="15" spans="1:13" ht="35.25" customHeight="1" x14ac:dyDescent="0.25">
      <c r="A15" s="600" t="s">
        <v>218</v>
      </c>
      <c r="B15" s="279" t="s">
        <v>100</v>
      </c>
      <c r="C15" s="7" t="s">
        <v>5</v>
      </c>
      <c r="D15" s="273" t="s">
        <v>9</v>
      </c>
      <c r="E15" s="47" t="s">
        <v>108</v>
      </c>
      <c r="F15" s="124" t="s">
        <v>22</v>
      </c>
      <c r="G15" s="7">
        <v>5265</v>
      </c>
      <c r="H15" s="175">
        <v>3078</v>
      </c>
      <c r="I15" s="127">
        <f t="shared" si="0"/>
        <v>58.461538461538467</v>
      </c>
      <c r="J15" s="174"/>
      <c r="K15" s="9" t="s">
        <v>24</v>
      </c>
      <c r="L15" s="7" t="s">
        <v>23</v>
      </c>
      <c r="M15" s="8"/>
    </row>
    <row r="16" spans="1:13" ht="35.25" customHeight="1" x14ac:dyDescent="0.25">
      <c r="A16" s="601"/>
      <c r="B16" s="716" t="s">
        <v>100</v>
      </c>
      <c r="C16" s="600" t="s">
        <v>5</v>
      </c>
      <c r="D16" s="273" t="s">
        <v>9</v>
      </c>
      <c r="E16" s="52" t="s">
        <v>270</v>
      </c>
      <c r="F16" s="117" t="s">
        <v>22</v>
      </c>
      <c r="G16" s="10">
        <v>20</v>
      </c>
      <c r="H16" s="190">
        <v>15</v>
      </c>
      <c r="I16" s="41">
        <f t="shared" si="0"/>
        <v>75</v>
      </c>
      <c r="J16" s="603"/>
      <c r="K16" s="10"/>
      <c r="L16" s="10" t="s">
        <v>23</v>
      </c>
      <c r="M16" s="606"/>
    </row>
    <row r="17" spans="1:13" ht="35.25" customHeight="1" x14ac:dyDescent="0.25">
      <c r="A17" s="601"/>
      <c r="B17" s="717"/>
      <c r="C17" s="601"/>
      <c r="D17" s="273" t="s">
        <v>9</v>
      </c>
      <c r="E17" s="7" t="s">
        <v>110</v>
      </c>
      <c r="F17" s="269" t="s">
        <v>22</v>
      </c>
      <c r="G17" s="7">
        <v>20</v>
      </c>
      <c r="H17" s="173">
        <v>11</v>
      </c>
      <c r="I17" s="127">
        <f t="shared" si="0"/>
        <v>55.000000000000007</v>
      </c>
      <c r="J17" s="604"/>
      <c r="K17" s="9" t="s">
        <v>24</v>
      </c>
      <c r="L17" s="7" t="s">
        <v>23</v>
      </c>
      <c r="M17" s="607"/>
    </row>
    <row r="18" spans="1:13" ht="35.25" customHeight="1" x14ac:dyDescent="0.25">
      <c r="A18" s="601"/>
      <c r="B18" s="718"/>
      <c r="C18" s="602"/>
      <c r="D18" s="273" t="s">
        <v>9</v>
      </c>
      <c r="E18" s="7" t="s">
        <v>111</v>
      </c>
      <c r="F18" s="269" t="s">
        <v>22</v>
      </c>
      <c r="G18" s="7">
        <v>321</v>
      </c>
      <c r="H18" s="173">
        <v>191</v>
      </c>
      <c r="I18" s="127">
        <f t="shared" si="0"/>
        <v>59.50155763239875</v>
      </c>
      <c r="J18" s="605"/>
      <c r="K18" s="9" t="s">
        <v>24</v>
      </c>
      <c r="L18" s="7" t="s">
        <v>23</v>
      </c>
      <c r="M18" s="608"/>
    </row>
    <row r="19" spans="1:13" ht="181.5" customHeight="1" x14ac:dyDescent="0.25">
      <c r="A19" s="602"/>
      <c r="B19" s="280" t="s">
        <v>112</v>
      </c>
      <c r="C19" s="8" t="s">
        <v>5</v>
      </c>
      <c r="D19" s="281" t="s">
        <v>11</v>
      </c>
      <c r="E19" s="7" t="s">
        <v>113</v>
      </c>
      <c r="F19" s="124" t="s">
        <v>22</v>
      </c>
      <c r="G19" s="7">
        <v>250</v>
      </c>
      <c r="H19" s="173">
        <v>148</v>
      </c>
      <c r="I19" s="127">
        <f t="shared" si="0"/>
        <v>59.199999999999996</v>
      </c>
      <c r="J19" s="174">
        <f>(I19+I20+I21+I22)/4</f>
        <v>58.995657030860272</v>
      </c>
      <c r="K19" s="9" t="s">
        <v>24</v>
      </c>
      <c r="L19" s="7" t="s">
        <v>23</v>
      </c>
      <c r="M19" s="191"/>
    </row>
    <row r="20" spans="1:13" ht="50.25" customHeight="1" x14ac:dyDescent="0.25">
      <c r="A20" s="600" t="s">
        <v>218</v>
      </c>
      <c r="B20" s="713" t="s">
        <v>112</v>
      </c>
      <c r="C20" s="192" t="s">
        <v>5</v>
      </c>
      <c r="D20" s="273" t="s">
        <v>9</v>
      </c>
      <c r="E20" s="7" t="s">
        <v>110</v>
      </c>
      <c r="F20" s="270" t="s">
        <v>22</v>
      </c>
      <c r="G20" s="7">
        <v>107</v>
      </c>
      <c r="H20" s="173">
        <v>63</v>
      </c>
      <c r="I20" s="127">
        <f t="shared" si="0"/>
        <v>58.878504672897193</v>
      </c>
      <c r="J20" s="193"/>
      <c r="K20" s="9" t="s">
        <v>24</v>
      </c>
      <c r="L20" s="7" t="s">
        <v>23</v>
      </c>
      <c r="M20" s="192"/>
    </row>
    <row r="21" spans="1:13" ht="50.25" customHeight="1" x14ac:dyDescent="0.25">
      <c r="A21" s="601"/>
      <c r="B21" s="714"/>
      <c r="C21" s="607"/>
      <c r="D21" s="273" t="s">
        <v>9</v>
      </c>
      <c r="E21" s="7" t="s">
        <v>103</v>
      </c>
      <c r="F21" s="270" t="s">
        <v>22</v>
      </c>
      <c r="G21" s="7">
        <v>268</v>
      </c>
      <c r="H21" s="173">
        <v>157</v>
      </c>
      <c r="I21" s="127">
        <f t="shared" si="0"/>
        <v>58.582089552238806</v>
      </c>
      <c r="J21" s="604"/>
      <c r="K21" s="9" t="s">
        <v>24</v>
      </c>
      <c r="L21" s="7" t="s">
        <v>23</v>
      </c>
      <c r="M21" s="607"/>
    </row>
    <row r="22" spans="1:13" ht="50.25" customHeight="1" x14ac:dyDescent="0.25">
      <c r="A22" s="601"/>
      <c r="B22" s="715"/>
      <c r="C22" s="608"/>
      <c r="D22" s="282" t="s">
        <v>9</v>
      </c>
      <c r="E22" s="177" t="s">
        <v>114</v>
      </c>
      <c r="F22" s="268" t="s">
        <v>22</v>
      </c>
      <c r="G22" s="177">
        <v>59</v>
      </c>
      <c r="H22" s="194">
        <v>35</v>
      </c>
      <c r="I22" s="195">
        <f t="shared" si="0"/>
        <v>59.322033898305079</v>
      </c>
      <c r="J22" s="605"/>
      <c r="K22" s="196" t="s">
        <v>24</v>
      </c>
      <c r="L22" s="177" t="s">
        <v>23</v>
      </c>
      <c r="M22" s="608"/>
    </row>
    <row r="23" spans="1:13" s="197" customFormat="1" ht="55.15" customHeight="1" x14ac:dyDescent="0.25">
      <c r="A23" s="601"/>
      <c r="B23" s="286" t="s">
        <v>115</v>
      </c>
      <c r="C23" s="600" t="s">
        <v>15</v>
      </c>
      <c r="D23" s="289" t="s">
        <v>11</v>
      </c>
      <c r="E23" s="47" t="s">
        <v>219</v>
      </c>
      <c r="F23" s="270" t="s">
        <v>22</v>
      </c>
      <c r="G23" s="7">
        <v>250400</v>
      </c>
      <c r="H23" s="7">
        <v>249347</v>
      </c>
      <c r="I23" s="272">
        <f>H23/G23*100</f>
        <v>99.579472843450475</v>
      </c>
      <c r="J23" s="288">
        <f>(I23+I24+I25)/3</f>
        <v>68.675256094069809</v>
      </c>
      <c r="K23" s="9" t="s">
        <v>24</v>
      </c>
      <c r="L23" s="7" t="s">
        <v>23</v>
      </c>
      <c r="M23" s="8"/>
    </row>
    <row r="24" spans="1:13" ht="60" x14ac:dyDescent="0.25">
      <c r="A24" s="601"/>
      <c r="B24" s="287"/>
      <c r="C24" s="601"/>
      <c r="D24" s="273" t="s">
        <v>9</v>
      </c>
      <c r="E24" s="7" t="s">
        <v>117</v>
      </c>
      <c r="F24" s="271" t="s">
        <v>22</v>
      </c>
      <c r="G24" s="7">
        <v>246800</v>
      </c>
      <c r="H24" s="7">
        <v>249347</v>
      </c>
      <c r="I24" s="272">
        <f t="shared" si="0"/>
        <v>101.03200972447326</v>
      </c>
      <c r="J24" s="193"/>
      <c r="K24" s="9" t="s">
        <v>30</v>
      </c>
      <c r="L24" s="7" t="s">
        <v>23</v>
      </c>
      <c r="M24" s="8"/>
    </row>
    <row r="25" spans="1:13" ht="46.9" customHeight="1" x14ac:dyDescent="0.25">
      <c r="A25" s="601"/>
      <c r="B25" s="287"/>
      <c r="C25" s="601"/>
      <c r="D25" s="290" t="s">
        <v>9</v>
      </c>
      <c r="E25" s="52" t="s">
        <v>118</v>
      </c>
      <c r="F25" s="117" t="s">
        <v>22</v>
      </c>
      <c r="G25" s="10">
        <v>7000</v>
      </c>
      <c r="H25" s="7">
        <v>379</v>
      </c>
      <c r="I25" s="41">
        <f t="shared" si="0"/>
        <v>5.4142857142857146</v>
      </c>
      <c r="J25" s="176"/>
      <c r="K25" s="178" t="s">
        <v>24</v>
      </c>
      <c r="L25" s="198" t="s">
        <v>23</v>
      </c>
      <c r="M25" s="191"/>
    </row>
    <row r="26" spans="1:13" ht="63" customHeight="1" x14ac:dyDescent="0.25">
      <c r="A26" s="600" t="s">
        <v>218</v>
      </c>
      <c r="B26" s="600" t="s">
        <v>119</v>
      </c>
      <c r="C26" s="600" t="s">
        <v>15</v>
      </c>
      <c r="D26" s="199" t="s">
        <v>11</v>
      </c>
      <c r="E26" s="14" t="s">
        <v>121</v>
      </c>
      <c r="F26" s="126" t="s">
        <v>22</v>
      </c>
      <c r="G26" s="7">
        <v>7000</v>
      </c>
      <c r="H26" s="7">
        <v>4083</v>
      </c>
      <c r="I26" s="127">
        <f>H26/G26*100</f>
        <v>58.328571428571429</v>
      </c>
      <c r="J26" s="604">
        <f>(I27+I26)/2</f>
        <v>76.250916730328498</v>
      </c>
      <c r="K26" s="178" t="s">
        <v>24</v>
      </c>
      <c r="L26" s="10" t="s">
        <v>23</v>
      </c>
      <c r="M26" s="607"/>
    </row>
    <row r="27" spans="1:13" ht="63" customHeight="1" x14ac:dyDescent="0.25">
      <c r="A27" s="601"/>
      <c r="B27" s="601"/>
      <c r="C27" s="601"/>
      <c r="D27" s="273" t="s">
        <v>9</v>
      </c>
      <c r="E27" s="10" t="s">
        <v>120</v>
      </c>
      <c r="F27" s="117" t="s">
        <v>22</v>
      </c>
      <c r="G27" s="10">
        <v>93500</v>
      </c>
      <c r="H27" s="7">
        <v>88052</v>
      </c>
      <c r="I27" s="41">
        <f>H27/G27*100</f>
        <v>94.17326203208556</v>
      </c>
      <c r="J27" s="604"/>
      <c r="K27" s="178"/>
      <c r="L27" s="10"/>
      <c r="M27" s="607"/>
    </row>
    <row r="28" spans="1:13" ht="54" customHeight="1" x14ac:dyDescent="0.25">
      <c r="A28" s="17"/>
      <c r="B28" s="17" t="s">
        <v>26</v>
      </c>
      <c r="C28" s="16"/>
      <c r="D28" s="20"/>
      <c r="E28" s="17"/>
      <c r="F28" s="16"/>
      <c r="G28" s="57"/>
      <c r="H28" s="200"/>
      <c r="I28" s="18"/>
      <c r="J28" s="18">
        <f>(J26+J23+J19+J8)/4</f>
        <v>67.332086105774607</v>
      </c>
      <c r="K28" s="19"/>
      <c r="L28" s="20"/>
      <c r="M28" s="35"/>
    </row>
    <row r="31" spans="1:13" x14ac:dyDescent="0.25">
      <c r="A31" s="1" t="s">
        <v>220</v>
      </c>
      <c r="F31" s="54" t="s">
        <v>221</v>
      </c>
    </row>
  </sheetData>
  <mergeCells count="24">
    <mergeCell ref="C2:J2"/>
    <mergeCell ref="C3:J3"/>
    <mergeCell ref="C4:J4"/>
    <mergeCell ref="A9:A14"/>
    <mergeCell ref="B9:B14"/>
    <mergeCell ref="C9:C14"/>
    <mergeCell ref="J9:J14"/>
    <mergeCell ref="M9:M14"/>
    <mergeCell ref="A15:A19"/>
    <mergeCell ref="B16:B18"/>
    <mergeCell ref="C16:C18"/>
    <mergeCell ref="J16:J18"/>
    <mergeCell ref="M16:M18"/>
    <mergeCell ref="A20:A25"/>
    <mergeCell ref="B20:B22"/>
    <mergeCell ref="C21:C22"/>
    <mergeCell ref="J21:J22"/>
    <mergeCell ref="M21:M22"/>
    <mergeCell ref="C23:C25"/>
    <mergeCell ref="A26:A27"/>
    <mergeCell ref="B26:B27"/>
    <mergeCell ref="C26:C27"/>
    <mergeCell ref="J26:J27"/>
    <mergeCell ref="M26:M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topLeftCell="A23" workbookViewId="0">
      <selection activeCell="G26" sqref="G26"/>
    </sheetView>
  </sheetViews>
  <sheetFormatPr defaultRowHeight="15" x14ac:dyDescent="0.25"/>
  <cols>
    <col min="1" max="1" width="9.140625" style="1"/>
    <col min="2" max="2" width="16.28515625" style="1" customWidth="1"/>
    <col min="3" max="3" width="9.140625" style="1" customWidth="1"/>
    <col min="4" max="4" width="11.5703125" style="1" customWidth="1"/>
    <col min="5" max="5" width="33.140625" style="1" customWidth="1"/>
    <col min="6" max="6" width="15.28515625" style="1" customWidth="1"/>
    <col min="7" max="7" width="9.7109375" style="1" customWidth="1"/>
    <col min="8" max="8" width="10.140625" style="1" customWidth="1"/>
    <col min="9" max="9" width="13.140625" style="1" customWidth="1"/>
    <col min="10" max="10" width="12" style="1" customWidth="1"/>
    <col min="11" max="11" width="7.28515625" style="1" customWidth="1"/>
    <col min="12" max="12" width="12.42578125" style="1" customWidth="1"/>
    <col min="13" max="16384" width="9.140625" style="1"/>
  </cols>
  <sheetData>
    <row r="1" spans="1:13" ht="15.75" x14ac:dyDescent="0.25">
      <c r="D1" s="59"/>
      <c r="F1" s="59"/>
      <c r="G1" s="54"/>
      <c r="H1" s="54"/>
      <c r="L1" s="5"/>
    </row>
    <row r="2" spans="1:13" ht="15" customHeight="1" x14ac:dyDescent="0.25">
      <c r="C2" s="719" t="s">
        <v>175</v>
      </c>
      <c r="D2" s="719"/>
      <c r="E2" s="719"/>
      <c r="F2" s="719"/>
      <c r="G2" s="719"/>
      <c r="H2" s="719"/>
      <c r="I2" s="719"/>
      <c r="J2" s="719"/>
    </row>
    <row r="3" spans="1:13" ht="15" customHeight="1" x14ac:dyDescent="0.25">
      <c r="C3" s="719" t="s">
        <v>176</v>
      </c>
      <c r="D3" s="719"/>
      <c r="E3" s="719"/>
      <c r="F3" s="719"/>
      <c r="G3" s="719"/>
      <c r="H3" s="719"/>
      <c r="I3" s="719"/>
      <c r="J3" s="719"/>
    </row>
    <row r="4" spans="1:13" ht="15" customHeight="1" x14ac:dyDescent="0.25">
      <c r="C4" s="719" t="s">
        <v>263</v>
      </c>
      <c r="D4" s="719"/>
      <c r="E4" s="719"/>
      <c r="F4" s="719"/>
      <c r="G4" s="719"/>
      <c r="H4" s="719"/>
      <c r="I4" s="719"/>
      <c r="J4" s="719"/>
    </row>
    <row r="5" spans="1:13" x14ac:dyDescent="0.25">
      <c r="D5" s="59"/>
      <c r="F5" s="59"/>
      <c r="G5" s="54"/>
      <c r="H5" s="54"/>
    </row>
    <row r="6" spans="1:13" ht="150" customHeight="1" x14ac:dyDescent="0.25">
      <c r="A6" s="129" t="s">
        <v>7</v>
      </c>
      <c r="B6" s="129" t="s">
        <v>13</v>
      </c>
      <c r="C6" s="129" t="s">
        <v>14</v>
      </c>
      <c r="D6" s="129" t="s">
        <v>8</v>
      </c>
      <c r="E6" s="124" t="s">
        <v>6</v>
      </c>
      <c r="F6" s="124" t="s">
        <v>3</v>
      </c>
      <c r="G6" s="7" t="s">
        <v>16</v>
      </c>
      <c r="H6" s="7" t="s">
        <v>0</v>
      </c>
      <c r="I6" s="124" t="s">
        <v>17</v>
      </c>
      <c r="J6" s="124" t="s">
        <v>18</v>
      </c>
      <c r="K6" s="124" t="s">
        <v>19</v>
      </c>
      <c r="L6" s="124" t="s">
        <v>1</v>
      </c>
      <c r="M6" s="124" t="s">
        <v>4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7">
        <v>7</v>
      </c>
      <c r="H7" s="7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31.5" customHeight="1" x14ac:dyDescent="0.25">
      <c r="A8" s="600" t="s">
        <v>264</v>
      </c>
      <c r="B8" s="716" t="s">
        <v>100</v>
      </c>
      <c r="C8" s="600" t="s">
        <v>5</v>
      </c>
      <c r="D8" s="278" t="s">
        <v>11</v>
      </c>
      <c r="E8" s="7" t="s">
        <v>101</v>
      </c>
      <c r="F8" s="270" t="s">
        <v>22</v>
      </c>
      <c r="G8" s="7">
        <v>24022</v>
      </c>
      <c r="H8" s="173">
        <v>14744</v>
      </c>
      <c r="I8" s="127">
        <f t="shared" ref="I8:I25" si="0">H8/G8*100</f>
        <v>61.377071018233288</v>
      </c>
      <c r="J8" s="603">
        <f>(I8+I9+I10+I11+I12+I13+I14+I15+I16+I17+I18)/11</f>
        <v>61.377249846799579</v>
      </c>
      <c r="K8" s="9" t="s">
        <v>24</v>
      </c>
      <c r="L8" s="7" t="s">
        <v>23</v>
      </c>
      <c r="M8" s="606"/>
    </row>
    <row r="9" spans="1:13" ht="31.5" customHeight="1" x14ac:dyDescent="0.25">
      <c r="A9" s="602"/>
      <c r="B9" s="718"/>
      <c r="C9" s="602"/>
      <c r="D9" s="278" t="s">
        <v>11</v>
      </c>
      <c r="E9" s="7" t="s">
        <v>102</v>
      </c>
      <c r="F9" s="270" t="s">
        <v>22</v>
      </c>
      <c r="G9" s="7">
        <v>504</v>
      </c>
      <c r="H9" s="173">
        <v>270</v>
      </c>
      <c r="I9" s="127">
        <f t="shared" si="0"/>
        <v>53.571428571428569</v>
      </c>
      <c r="J9" s="605"/>
      <c r="K9" s="9" t="s">
        <v>24</v>
      </c>
      <c r="L9" s="7" t="s">
        <v>23</v>
      </c>
      <c r="M9" s="608"/>
    </row>
    <row r="10" spans="1:13" ht="31.5" customHeight="1" x14ac:dyDescent="0.25">
      <c r="A10" s="115" t="s">
        <v>264</v>
      </c>
      <c r="B10" s="275" t="s">
        <v>100</v>
      </c>
      <c r="C10" s="115" t="s">
        <v>5</v>
      </c>
      <c r="D10" s="278" t="s">
        <v>11</v>
      </c>
      <c r="E10" s="7" t="s">
        <v>103</v>
      </c>
      <c r="F10" s="270" t="s">
        <v>22</v>
      </c>
      <c r="G10" s="7">
        <v>112</v>
      </c>
      <c r="H10" s="175">
        <v>54</v>
      </c>
      <c r="I10" s="127">
        <f t="shared" si="0"/>
        <v>48.214285714285715</v>
      </c>
      <c r="J10" s="118"/>
      <c r="K10" s="9" t="s">
        <v>24</v>
      </c>
      <c r="L10" s="7" t="s">
        <v>23</v>
      </c>
      <c r="M10" s="121"/>
    </row>
    <row r="11" spans="1:13" ht="31.5" customHeight="1" x14ac:dyDescent="0.25">
      <c r="A11" s="116"/>
      <c r="B11" s="276"/>
      <c r="C11" s="116"/>
      <c r="D11" s="273" t="s">
        <v>9</v>
      </c>
      <c r="E11" s="7" t="s">
        <v>104</v>
      </c>
      <c r="F11" s="270" t="s">
        <v>22</v>
      </c>
      <c r="G11" s="7">
        <v>2240</v>
      </c>
      <c r="H11" s="173">
        <v>1754</v>
      </c>
      <c r="I11" s="127">
        <f t="shared" si="0"/>
        <v>78.303571428571431</v>
      </c>
      <c r="J11" s="119"/>
      <c r="K11" s="9" t="s">
        <v>24</v>
      </c>
      <c r="L11" s="7" t="s">
        <v>23</v>
      </c>
      <c r="M11" s="122"/>
    </row>
    <row r="12" spans="1:13" ht="31.5" customHeight="1" x14ac:dyDescent="0.25">
      <c r="A12" s="116"/>
      <c r="B12" s="276"/>
      <c r="C12" s="116"/>
      <c r="D12" s="273" t="s">
        <v>9</v>
      </c>
      <c r="E12" s="7" t="s">
        <v>105</v>
      </c>
      <c r="F12" s="270" t="s">
        <v>22</v>
      </c>
      <c r="G12" s="7">
        <v>46102</v>
      </c>
      <c r="H12" s="175">
        <v>29607</v>
      </c>
      <c r="I12" s="127">
        <f>H12/G12*100</f>
        <v>64.220641186933321</v>
      </c>
      <c r="J12" s="119"/>
      <c r="K12" s="9" t="s">
        <v>24</v>
      </c>
      <c r="L12" s="7" t="s">
        <v>23</v>
      </c>
      <c r="M12" s="122"/>
    </row>
    <row r="13" spans="1:13" ht="31.5" customHeight="1" x14ac:dyDescent="0.25">
      <c r="A13" s="116"/>
      <c r="B13" s="276"/>
      <c r="C13" s="116"/>
      <c r="D13" s="273" t="s">
        <v>9</v>
      </c>
      <c r="E13" s="7" t="s">
        <v>106</v>
      </c>
      <c r="F13" s="270" t="s">
        <v>22</v>
      </c>
      <c r="G13" s="7">
        <v>3846</v>
      </c>
      <c r="H13" s="175">
        <v>1742</v>
      </c>
      <c r="I13" s="127">
        <f t="shared" si="0"/>
        <v>45.293811752470098</v>
      </c>
      <c r="J13" s="119"/>
      <c r="K13" s="9" t="s">
        <v>24</v>
      </c>
      <c r="L13" s="7" t="s">
        <v>23</v>
      </c>
      <c r="M13" s="122"/>
    </row>
    <row r="14" spans="1:13" ht="31.5" customHeight="1" x14ac:dyDescent="0.25">
      <c r="A14" s="116"/>
      <c r="B14" s="276"/>
      <c r="C14" s="116"/>
      <c r="D14" s="273" t="s">
        <v>9</v>
      </c>
      <c r="E14" s="47" t="s">
        <v>107</v>
      </c>
      <c r="F14" s="270" t="s">
        <v>22</v>
      </c>
      <c r="G14" s="7">
        <v>30</v>
      </c>
      <c r="H14" s="175">
        <v>38</v>
      </c>
      <c r="I14" s="127">
        <f t="shared" si="0"/>
        <v>126.66666666666666</v>
      </c>
      <c r="J14" s="119"/>
      <c r="K14" s="9" t="s">
        <v>24</v>
      </c>
      <c r="L14" s="7" t="s">
        <v>23</v>
      </c>
      <c r="M14" s="122"/>
    </row>
    <row r="15" spans="1:13" ht="31.5" customHeight="1" x14ac:dyDescent="0.25">
      <c r="A15" s="117"/>
      <c r="B15" s="277"/>
      <c r="C15" s="117"/>
      <c r="D15" s="273" t="s">
        <v>9</v>
      </c>
      <c r="E15" s="47" t="s">
        <v>108</v>
      </c>
      <c r="F15" s="270" t="s">
        <v>22</v>
      </c>
      <c r="G15" s="7">
        <v>510</v>
      </c>
      <c r="H15" s="175">
        <v>372</v>
      </c>
      <c r="I15" s="127">
        <f t="shared" si="0"/>
        <v>72.941176470588232</v>
      </c>
      <c r="J15" s="120"/>
      <c r="K15" s="9" t="s">
        <v>24</v>
      </c>
      <c r="L15" s="7" t="s">
        <v>23</v>
      </c>
      <c r="M15" s="123"/>
    </row>
    <row r="16" spans="1:13" ht="31.5" customHeight="1" x14ac:dyDescent="0.25">
      <c r="A16" s="115" t="s">
        <v>264</v>
      </c>
      <c r="B16" s="275" t="s">
        <v>100</v>
      </c>
      <c r="C16" s="115" t="s">
        <v>5</v>
      </c>
      <c r="D16" s="273" t="s">
        <v>9</v>
      </c>
      <c r="E16" s="52" t="s">
        <v>109</v>
      </c>
      <c r="F16" s="270" t="s">
        <v>22</v>
      </c>
      <c r="G16" s="10">
        <v>16</v>
      </c>
      <c r="H16" s="190">
        <v>9</v>
      </c>
      <c r="I16" s="41">
        <f t="shared" si="0"/>
        <v>56.25</v>
      </c>
      <c r="J16" s="118"/>
      <c r="K16" s="10"/>
      <c r="L16" s="10" t="s">
        <v>23</v>
      </c>
      <c r="M16" s="121"/>
    </row>
    <row r="17" spans="1:13" ht="31.5" customHeight="1" x14ac:dyDescent="0.25">
      <c r="A17" s="116"/>
      <c r="B17" s="276"/>
      <c r="C17" s="116"/>
      <c r="D17" s="273" t="s">
        <v>9</v>
      </c>
      <c r="E17" s="7" t="s">
        <v>110</v>
      </c>
      <c r="F17" s="270" t="s">
        <v>22</v>
      </c>
      <c r="G17" s="7">
        <v>64</v>
      </c>
      <c r="H17" s="173">
        <v>11</v>
      </c>
      <c r="I17" s="127">
        <f t="shared" si="0"/>
        <v>17.1875</v>
      </c>
      <c r="J17" s="119"/>
      <c r="K17" s="9" t="s">
        <v>24</v>
      </c>
      <c r="L17" s="7" t="s">
        <v>23</v>
      </c>
      <c r="M17" s="122"/>
    </row>
    <row r="18" spans="1:13" ht="31.5" customHeight="1" x14ac:dyDescent="0.25">
      <c r="A18" s="116"/>
      <c r="B18" s="277"/>
      <c r="C18" s="117"/>
      <c r="D18" s="273" t="s">
        <v>9</v>
      </c>
      <c r="E18" s="7" t="s">
        <v>111</v>
      </c>
      <c r="F18" s="124" t="s">
        <v>22</v>
      </c>
      <c r="G18" s="7">
        <v>178</v>
      </c>
      <c r="H18" s="173">
        <v>91</v>
      </c>
      <c r="I18" s="127">
        <f t="shared" si="0"/>
        <v>51.123595505617978</v>
      </c>
      <c r="J18" s="120"/>
      <c r="K18" s="9" t="s">
        <v>24</v>
      </c>
      <c r="L18" s="7" t="s">
        <v>23</v>
      </c>
      <c r="M18" s="123"/>
    </row>
    <row r="19" spans="1:13" ht="31.5" customHeight="1" x14ac:dyDescent="0.25">
      <c r="A19" s="116"/>
      <c r="B19" s="283" t="s">
        <v>112</v>
      </c>
      <c r="C19" s="115" t="s">
        <v>5</v>
      </c>
      <c r="D19" s="281" t="s">
        <v>11</v>
      </c>
      <c r="E19" s="7" t="s">
        <v>113</v>
      </c>
      <c r="F19" s="270" t="s">
        <v>22</v>
      </c>
      <c r="G19" s="7">
        <v>82</v>
      </c>
      <c r="H19" s="173">
        <v>39</v>
      </c>
      <c r="I19" s="127">
        <f t="shared" si="0"/>
        <v>47.560975609756099</v>
      </c>
      <c r="J19" s="118">
        <f>(I19+I20+I21+I22)/4</f>
        <v>50.030487804878049</v>
      </c>
      <c r="K19" s="9" t="s">
        <v>24</v>
      </c>
      <c r="L19" s="7" t="s">
        <v>23</v>
      </c>
      <c r="M19" s="121"/>
    </row>
    <row r="20" spans="1:13" ht="37.5" customHeight="1" x14ac:dyDescent="0.25">
      <c r="A20" s="117"/>
      <c r="B20" s="284"/>
      <c r="C20" s="117"/>
      <c r="D20" s="273" t="s">
        <v>9</v>
      </c>
      <c r="E20" s="7" t="s">
        <v>110</v>
      </c>
      <c r="F20" s="270" t="s">
        <v>22</v>
      </c>
      <c r="G20" s="7">
        <v>10</v>
      </c>
      <c r="H20" s="173">
        <v>5</v>
      </c>
      <c r="I20" s="127">
        <f t="shared" si="0"/>
        <v>50</v>
      </c>
      <c r="J20" s="120"/>
      <c r="K20" s="9" t="s">
        <v>24</v>
      </c>
      <c r="L20" s="7" t="s">
        <v>23</v>
      </c>
      <c r="M20" s="123"/>
    </row>
    <row r="21" spans="1:13" ht="52.5" customHeight="1" x14ac:dyDescent="0.25">
      <c r="A21" s="115" t="s">
        <v>264</v>
      </c>
      <c r="B21" s="283" t="s">
        <v>112</v>
      </c>
      <c r="C21" s="115" t="s">
        <v>5</v>
      </c>
      <c r="D21" s="273" t="s">
        <v>9</v>
      </c>
      <c r="E21" s="7" t="s">
        <v>103</v>
      </c>
      <c r="F21" s="270" t="s">
        <v>22</v>
      </c>
      <c r="G21" s="7">
        <v>20</v>
      </c>
      <c r="H21" s="173">
        <v>11</v>
      </c>
      <c r="I21" s="127">
        <f t="shared" si="0"/>
        <v>55.000000000000007</v>
      </c>
      <c r="J21" s="118"/>
      <c r="K21" s="9" t="s">
        <v>24</v>
      </c>
      <c r="L21" s="7" t="s">
        <v>23</v>
      </c>
      <c r="M21" s="121"/>
    </row>
    <row r="22" spans="1:13" ht="52.5" customHeight="1" x14ac:dyDescent="0.25">
      <c r="A22" s="116"/>
      <c r="B22" s="284"/>
      <c r="C22" s="117"/>
      <c r="D22" s="273" t="s">
        <v>9</v>
      </c>
      <c r="E22" s="7" t="s">
        <v>114</v>
      </c>
      <c r="F22" s="124" t="s">
        <v>22</v>
      </c>
      <c r="G22" s="7">
        <v>82</v>
      </c>
      <c r="H22" s="173">
        <v>39</v>
      </c>
      <c r="I22" s="127">
        <f t="shared" si="0"/>
        <v>47.560975609756099</v>
      </c>
      <c r="J22" s="120"/>
      <c r="K22" s="9" t="s">
        <v>24</v>
      </c>
      <c r="L22" s="7" t="s">
        <v>23</v>
      </c>
      <c r="M22" s="123"/>
    </row>
    <row r="23" spans="1:13" ht="42.75" customHeight="1" x14ac:dyDescent="0.25">
      <c r="A23" s="116"/>
      <c r="B23" s="274" t="s">
        <v>115</v>
      </c>
      <c r="C23" s="124" t="s">
        <v>15</v>
      </c>
      <c r="D23" s="237" t="s">
        <v>11</v>
      </c>
      <c r="E23" s="291" t="s">
        <v>121</v>
      </c>
      <c r="F23" s="238" t="s">
        <v>22</v>
      </c>
      <c r="G23" s="239">
        <v>31100</v>
      </c>
      <c r="H23" s="173">
        <v>31056</v>
      </c>
      <c r="I23" s="240">
        <f t="shared" si="0"/>
        <v>99.858520900321551</v>
      </c>
      <c r="J23" s="125">
        <f>(I23+I24+I25)/3</f>
        <v>77.978898326611287</v>
      </c>
      <c r="K23" s="9" t="s">
        <v>24</v>
      </c>
      <c r="L23" s="7" t="s">
        <v>23</v>
      </c>
      <c r="M23" s="122"/>
    </row>
    <row r="24" spans="1:13" ht="42.75" customHeight="1" x14ac:dyDescent="0.25">
      <c r="A24" s="116"/>
      <c r="B24" s="285"/>
      <c r="C24" s="124"/>
      <c r="D24" s="273" t="s">
        <v>9</v>
      </c>
      <c r="E24" s="14" t="s">
        <v>117</v>
      </c>
      <c r="F24" s="126" t="s">
        <v>22</v>
      </c>
      <c r="G24" s="241">
        <v>31100</v>
      </c>
      <c r="H24" s="175">
        <v>31056</v>
      </c>
      <c r="I24" s="127">
        <f t="shared" si="0"/>
        <v>99.858520900321551</v>
      </c>
      <c r="J24" s="125"/>
      <c r="K24" s="9" t="s">
        <v>30</v>
      </c>
      <c r="L24" s="7" t="s">
        <v>23</v>
      </c>
      <c r="M24" s="122"/>
    </row>
    <row r="25" spans="1:13" ht="42.75" customHeight="1" x14ac:dyDescent="0.25">
      <c r="A25" s="117"/>
      <c r="B25" s="285"/>
      <c r="C25" s="124"/>
      <c r="D25" s="273" t="s">
        <v>9</v>
      </c>
      <c r="E25" s="49" t="s">
        <v>118</v>
      </c>
      <c r="F25" s="124" t="s">
        <v>22</v>
      </c>
      <c r="G25" s="241">
        <v>865</v>
      </c>
      <c r="H25" s="173">
        <v>296</v>
      </c>
      <c r="I25" s="127">
        <f t="shared" si="0"/>
        <v>34.21965317919075</v>
      </c>
      <c r="J25" s="125"/>
      <c r="K25" s="9" t="s">
        <v>24</v>
      </c>
      <c r="L25" s="4" t="s">
        <v>23</v>
      </c>
      <c r="M25" s="123"/>
    </row>
    <row r="26" spans="1:13" ht="60" x14ac:dyDescent="0.25">
      <c r="A26" s="600" t="s">
        <v>264</v>
      </c>
      <c r="B26" s="720" t="s">
        <v>119</v>
      </c>
      <c r="C26" s="600" t="s">
        <v>15</v>
      </c>
      <c r="D26" s="237" t="s">
        <v>11</v>
      </c>
      <c r="E26" s="14" t="s">
        <v>121</v>
      </c>
      <c r="F26" s="126" t="s">
        <v>22</v>
      </c>
      <c r="G26" s="241">
        <v>865</v>
      </c>
      <c r="H26" s="175">
        <v>454</v>
      </c>
      <c r="I26" s="127">
        <f>H26/G26*100</f>
        <v>52.485549132947973</v>
      </c>
      <c r="J26" s="603">
        <f>(I27+I26)/2</f>
        <v>75.509441233140649</v>
      </c>
      <c r="K26" s="9" t="s">
        <v>24</v>
      </c>
      <c r="L26" s="7" t="s">
        <v>23</v>
      </c>
      <c r="M26" s="606"/>
    </row>
    <row r="27" spans="1:13" ht="45" x14ac:dyDescent="0.25">
      <c r="A27" s="601"/>
      <c r="B27" s="721"/>
      <c r="C27" s="601"/>
      <c r="D27" s="273" t="s">
        <v>9</v>
      </c>
      <c r="E27" s="7" t="s">
        <v>120</v>
      </c>
      <c r="F27" s="124" t="s">
        <v>22</v>
      </c>
      <c r="G27" s="241">
        <v>15000</v>
      </c>
      <c r="H27" s="173">
        <v>14780</v>
      </c>
      <c r="I27" s="127">
        <f>H27/G27*100</f>
        <v>98.533333333333331</v>
      </c>
      <c r="J27" s="604"/>
      <c r="K27" s="9"/>
      <c r="L27" s="7"/>
      <c r="M27" s="607"/>
    </row>
    <row r="28" spans="1:13" x14ac:dyDescent="0.25">
      <c r="A28" s="17"/>
      <c r="B28" s="17" t="s">
        <v>26</v>
      </c>
      <c r="C28" s="16"/>
      <c r="D28" s="20"/>
      <c r="E28" s="17"/>
      <c r="F28" s="16"/>
      <c r="G28" s="57"/>
      <c r="H28" s="57"/>
      <c r="I28" s="18"/>
      <c r="J28" s="18">
        <f>(J26+J23+J19+J8)/4</f>
        <v>66.224019302857386</v>
      </c>
      <c r="K28" s="19"/>
      <c r="L28" s="20"/>
      <c r="M28" s="35"/>
    </row>
    <row r="31" spans="1:13" x14ac:dyDescent="0.25">
      <c r="A31" s="1" t="s">
        <v>265</v>
      </c>
      <c r="F31" s="54" t="s">
        <v>266</v>
      </c>
    </row>
    <row r="33" spans="1:6" x14ac:dyDescent="0.25">
      <c r="A33" s="1" t="s">
        <v>27</v>
      </c>
      <c r="F33" s="1" t="s">
        <v>214</v>
      </c>
    </row>
    <row r="36" spans="1:6" x14ac:dyDescent="0.25">
      <c r="A36" s="1" t="s">
        <v>267</v>
      </c>
    </row>
  </sheetData>
  <mergeCells count="13">
    <mergeCell ref="C2:J2"/>
    <mergeCell ref="C3:J3"/>
    <mergeCell ref="C4:J4"/>
    <mergeCell ref="A8:A9"/>
    <mergeCell ref="B8:B9"/>
    <mergeCell ref="C8:C9"/>
    <mergeCell ref="J8:J9"/>
    <mergeCell ref="M8:M9"/>
    <mergeCell ref="A26:A27"/>
    <mergeCell ref="B26:B27"/>
    <mergeCell ref="C26:C27"/>
    <mergeCell ref="J26:J27"/>
    <mergeCell ref="M26:M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6" workbookViewId="0">
      <pane ySplit="2" topLeftCell="A30" activePane="bottomLeft" state="frozen"/>
      <selection activeCell="A6" sqref="A6"/>
      <selection pane="bottomLeft" activeCell="G34" sqref="G34"/>
    </sheetView>
  </sheetViews>
  <sheetFormatPr defaultRowHeight="15" x14ac:dyDescent="0.25"/>
  <cols>
    <col min="1" max="1" width="9.140625" style="1"/>
    <col min="2" max="2" width="12.42578125" style="1" customWidth="1"/>
    <col min="3" max="4" width="9.140625" style="1"/>
    <col min="5" max="5" width="62.42578125" style="1" customWidth="1"/>
    <col min="6" max="6" width="9.140625" style="1"/>
    <col min="7" max="7" width="9.140625" style="316"/>
    <col min="8" max="8" width="9.140625" style="1"/>
    <col min="9" max="10" width="10.7109375" style="1" customWidth="1"/>
    <col min="11" max="16384" width="9.140625" style="1"/>
  </cols>
  <sheetData>
    <row r="1" spans="1:13" ht="15.75" x14ac:dyDescent="0.25">
      <c r="D1" s="59"/>
      <c r="F1" s="59"/>
      <c r="G1" s="310"/>
      <c r="H1" s="54"/>
      <c r="L1" s="5"/>
    </row>
    <row r="2" spans="1:13" x14ac:dyDescent="0.25">
      <c r="C2" s="719" t="s">
        <v>175</v>
      </c>
      <c r="D2" s="719"/>
      <c r="E2" s="719"/>
      <c r="F2" s="719"/>
      <c r="G2" s="719"/>
      <c r="H2" s="719"/>
      <c r="I2" s="719"/>
      <c r="J2" s="719"/>
    </row>
    <row r="3" spans="1:13" x14ac:dyDescent="0.25">
      <c r="C3" s="719" t="s">
        <v>222</v>
      </c>
      <c r="D3" s="719"/>
      <c r="E3" s="719"/>
      <c r="F3" s="719"/>
      <c r="G3" s="719"/>
      <c r="H3" s="719"/>
      <c r="I3" s="719"/>
      <c r="J3" s="719"/>
    </row>
    <row r="4" spans="1:13" x14ac:dyDescent="0.25">
      <c r="A4" s="719" t="s">
        <v>223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</row>
    <row r="5" spans="1:13" x14ac:dyDescent="0.25">
      <c r="D5" s="59"/>
      <c r="F5" s="59"/>
      <c r="G5" s="310"/>
      <c r="H5" s="54"/>
    </row>
    <row r="6" spans="1:13" s="266" customFormat="1" ht="16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4" t="s">
        <v>6</v>
      </c>
      <c r="F6" s="264" t="s">
        <v>3</v>
      </c>
      <c r="G6" s="311" t="s">
        <v>16</v>
      </c>
      <c r="H6" s="265" t="s">
        <v>0</v>
      </c>
      <c r="I6" s="264" t="s">
        <v>17</v>
      </c>
      <c r="J6" s="264" t="s">
        <v>18</v>
      </c>
      <c r="K6" s="264" t="s">
        <v>19</v>
      </c>
      <c r="L6" s="264" t="s">
        <v>1</v>
      </c>
      <c r="M6" s="264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312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72.75" customHeight="1" x14ac:dyDescent="0.25">
      <c r="A8" s="7" t="s">
        <v>224</v>
      </c>
      <c r="B8" s="7" t="s">
        <v>45</v>
      </c>
      <c r="C8" s="8" t="s">
        <v>5</v>
      </c>
      <c r="D8" s="53" t="s">
        <v>11</v>
      </c>
      <c r="E8" s="14" t="s">
        <v>47</v>
      </c>
      <c r="F8" s="6" t="s">
        <v>161</v>
      </c>
      <c r="G8" s="313">
        <v>7387</v>
      </c>
      <c r="H8" s="294">
        <v>3693.5</v>
      </c>
      <c r="I8" s="6">
        <f>H8/G8*100</f>
        <v>50</v>
      </c>
      <c r="J8" s="202"/>
      <c r="K8" s="27" t="s">
        <v>24</v>
      </c>
      <c r="L8" s="4" t="s">
        <v>23</v>
      </c>
      <c r="M8" s="8"/>
    </row>
    <row r="9" spans="1:13" ht="48" customHeight="1" x14ac:dyDescent="0.25">
      <c r="A9" s="600" t="s">
        <v>224</v>
      </c>
      <c r="B9" s="600" t="s">
        <v>45</v>
      </c>
      <c r="C9" s="606" t="s">
        <v>5</v>
      </c>
      <c r="D9" s="53" t="s">
        <v>11</v>
      </c>
      <c r="E9" s="14" t="s">
        <v>48</v>
      </c>
      <c r="F9" s="6" t="s">
        <v>161</v>
      </c>
      <c r="G9" s="313">
        <v>11142</v>
      </c>
      <c r="H9" s="294">
        <v>5571</v>
      </c>
      <c r="I9" s="6">
        <f t="shared" ref="I9:I28" si="0">H9/G9*100</f>
        <v>50</v>
      </c>
      <c r="J9" s="726"/>
      <c r="K9" s="9" t="s">
        <v>24</v>
      </c>
      <c r="L9" s="4" t="s">
        <v>23</v>
      </c>
      <c r="M9" s="606"/>
    </row>
    <row r="10" spans="1:13" ht="48" customHeight="1" x14ac:dyDescent="0.25">
      <c r="A10" s="601"/>
      <c r="B10" s="601"/>
      <c r="C10" s="607"/>
      <c r="D10" s="53" t="s">
        <v>11</v>
      </c>
      <c r="E10" s="302" t="s">
        <v>49</v>
      </c>
      <c r="F10" s="6" t="s">
        <v>161</v>
      </c>
      <c r="G10" s="308">
        <v>5356</v>
      </c>
      <c r="H10" s="175">
        <v>2678</v>
      </c>
      <c r="I10" s="127">
        <f>H10/G10*100</f>
        <v>50</v>
      </c>
      <c r="J10" s="727"/>
      <c r="K10" s="9" t="s">
        <v>24</v>
      </c>
      <c r="L10" s="4" t="s">
        <v>23</v>
      </c>
      <c r="M10" s="607"/>
    </row>
    <row r="11" spans="1:13" ht="48" customHeight="1" x14ac:dyDescent="0.25">
      <c r="A11" s="601"/>
      <c r="B11" s="601"/>
      <c r="C11" s="607"/>
      <c r="D11" s="53" t="s">
        <v>11</v>
      </c>
      <c r="E11" s="303" t="s">
        <v>50</v>
      </c>
      <c r="F11" s="6" t="s">
        <v>161</v>
      </c>
      <c r="G11" s="308">
        <v>11618</v>
      </c>
      <c r="H11" s="175">
        <v>5809</v>
      </c>
      <c r="I11" s="127">
        <f>H11/G11*100</f>
        <v>50</v>
      </c>
      <c r="J11" s="727"/>
      <c r="K11" s="9" t="s">
        <v>24</v>
      </c>
      <c r="L11" s="4" t="s">
        <v>23</v>
      </c>
      <c r="M11" s="607"/>
    </row>
    <row r="12" spans="1:13" ht="71.25" customHeight="1" x14ac:dyDescent="0.25">
      <c r="A12" s="602"/>
      <c r="B12" s="602"/>
      <c r="C12" s="608"/>
      <c r="D12" s="53" t="s">
        <v>11</v>
      </c>
      <c r="E12" s="305" t="s">
        <v>51</v>
      </c>
      <c r="F12" s="6" t="s">
        <v>162</v>
      </c>
      <c r="G12" s="308">
        <v>3511</v>
      </c>
      <c r="H12" s="175">
        <v>1755.5</v>
      </c>
      <c r="I12" s="127">
        <f t="shared" si="0"/>
        <v>50</v>
      </c>
      <c r="J12" s="728"/>
      <c r="K12" s="27" t="s">
        <v>24</v>
      </c>
      <c r="L12" s="4" t="s">
        <v>23</v>
      </c>
      <c r="M12" s="608"/>
    </row>
    <row r="13" spans="1:13" ht="51.75" customHeight="1" x14ac:dyDescent="0.25">
      <c r="A13" s="600" t="s">
        <v>225</v>
      </c>
      <c r="B13" s="600" t="s">
        <v>45</v>
      </c>
      <c r="C13" s="606" t="s">
        <v>5</v>
      </c>
      <c r="D13" s="124" t="s">
        <v>9</v>
      </c>
      <c r="E13" s="295" t="s">
        <v>55</v>
      </c>
      <c r="F13" s="6" t="s">
        <v>2</v>
      </c>
      <c r="G13" s="308">
        <v>21.26</v>
      </c>
      <c r="H13" s="175">
        <v>21.26</v>
      </c>
      <c r="I13" s="127">
        <f t="shared" si="0"/>
        <v>100</v>
      </c>
      <c r="J13" s="726">
        <v>94.3</v>
      </c>
      <c r="K13" s="27" t="s">
        <v>24</v>
      </c>
      <c r="L13" s="4" t="s">
        <v>23</v>
      </c>
      <c r="M13" s="606"/>
    </row>
    <row r="14" spans="1:13" ht="71.25" customHeight="1" x14ac:dyDescent="0.25">
      <c r="A14" s="601"/>
      <c r="B14" s="601"/>
      <c r="C14" s="607"/>
      <c r="D14" s="124" t="s">
        <v>9</v>
      </c>
      <c r="E14" s="295" t="s">
        <v>226</v>
      </c>
      <c r="F14" s="126" t="s">
        <v>2</v>
      </c>
      <c r="G14" s="309">
        <v>37</v>
      </c>
      <c r="H14" s="175">
        <v>25.9</v>
      </c>
      <c r="I14" s="203">
        <v>0</v>
      </c>
      <c r="J14" s="727"/>
      <c r="K14" s="9" t="s">
        <v>24</v>
      </c>
      <c r="L14" s="4" t="s">
        <v>23</v>
      </c>
      <c r="M14" s="607"/>
    </row>
    <row r="15" spans="1:13" ht="44.25" customHeight="1" x14ac:dyDescent="0.25">
      <c r="A15" s="601"/>
      <c r="B15" s="601"/>
      <c r="C15" s="607"/>
      <c r="D15" s="124" t="s">
        <v>9</v>
      </c>
      <c r="E15" s="296" t="s">
        <v>57</v>
      </c>
      <c r="F15" s="126" t="s">
        <v>2</v>
      </c>
      <c r="G15" s="308">
        <v>100</v>
      </c>
      <c r="H15" s="175">
        <v>100</v>
      </c>
      <c r="I15" s="127">
        <f t="shared" si="0"/>
        <v>100</v>
      </c>
      <c r="J15" s="727"/>
      <c r="K15" s="9" t="s">
        <v>24</v>
      </c>
      <c r="L15" s="4" t="s">
        <v>23</v>
      </c>
      <c r="M15" s="607"/>
    </row>
    <row r="16" spans="1:13" ht="60" customHeight="1" x14ac:dyDescent="0.25">
      <c r="A16" s="602"/>
      <c r="B16" s="602"/>
      <c r="C16" s="608"/>
      <c r="D16" s="124" t="s">
        <v>9</v>
      </c>
      <c r="E16" s="297" t="s">
        <v>58</v>
      </c>
      <c r="F16" s="126" t="s">
        <v>2</v>
      </c>
      <c r="G16" s="308">
        <v>30</v>
      </c>
      <c r="H16" s="175">
        <v>30</v>
      </c>
      <c r="I16" s="127">
        <f t="shared" si="0"/>
        <v>100</v>
      </c>
      <c r="J16" s="728"/>
      <c r="K16" s="9" t="s">
        <v>24</v>
      </c>
      <c r="L16" s="4" t="s">
        <v>23</v>
      </c>
      <c r="M16" s="608"/>
    </row>
    <row r="17" spans="1:14" ht="60" customHeight="1" x14ac:dyDescent="0.25">
      <c r="A17" s="600" t="s">
        <v>224</v>
      </c>
      <c r="B17" s="600" t="s">
        <v>45</v>
      </c>
      <c r="C17" s="606" t="s">
        <v>5</v>
      </c>
      <c r="D17" s="124" t="s">
        <v>9</v>
      </c>
      <c r="E17" s="297" t="s">
        <v>227</v>
      </c>
      <c r="F17" s="124" t="s">
        <v>2</v>
      </c>
      <c r="G17" s="308">
        <v>52.6</v>
      </c>
      <c r="H17" s="173">
        <v>39.5</v>
      </c>
      <c r="I17" s="325">
        <f>H17/G17*100</f>
        <v>75.095057034220531</v>
      </c>
      <c r="J17" s="726"/>
      <c r="K17" s="9" t="s">
        <v>24</v>
      </c>
      <c r="L17" s="7" t="s">
        <v>23</v>
      </c>
      <c r="M17" s="606"/>
    </row>
    <row r="18" spans="1:14" ht="60" customHeight="1" x14ac:dyDescent="0.25">
      <c r="A18" s="601"/>
      <c r="B18" s="601"/>
      <c r="C18" s="607"/>
      <c r="D18" s="124" t="s">
        <v>9</v>
      </c>
      <c r="E18" s="298" t="s">
        <v>60</v>
      </c>
      <c r="F18" s="124" t="s">
        <v>2</v>
      </c>
      <c r="G18" s="308">
        <v>100</v>
      </c>
      <c r="H18" s="173">
        <v>100</v>
      </c>
      <c r="I18" s="127">
        <f t="shared" si="0"/>
        <v>100</v>
      </c>
      <c r="J18" s="727"/>
      <c r="K18" s="9" t="s">
        <v>24</v>
      </c>
      <c r="L18" s="7" t="s">
        <v>23</v>
      </c>
      <c r="M18" s="607"/>
    </row>
    <row r="19" spans="1:14" ht="63.75" customHeight="1" x14ac:dyDescent="0.25">
      <c r="A19" s="602"/>
      <c r="B19" s="602"/>
      <c r="C19" s="608"/>
      <c r="D19" s="124" t="s">
        <v>9</v>
      </c>
      <c r="E19" s="299" t="s">
        <v>61</v>
      </c>
      <c r="F19" s="124" t="s">
        <v>2</v>
      </c>
      <c r="G19" s="308">
        <v>12.6</v>
      </c>
      <c r="H19" s="173">
        <v>12.6</v>
      </c>
      <c r="I19" s="127">
        <v>100</v>
      </c>
      <c r="J19" s="728"/>
      <c r="K19" s="9" t="s">
        <v>24</v>
      </c>
      <c r="L19" s="7" t="s">
        <v>23</v>
      </c>
      <c r="M19" s="608"/>
    </row>
    <row r="20" spans="1:14" ht="63.75" customHeight="1" x14ac:dyDescent="0.25">
      <c r="A20" s="600" t="s">
        <v>228</v>
      </c>
      <c r="B20" s="600" t="s">
        <v>45</v>
      </c>
      <c r="C20" s="606" t="s">
        <v>5</v>
      </c>
      <c r="D20" s="124" t="s">
        <v>9</v>
      </c>
      <c r="E20" s="300" t="s">
        <v>229</v>
      </c>
      <c r="F20" s="124" t="s">
        <v>2</v>
      </c>
      <c r="G20" s="308">
        <v>31.25</v>
      </c>
      <c r="H20" s="173">
        <v>25</v>
      </c>
      <c r="I20" s="204">
        <v>0</v>
      </c>
      <c r="J20" s="726">
        <v>94.3</v>
      </c>
      <c r="K20" s="9" t="s">
        <v>24</v>
      </c>
      <c r="L20" s="7" t="s">
        <v>23</v>
      </c>
      <c r="M20" s="606"/>
    </row>
    <row r="21" spans="1:14" ht="54" customHeight="1" x14ac:dyDescent="0.25">
      <c r="A21" s="601"/>
      <c r="B21" s="601"/>
      <c r="C21" s="607"/>
      <c r="D21" s="124" t="s">
        <v>9</v>
      </c>
      <c r="E21" s="301" t="s">
        <v>63</v>
      </c>
      <c r="F21" s="124" t="s">
        <v>2</v>
      </c>
      <c r="G21" s="308">
        <v>100</v>
      </c>
      <c r="H21" s="173">
        <v>100</v>
      </c>
      <c r="I21" s="127">
        <f t="shared" si="0"/>
        <v>100</v>
      </c>
      <c r="J21" s="727"/>
      <c r="K21" s="9" t="s">
        <v>24</v>
      </c>
      <c r="L21" s="7" t="s">
        <v>23</v>
      </c>
      <c r="M21" s="607"/>
    </row>
    <row r="22" spans="1:14" ht="61.5" customHeight="1" x14ac:dyDescent="0.25">
      <c r="A22" s="602"/>
      <c r="B22" s="602"/>
      <c r="C22" s="608"/>
      <c r="D22" s="124" t="s">
        <v>9</v>
      </c>
      <c r="E22" s="304" t="s">
        <v>64</v>
      </c>
      <c r="F22" s="124" t="s">
        <v>2</v>
      </c>
      <c r="G22" s="308">
        <v>27.55</v>
      </c>
      <c r="H22" s="173">
        <v>27.55</v>
      </c>
      <c r="I22" s="127">
        <v>100</v>
      </c>
      <c r="J22" s="728"/>
      <c r="K22" s="9" t="s">
        <v>24</v>
      </c>
      <c r="L22" s="7" t="s">
        <v>23</v>
      </c>
      <c r="M22" s="608"/>
    </row>
    <row r="23" spans="1:14" ht="66.75" customHeight="1" x14ac:dyDescent="0.25">
      <c r="A23" s="600" t="s">
        <v>224</v>
      </c>
      <c r="B23" s="600" t="s">
        <v>45</v>
      </c>
      <c r="C23" s="606" t="s">
        <v>5</v>
      </c>
      <c r="D23" s="124" t="s">
        <v>9</v>
      </c>
      <c r="E23" s="175" t="s">
        <v>230</v>
      </c>
      <c r="F23" s="124" t="s">
        <v>2</v>
      </c>
      <c r="G23" s="308">
        <v>14.28</v>
      </c>
      <c r="H23" s="173">
        <v>2.9</v>
      </c>
      <c r="I23" s="203">
        <v>0</v>
      </c>
      <c r="J23" s="726"/>
      <c r="K23" s="9" t="s">
        <v>24</v>
      </c>
      <c r="L23" s="7" t="s">
        <v>23</v>
      </c>
      <c r="M23" s="606"/>
    </row>
    <row r="24" spans="1:14" ht="66.75" customHeight="1" x14ac:dyDescent="0.25">
      <c r="A24" s="601"/>
      <c r="B24" s="601"/>
      <c r="C24" s="607"/>
      <c r="D24" s="124" t="s">
        <v>9</v>
      </c>
      <c r="E24" s="304" t="s">
        <v>66</v>
      </c>
      <c r="F24" s="124" t="s">
        <v>2</v>
      </c>
      <c r="G24" s="308">
        <v>100</v>
      </c>
      <c r="H24" s="173">
        <v>100</v>
      </c>
      <c r="I24" s="127">
        <f t="shared" si="0"/>
        <v>100</v>
      </c>
      <c r="J24" s="727"/>
      <c r="K24" s="9" t="s">
        <v>24</v>
      </c>
      <c r="L24" s="7" t="s">
        <v>23</v>
      </c>
      <c r="M24" s="607"/>
    </row>
    <row r="25" spans="1:14" ht="56.25" customHeight="1" x14ac:dyDescent="0.25">
      <c r="A25" s="602"/>
      <c r="B25" s="602"/>
      <c r="C25" s="608"/>
      <c r="D25" s="124" t="s">
        <v>9</v>
      </c>
      <c r="E25" s="306" t="s">
        <v>67</v>
      </c>
      <c r="F25" s="124" t="s">
        <v>2</v>
      </c>
      <c r="G25" s="308">
        <v>8.6</v>
      </c>
      <c r="H25" s="173">
        <v>8.6</v>
      </c>
      <c r="I25" s="127">
        <f t="shared" si="0"/>
        <v>100</v>
      </c>
      <c r="J25" s="728"/>
      <c r="K25" s="27" t="s">
        <v>24</v>
      </c>
      <c r="L25" s="7" t="s">
        <v>23</v>
      </c>
      <c r="M25" s="608"/>
    </row>
    <row r="26" spans="1:14" ht="66" customHeight="1" x14ac:dyDescent="0.25">
      <c r="A26" s="600" t="s">
        <v>224</v>
      </c>
      <c r="B26" s="612" t="s">
        <v>45</v>
      </c>
      <c r="C26" s="614" t="s">
        <v>150</v>
      </c>
      <c r="D26" s="124" t="s">
        <v>9</v>
      </c>
      <c r="E26" s="307" t="s">
        <v>231</v>
      </c>
      <c r="F26" s="124" t="s">
        <v>2</v>
      </c>
      <c r="G26" s="308">
        <v>0.75</v>
      </c>
      <c r="H26" s="173">
        <v>18.2</v>
      </c>
      <c r="I26" s="127">
        <v>0</v>
      </c>
      <c r="J26" s="626">
        <v>94.3</v>
      </c>
      <c r="K26" s="9" t="s">
        <v>24</v>
      </c>
      <c r="L26" s="7" t="s">
        <v>23</v>
      </c>
      <c r="M26" s="606"/>
    </row>
    <row r="27" spans="1:14" ht="56.25" customHeight="1" x14ac:dyDescent="0.25">
      <c r="A27" s="601"/>
      <c r="B27" s="612"/>
      <c r="C27" s="614"/>
      <c r="D27" s="124" t="s">
        <v>9</v>
      </c>
      <c r="E27" s="306" t="s">
        <v>69</v>
      </c>
      <c r="F27" s="124" t="s">
        <v>2</v>
      </c>
      <c r="G27" s="308">
        <v>100</v>
      </c>
      <c r="H27" s="173">
        <v>100</v>
      </c>
      <c r="I27" s="127">
        <f t="shared" si="0"/>
        <v>100</v>
      </c>
      <c r="J27" s="626"/>
      <c r="K27" s="9" t="s">
        <v>24</v>
      </c>
      <c r="L27" s="7" t="s">
        <v>23</v>
      </c>
      <c r="M27" s="608"/>
    </row>
    <row r="28" spans="1:14" ht="56.25" customHeight="1" x14ac:dyDescent="0.25">
      <c r="A28" s="602"/>
      <c r="B28" s="11" t="s">
        <v>70</v>
      </c>
      <c r="C28" s="11" t="s">
        <v>150</v>
      </c>
      <c r="D28" s="53" t="s">
        <v>11</v>
      </c>
      <c r="E28" s="292" t="s">
        <v>71</v>
      </c>
      <c r="F28" s="129" t="s">
        <v>161</v>
      </c>
      <c r="G28" s="314">
        <v>47465</v>
      </c>
      <c r="H28" s="173">
        <v>23732.5</v>
      </c>
      <c r="I28" s="127">
        <f t="shared" si="0"/>
        <v>50</v>
      </c>
      <c r="J28" s="205">
        <f>(I28+I29+I30+I31)/4</f>
        <v>87.5</v>
      </c>
      <c r="K28" s="27" t="s">
        <v>24</v>
      </c>
      <c r="L28" s="11" t="s">
        <v>23</v>
      </c>
      <c r="M28" s="8"/>
      <c r="N28" s="30"/>
    </row>
    <row r="29" spans="1:14" ht="56.25" customHeight="1" x14ac:dyDescent="0.25">
      <c r="A29" s="600" t="s">
        <v>224</v>
      </c>
      <c r="B29" s="206"/>
      <c r="C29" s="206"/>
      <c r="D29" s="124" t="s">
        <v>9</v>
      </c>
      <c r="E29" s="292" t="s">
        <v>72</v>
      </c>
      <c r="F29" s="124" t="s">
        <v>2</v>
      </c>
      <c r="G29" s="308">
        <v>60.6</v>
      </c>
      <c r="H29" s="173">
        <v>60.6</v>
      </c>
      <c r="I29" s="127">
        <v>100</v>
      </c>
      <c r="J29" s="207"/>
      <c r="K29" s="9" t="s">
        <v>24</v>
      </c>
      <c r="L29" s="7" t="s">
        <v>23</v>
      </c>
      <c r="M29" s="191"/>
    </row>
    <row r="30" spans="1:14" ht="64.5" customHeight="1" x14ac:dyDescent="0.25">
      <c r="A30" s="601"/>
      <c r="B30" s="722" t="s">
        <v>70</v>
      </c>
      <c r="C30" s="722" t="s">
        <v>150</v>
      </c>
      <c r="D30" s="124" t="s">
        <v>9</v>
      </c>
      <c r="E30" s="293" t="s">
        <v>232</v>
      </c>
      <c r="F30" s="124" t="s">
        <v>2</v>
      </c>
      <c r="G30" s="308">
        <v>12</v>
      </c>
      <c r="H30" s="173">
        <v>11.3</v>
      </c>
      <c r="I30" s="204">
        <v>100</v>
      </c>
      <c r="J30" s="724"/>
      <c r="K30" s="9" t="s">
        <v>24</v>
      </c>
      <c r="L30" s="7" t="s">
        <v>23</v>
      </c>
      <c r="M30" s="606"/>
    </row>
    <row r="31" spans="1:14" ht="56.25" customHeight="1" x14ac:dyDescent="0.25">
      <c r="A31" s="601"/>
      <c r="B31" s="723"/>
      <c r="C31" s="723"/>
      <c r="D31" s="124" t="s">
        <v>9</v>
      </c>
      <c r="E31" s="292" t="s">
        <v>74</v>
      </c>
      <c r="F31" s="124" t="s">
        <v>2</v>
      </c>
      <c r="G31" s="308">
        <v>100</v>
      </c>
      <c r="H31" s="173">
        <v>100</v>
      </c>
      <c r="I31" s="127">
        <f t="shared" ref="I31" si="1">H31/G31*100</f>
        <v>100</v>
      </c>
      <c r="J31" s="725"/>
      <c r="K31" s="9" t="s">
        <v>24</v>
      </c>
      <c r="L31" s="7" t="s">
        <v>23</v>
      </c>
      <c r="M31" s="608"/>
    </row>
    <row r="32" spans="1:14" ht="56.25" customHeight="1" x14ac:dyDescent="0.25">
      <c r="A32" s="601"/>
      <c r="B32" s="600" t="s">
        <v>35</v>
      </c>
      <c r="C32" s="606" t="s">
        <v>15</v>
      </c>
      <c r="D32" s="53" t="s">
        <v>11</v>
      </c>
      <c r="E32" s="7" t="s">
        <v>272</v>
      </c>
      <c r="F32" s="124" t="s">
        <v>22</v>
      </c>
      <c r="G32" s="308">
        <v>38</v>
      </c>
      <c r="H32" s="173">
        <v>16</v>
      </c>
      <c r="I32" s="127">
        <v>23.7</v>
      </c>
      <c r="J32" s="174">
        <v>100</v>
      </c>
      <c r="K32" s="9" t="s">
        <v>24</v>
      </c>
      <c r="L32" s="7" t="s">
        <v>23</v>
      </c>
      <c r="M32" s="8"/>
    </row>
    <row r="33" spans="1:13" ht="56.25" customHeight="1" x14ac:dyDescent="0.25">
      <c r="A33" s="602"/>
      <c r="B33" s="602"/>
      <c r="C33" s="608"/>
      <c r="D33" s="270" t="s">
        <v>9</v>
      </c>
      <c r="E33" s="308" t="s">
        <v>271</v>
      </c>
      <c r="F33" s="124" t="s">
        <v>20</v>
      </c>
      <c r="G33" s="308">
        <v>3000</v>
      </c>
      <c r="H33" s="173">
        <v>1500</v>
      </c>
      <c r="I33" s="127">
        <v>11.7</v>
      </c>
      <c r="J33" s="176"/>
      <c r="K33" s="9"/>
      <c r="L33" s="7"/>
      <c r="M33" s="191"/>
    </row>
    <row r="34" spans="1:13" x14ac:dyDescent="0.25">
      <c r="A34" s="42" t="s">
        <v>26</v>
      </c>
      <c r="B34" s="19"/>
      <c r="C34" s="19"/>
      <c r="D34" s="19"/>
      <c r="E34" s="19"/>
      <c r="F34" s="19"/>
      <c r="G34" s="315"/>
      <c r="H34" s="56"/>
      <c r="I34" s="51"/>
      <c r="J34" s="50">
        <v>97.9</v>
      </c>
      <c r="K34" s="51"/>
      <c r="L34" s="51"/>
      <c r="M34" s="50">
        <v>97.9</v>
      </c>
    </row>
    <row r="36" spans="1:13" x14ac:dyDescent="0.25">
      <c r="A36" s="1" t="s">
        <v>233</v>
      </c>
      <c r="G36" s="310" t="s">
        <v>234</v>
      </c>
    </row>
  </sheetData>
  <mergeCells count="40">
    <mergeCell ref="C2:J2"/>
    <mergeCell ref="C3:J3"/>
    <mergeCell ref="A4:M4"/>
    <mergeCell ref="A9:A12"/>
    <mergeCell ref="B9:B12"/>
    <mergeCell ref="C9:C12"/>
    <mergeCell ref="J9:J12"/>
    <mergeCell ref="M9:M12"/>
    <mergeCell ref="A17:A19"/>
    <mergeCell ref="B17:B19"/>
    <mergeCell ref="C17:C19"/>
    <mergeCell ref="J17:J19"/>
    <mergeCell ref="M17:M19"/>
    <mergeCell ref="A13:A16"/>
    <mergeCell ref="B13:B16"/>
    <mergeCell ref="C13:C16"/>
    <mergeCell ref="J13:J16"/>
    <mergeCell ref="M13:M16"/>
    <mergeCell ref="M20:M22"/>
    <mergeCell ref="A23:A25"/>
    <mergeCell ref="B23:B25"/>
    <mergeCell ref="C23:C25"/>
    <mergeCell ref="J23:J25"/>
    <mergeCell ref="M23:M25"/>
    <mergeCell ref="A20:A22"/>
    <mergeCell ref="B20:B22"/>
    <mergeCell ref="C20:C22"/>
    <mergeCell ref="J20:J22"/>
    <mergeCell ref="M26:M27"/>
    <mergeCell ref="B30:B31"/>
    <mergeCell ref="C30:C31"/>
    <mergeCell ref="J30:J31"/>
    <mergeCell ref="M30:M31"/>
    <mergeCell ref="A29:A33"/>
    <mergeCell ref="A26:A28"/>
    <mergeCell ref="B26:B27"/>
    <mergeCell ref="C26:C27"/>
    <mergeCell ref="J26:J27"/>
    <mergeCell ref="C32:C33"/>
    <mergeCell ref="B32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11</vt:i4>
      </vt:variant>
    </vt:vector>
  </HeadingPairs>
  <TitlesOfParts>
    <vt:vector size="36" baseType="lpstr">
      <vt:lpstr>Лист4</vt:lpstr>
      <vt:lpstr>кирилова</vt:lpstr>
      <vt:lpstr>свод2017</vt:lpstr>
      <vt:lpstr>дк</vt:lpstr>
      <vt:lpstr>дхм</vt:lpstr>
      <vt:lpstr>дгм</vt:lpstr>
      <vt:lpstr>цбс</vt:lpstr>
      <vt:lpstr>бма</vt:lpstr>
      <vt:lpstr>дши</vt:lpstr>
      <vt:lpstr>дхш</vt:lpstr>
      <vt:lpstr>дхм (на печать)</vt:lpstr>
      <vt:lpstr>Свод</vt:lpstr>
      <vt:lpstr>Библиотека-музей</vt:lpstr>
      <vt:lpstr>ДК..</vt:lpstr>
      <vt:lpstr>ДШИ..</vt:lpstr>
      <vt:lpstr>ДДХШ...</vt:lpstr>
      <vt:lpstr>ДХМ..</vt:lpstr>
      <vt:lpstr>БМА..</vt:lpstr>
      <vt:lpstr>ЦБС..</vt:lpstr>
      <vt:lpstr>Див.Музей</vt:lpstr>
      <vt:lpstr>Шк.Искусств</vt:lpstr>
      <vt:lpstr>Ц.Б.С.</vt:lpstr>
      <vt:lpstr>Худ.Шк</vt:lpstr>
      <vt:lpstr>Г.Д.К.</vt:lpstr>
      <vt:lpstr>Лист1</vt:lpstr>
      <vt:lpstr>БМА..!Область_печати</vt:lpstr>
      <vt:lpstr>Г.Д.К.!Область_печати</vt:lpstr>
      <vt:lpstr>ДДХШ...!Область_печати</vt:lpstr>
      <vt:lpstr>Див.Музей!Область_печати</vt:lpstr>
      <vt:lpstr>ДК..!Область_печати</vt:lpstr>
      <vt:lpstr>ДХМ..!Область_печати</vt:lpstr>
      <vt:lpstr>ДШИ..!Область_печати</vt:lpstr>
      <vt:lpstr>кирилова!Область_печати</vt:lpstr>
      <vt:lpstr>Свод!Область_печати</vt:lpstr>
      <vt:lpstr>Ц.Б.С.!Область_печати</vt:lpstr>
      <vt:lpstr>ЦБС..!Область_печати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2024-02-29T03:27:21Z</dcterms:modified>
</cp:coreProperties>
</file>