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92" windowHeight="5748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<sst xmlns="http://schemas.openxmlformats.org/spreadsheetml/2006/main" count="136" uniqueCount="113">
  <si>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</si>
  <si>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</si>
  <si>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</si>
  <si>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</si>
  <si>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</si>
  <si>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</si>
  <si>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</si>
  <si>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</si>
  <si>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</si>
  <si>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</si>
  <si>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</si>
  <si>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</si>
  <si>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</si>
  <si>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</si>
  <si>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</si>
  <si>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</si>
  <si>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</si>
  <si>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</si>
  <si>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</si>
  <si>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</si>
  <si>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</si>
  <si>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</si>
  <si>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</si>
  <si>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</si>
  <si>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</si>
  <si>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</si>
  <si>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</si>
  <si>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</si>
  <si>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</si>
  <si>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</si>
  <si>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</si>
  <si>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</si>
  <si>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</si>
  <si>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</si>
  <si>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</si>
  <si>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</si>
  <si>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</si>
  <si>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</si>
  <si>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</si>
  <si>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</si>
  <si>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</si>
  <si>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</si>
  <si>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</si>
  <si>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</si>
  <si>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</si>
  <si>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</si>
  <si>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</si>
  <si>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</si>
  <si>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</si>
  <si>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</si>
  <si>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</si>
  <si>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</si>
  <si>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</si>
  <si>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</si>
  <si>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</si>
  <si>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</si>
  <si>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</si>
  <si>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</si>
  <si>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</si>
  <si>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</si>
  <si>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</si>
  <si>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</si>
  <si>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</si>
  <si>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</si>
  <si>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</si>
  <si>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</si>
  <si>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</si>
  <si>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</si>
  <si>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</si>
  <si>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</si>
  <si>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</si>
  <si>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</si>
  <si>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</si>
  <si>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</si>
  <si>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</si>
  <si>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</si>
  <si>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</si>
  <si>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</si>
  <si>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</si>
  <si>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</si>
  <si>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</si>
  <si>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</si>
  <si>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</si>
  <si>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</si>
  <si>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</si>
  <si>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</si>
  <si>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</si>
  <si>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</si>
  <si>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</si>
  <si>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</si>
  <si>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</si>
  <si>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</si>
  <si>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</si>
  <si>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</si>
  <si>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</si>
  <si>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</si>
  <si>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</si>
  <si>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</si>
  <si>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</si>
  <si>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</si>
  <si>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</si>
  <si>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</si>
  <si>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</si>
  <si>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</si>
  <si>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</si>
  <si>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</si>
  <si>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</si>
  <si>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Охрана окружающей среды</t>
  </si>
  <si>
    <t>Другие вопросы в области окружающей среды</t>
  </si>
  <si>
    <t>Муниципальная программа города Дивногорска "Формирование комфортной городской (сельской) среды" в муниципальном образовании город Дивногорск</t>
  </si>
  <si>
    <t>Обслуживание государственного (муниципального) внутреннего долга</t>
  </si>
  <si>
    <t>3 801 тыс. рублей</t>
  </si>
  <si>
    <t>о ходе исполнения местного бюджета  г.Дивногорска  на 01 марта 2024 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</si>
</sst>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0" xfId="58" applyNumberFormat="1" applyFont="1" applyBorder="1" applyAlignment="1">
      <alignment/>
    </xf>
    <xf numFmtId="9" fontId="4" fillId="0" borderId="10" xfId="55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58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68" fontId="6" fillId="0" borderId="10" xfId="0" applyNumberFormat="1" applyFont="1" applyBorder="1" applyAlignment="1">
      <alignment vertical="top"/>
    </xf>
    <xf numFmtId="167" fontId="6" fillId="0" borderId="10" xfId="55" applyNumberFormat="1" applyFont="1" applyBorder="1" applyAlignment="1">
      <alignment vertical="top"/>
    </xf>
    <xf numFmtId="167" fontId="4" fillId="0" borderId="10" xfId="55" applyNumberFormat="1" applyFont="1" applyBorder="1" applyAlignment="1">
      <alignment vertical="top"/>
    </xf>
    <xf numFmtId="16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67" fontId="6" fillId="0" borderId="10" xfId="55" applyNumberFormat="1" applyFont="1" applyBorder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169" fontId="4" fillId="0" borderId="0" xfId="0" applyNumberFormat="1" applyFont="1" applyAlignment="1">
      <alignment/>
    </xf>
    <xf numFmtId="168" fontId="4" fillId="0" borderId="10" xfId="0" applyNumberFormat="1" applyFont="1" applyBorder="1" applyAlignment="1">
      <alignment vertical="top" wrapText="1"/>
    </xf>
    <xf numFmtId="168" fontId="6" fillId="0" borderId="10" xfId="0" applyNumberFormat="1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165" fontId="6" fillId="0" borderId="10" xfId="58" applyNumberFormat="1" applyFont="1" applyBorder="1" applyAlignment="1">
      <alignment vertical="top"/>
    </xf>
    <xf numFmtId="165" fontId="4" fillId="0" borderId="10" xfId="58" applyNumberFormat="1" applyFont="1" applyBorder="1" applyAlignment="1">
      <alignment vertical="top"/>
    </xf>
    <xf numFmtId="167" fontId="4" fillId="0" borderId="10" xfId="55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/>
    </xf>
    <xf numFmtId="165" fontId="4" fillId="0" borderId="10" xfId="58" applyNumberFormat="1" applyFont="1" applyBorder="1" applyAlignment="1">
      <alignment horizontal="left"/>
    </xf>
    <xf numFmtId="165" fontId="4" fillId="0" borderId="10" xfId="58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9" fontId="4" fillId="0" borderId="10" xfId="55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69" fontId="4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168" fontId="6" fillId="0" borderId="10" xfId="58" applyNumberFormat="1" applyFont="1" applyBorder="1" applyAlignment="1">
      <alignment vertical="top"/>
    </xf>
    <xf numFmtId="169" fontId="0" fillId="0" borderId="0" xfId="58" applyNumberFormat="1" applyFont="1" applyAlignment="1">
      <alignment/>
    </xf>
    <xf numFmtId="0" fontId="5" fillId="0" borderId="10" xfId="0" applyFont="1" applyBorder="1" applyAlignment="1">
      <alignment horizontal="center"/>
    </xf>
    <xf numFmtId="165" fontId="10" fillId="0" borderId="10" xfId="58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0" fontId="10" fillId="0" borderId="10" xfId="55" applyNumberFormat="1" applyFont="1" applyBorder="1" applyAlignment="1">
      <alignment horizontal="center" vertical="center"/>
    </xf>
    <xf numFmtId="165" fontId="3" fillId="0" borderId="10" xfId="58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vertical="distributed" wrapText="1"/>
    </xf>
    <xf numFmtId="0" fontId="11" fillId="0" borderId="10" xfId="0" applyFont="1" applyFill="1" applyBorder="1" applyAlignment="1">
      <alignment vertical="distributed"/>
    </xf>
    <xf numFmtId="0" fontId="5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68" fontId="4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165" fontId="4" fillId="0" borderId="10" xfId="58" applyNumberFormat="1" applyFont="1" applyBorder="1" applyAlignment="1">
      <alignment horizontal="right" vertical="top"/>
    </xf>
    <xf numFmtId="168" fontId="4" fillId="0" borderId="10" xfId="58" applyNumberFormat="1" applyFont="1" applyBorder="1" applyAlignment="1">
      <alignment horizontal="right" vertical="top"/>
    </xf>
    <xf numFmtId="168" fontId="4" fillId="34" borderId="10" xfId="58" applyNumberFormat="1" applyFont="1" applyFill="1" applyBorder="1" applyAlignment="1">
      <alignment horizontal="right" vertical="top"/>
    </xf>
    <xf numFmtId="165" fontId="4" fillId="0" borderId="12" xfId="58" applyNumberFormat="1" applyFont="1" applyBorder="1" applyAlignment="1">
      <alignment horizontal="right" vertical="top"/>
    </xf>
    <xf numFmtId="168" fontId="4" fillId="0" borderId="12" xfId="58" applyNumberFormat="1" applyFont="1" applyBorder="1" applyAlignment="1">
      <alignment horizontal="right" vertical="top"/>
    </xf>
    <xf numFmtId="168" fontId="4" fillId="0" borderId="10" xfId="58" applyNumberFormat="1" applyFont="1" applyFill="1" applyBorder="1" applyAlignment="1">
      <alignment horizontal="right" vertical="top"/>
    </xf>
    <xf numFmtId="167" fontId="4" fillId="0" borderId="12" xfId="55" applyNumberFormat="1" applyFont="1" applyBorder="1" applyAlignment="1">
      <alignment horizontal="right" vertical="top"/>
    </xf>
    <xf numFmtId="167" fontId="0" fillId="0" borderId="0" xfId="55" applyNumberFormat="1" applyFont="1" applyAlignment="1">
      <alignment/>
    </xf>
    <xf numFmtId="169" fontId="0" fillId="0" borderId="0" xfId="55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1"/>
  <sheetViews>
    <sheetView tabSelected="1" zoomScalePageLayoutView="0" workbookViewId="0" topLeftCell="A94">
      <selection activeCell="D98" sqref="D98"/>
    </sheetView>
  </sheetViews>
  <sheetFormatPr defaultColWidth="9.140625" defaultRowHeight="12.75"/>
  <cols>
    <col min="1" max="1" width="45.140625" style="0" customWidth="1"/>
    <col min="2" max="2" width="15.57421875" style="0" customWidth="1"/>
    <col min="3" max="3" width="13.28125" style="0" customWidth="1"/>
    <col min="4" max="4" width="15.28125" style="0" customWidth="1"/>
    <col min="5" max="5" width="19.140625" style="0" customWidth="1"/>
    <col min="6" max="6" width="15.8515625" style="0" customWidth="1"/>
  </cols>
  <sheetData>
    <row r="2" spans="1:4" ht="20.25">
      <c r="A2" s="81" t="s">
        <v>0</v>
      </c>
      <c r="B2" s="81"/>
      <c r="C2" s="81"/>
      <c r="D2" s="81"/>
    </row>
    <row r="3" spans="1:4" ht="17.25" customHeight="1">
      <c r="A3" s="82" t="s">
        <v>112</v>
      </c>
      <c r="B3" s="82"/>
      <c r="C3" s="82"/>
      <c r="D3" s="82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78" t="s">
        <v>6</v>
      </c>
      <c r="B6" s="79"/>
      <c r="C6" s="79"/>
      <c r="D6" s="80"/>
    </row>
    <row r="7" spans="1:5" ht="12.75">
      <c r="A7" s="37" t="s">
        <v>7</v>
      </c>
      <c r="B7" s="67">
        <v>341879.6</v>
      </c>
      <c r="C7" s="68">
        <v>31872.4</v>
      </c>
      <c r="D7" s="36">
        <f>C7/B7</f>
        <v>0.09322697230252991</v>
      </c>
      <c r="E7" s="28"/>
    </row>
    <row r="8" spans="1:4" ht="12.75">
      <c r="A8" s="38" t="s">
        <v>8</v>
      </c>
      <c r="B8" s="67">
        <v>234776.5</v>
      </c>
      <c r="C8" s="68">
        <v>31858.4</v>
      </c>
      <c r="D8" s="36">
        <f aca="true" t="shared" si="0" ref="D8:D20">C8/B8</f>
        <v>0.13569671581269846</v>
      </c>
    </row>
    <row r="9" spans="1:4" ht="25.5" customHeight="1">
      <c r="A9" s="39" t="s">
        <v>23</v>
      </c>
      <c r="B9" s="67">
        <v>3897.5</v>
      </c>
      <c r="C9" s="68">
        <v>677.2</v>
      </c>
      <c r="D9" s="36">
        <f t="shared" si="0"/>
        <v>0.1737524053880693</v>
      </c>
    </row>
    <row r="10" spans="1:4" ht="12.75">
      <c r="A10" s="37" t="s">
        <v>9</v>
      </c>
      <c r="B10" s="67">
        <v>63639.8</v>
      </c>
      <c r="C10" s="69">
        <v>5494.2</v>
      </c>
      <c r="D10" s="36">
        <f t="shared" si="0"/>
        <v>0.08633276660203205</v>
      </c>
    </row>
    <row r="11" spans="1:4" ht="12.75">
      <c r="A11" s="37" t="s">
        <v>10</v>
      </c>
      <c r="B11" s="67">
        <v>45110.7</v>
      </c>
      <c r="C11" s="68">
        <v>3655.4</v>
      </c>
      <c r="D11" s="36">
        <f t="shared" si="0"/>
        <v>0.08103177294965497</v>
      </c>
    </row>
    <row r="12" spans="1:4" ht="12" customHeight="1">
      <c r="A12" s="37" t="s">
        <v>11</v>
      </c>
      <c r="B12" s="67">
        <v>7754.2</v>
      </c>
      <c r="C12" s="68">
        <v>1214</v>
      </c>
      <c r="D12" s="36">
        <f t="shared" si="0"/>
        <v>0.15656031569987877</v>
      </c>
    </row>
    <row r="13" spans="1:4" ht="12.75" hidden="1">
      <c r="A13" s="51" t="s">
        <v>86</v>
      </c>
      <c r="B13" s="70">
        <v>0</v>
      </c>
      <c r="C13" s="71">
        <v>0</v>
      </c>
      <c r="D13" s="36">
        <v>0</v>
      </c>
    </row>
    <row r="14" spans="1:5" ht="27" customHeight="1">
      <c r="A14" s="40" t="s">
        <v>24</v>
      </c>
      <c r="B14" s="70">
        <v>63025.3</v>
      </c>
      <c r="C14" s="71">
        <v>13059.9</v>
      </c>
      <c r="D14" s="36">
        <f t="shared" si="0"/>
        <v>0.20721678437072094</v>
      </c>
      <c r="E14" s="29"/>
    </row>
    <row r="15" spans="1:4" ht="12.75">
      <c r="A15" s="38" t="s">
        <v>12</v>
      </c>
      <c r="B15" s="67">
        <v>184.1</v>
      </c>
      <c r="C15" s="72">
        <v>66.7</v>
      </c>
      <c r="D15" s="36">
        <f t="shared" si="0"/>
        <v>0.36230309614340034</v>
      </c>
    </row>
    <row r="16" spans="1:4" ht="26.25">
      <c r="A16" s="41" t="s">
        <v>25</v>
      </c>
      <c r="B16" s="70">
        <v>6061.6</v>
      </c>
      <c r="C16" s="71">
        <v>740.3</v>
      </c>
      <c r="D16" s="73">
        <f>C16/B16</f>
        <v>0.12212947076679423</v>
      </c>
    </row>
    <row r="17" spans="1:4" ht="25.5" customHeight="1">
      <c r="A17" s="42" t="s">
        <v>26</v>
      </c>
      <c r="B17" s="70">
        <v>2500</v>
      </c>
      <c r="C17" s="71">
        <v>2717.9</v>
      </c>
      <c r="D17" s="73">
        <f t="shared" si="0"/>
        <v>1.0871600000000001</v>
      </c>
    </row>
    <row r="18" spans="1:4" ht="12.75">
      <c r="A18" s="37" t="s">
        <v>21</v>
      </c>
      <c r="B18" s="67">
        <v>315</v>
      </c>
      <c r="C18" s="68">
        <v>19.6</v>
      </c>
      <c r="D18" s="36">
        <f>C18/B18</f>
        <v>0.06222222222222223</v>
      </c>
    </row>
    <row r="19" spans="1:4" ht="12.75">
      <c r="A19" s="37" t="s">
        <v>13</v>
      </c>
      <c r="B19" s="67">
        <v>677</v>
      </c>
      <c r="C19" s="68">
        <v>196.8</v>
      </c>
      <c r="D19" s="36">
        <f t="shared" si="0"/>
        <v>0.2906942392909897</v>
      </c>
    </row>
    <row r="20" spans="1:5" ht="12.75">
      <c r="A20" s="37" t="s">
        <v>17</v>
      </c>
      <c r="B20" s="67">
        <v>100</v>
      </c>
      <c r="C20" s="68">
        <v>1.4</v>
      </c>
      <c r="D20" s="36">
        <f t="shared" si="0"/>
        <v>0.013999999999999999</v>
      </c>
      <c r="E20" s="27"/>
    </row>
    <row r="21" spans="1:5" ht="12" customHeight="1">
      <c r="A21" s="42" t="s">
        <v>92</v>
      </c>
      <c r="B21" s="67">
        <v>1011019</v>
      </c>
      <c r="C21" s="68">
        <v>74067.6</v>
      </c>
      <c r="D21" s="36">
        <f>C21/B21</f>
        <v>0.07326034426652714</v>
      </c>
      <c r="E21" s="28"/>
    </row>
    <row r="22" spans="1:5" ht="12.75">
      <c r="A22" s="37" t="s">
        <v>87</v>
      </c>
      <c r="B22" s="68">
        <v>-91744.212</v>
      </c>
      <c r="C22" s="68">
        <v>-91744.2</v>
      </c>
      <c r="D22" s="36">
        <f>C22/B22</f>
        <v>0.9999998692015579</v>
      </c>
      <c r="E22" s="28"/>
    </row>
    <row r="23" spans="1:5" ht="12.75">
      <c r="A23" s="43" t="s">
        <v>14</v>
      </c>
      <c r="B23" s="34">
        <f>SUM(B7:B22)</f>
        <v>1689196.0879999998</v>
      </c>
      <c r="C23" s="52">
        <f>SUM(C7:C22)</f>
        <v>73897.59999999999</v>
      </c>
      <c r="D23" s="36">
        <f>C23/B23</f>
        <v>0.0437472005322333</v>
      </c>
      <c r="E23" s="1"/>
    </row>
    <row r="24" spans="1:6" ht="12.75">
      <c r="A24" s="4"/>
      <c r="B24" s="5"/>
      <c r="C24" s="5"/>
      <c r="D24" s="6"/>
      <c r="E24" s="28"/>
      <c r="F24" s="28"/>
    </row>
    <row r="25" spans="1:5" ht="17.25" customHeight="1">
      <c r="A25" s="78" t="s">
        <v>72</v>
      </c>
      <c r="B25" s="79"/>
      <c r="C25" s="79"/>
      <c r="D25" s="80"/>
      <c r="E25" s="28"/>
    </row>
    <row r="26" spans="1:4" ht="12.75">
      <c r="A26" s="14" t="s">
        <v>27</v>
      </c>
      <c r="B26" s="20">
        <f>SUM(B27+B28+B29+B31)+B33+B32+B30</f>
        <v>117098.40000000001</v>
      </c>
      <c r="C26" s="20">
        <f>SUM(C27+C28+C29+C31)+C33+C32+C30</f>
        <v>9553.4</v>
      </c>
      <c r="D26" s="21">
        <f aca="true" t="shared" si="1" ref="D26:D77">C26/B26</f>
        <v>0.08158437690011135</v>
      </c>
    </row>
    <row r="27" spans="1:4" ht="39">
      <c r="A27" s="15" t="s">
        <v>28</v>
      </c>
      <c r="B27" s="31">
        <v>2623.8</v>
      </c>
      <c r="C27" s="31">
        <v>328.5</v>
      </c>
      <c r="D27" s="22">
        <f t="shared" si="1"/>
        <v>0.12520009147038647</v>
      </c>
    </row>
    <row r="28" spans="1:5" ht="51" customHeight="1">
      <c r="A28" s="15" t="s">
        <v>29</v>
      </c>
      <c r="B28" s="31">
        <v>4526.7</v>
      </c>
      <c r="C28" s="31">
        <v>535.2</v>
      </c>
      <c r="D28" s="22">
        <f>C28/B28</f>
        <v>0.11823182450791969</v>
      </c>
      <c r="E28" s="29"/>
    </row>
    <row r="29" spans="1:4" ht="52.5">
      <c r="A29" s="15" t="s">
        <v>30</v>
      </c>
      <c r="B29" s="31">
        <v>59406.9</v>
      </c>
      <c r="C29" s="31">
        <v>6047.3</v>
      </c>
      <c r="D29" s="22">
        <f t="shared" si="1"/>
        <v>0.10179457268431781</v>
      </c>
    </row>
    <row r="30" spans="1:4" ht="17.25" customHeight="1">
      <c r="A30" s="15" t="s">
        <v>75</v>
      </c>
      <c r="B30" s="31">
        <v>11.8</v>
      </c>
      <c r="C30" s="31">
        <v>0</v>
      </c>
      <c r="D30" s="22">
        <f t="shared" si="1"/>
        <v>0</v>
      </c>
    </row>
    <row r="31" spans="1:4" ht="39">
      <c r="A31" s="15" t="s">
        <v>31</v>
      </c>
      <c r="B31" s="31">
        <v>16332</v>
      </c>
      <c r="C31" s="31">
        <v>2055.8</v>
      </c>
      <c r="D31" s="22">
        <f>C31/B31</f>
        <v>0.12587558168013716</v>
      </c>
    </row>
    <row r="32" spans="1:4" ht="12.75">
      <c r="A32" s="15" t="s">
        <v>73</v>
      </c>
      <c r="B32" s="31">
        <v>16671.9</v>
      </c>
      <c r="C32" s="31">
        <v>0</v>
      </c>
      <c r="D32" s="22">
        <v>0</v>
      </c>
    </row>
    <row r="33" spans="1:4" ht="12.75">
      <c r="A33" s="15" t="s">
        <v>32</v>
      </c>
      <c r="B33" s="31">
        <v>17525.3</v>
      </c>
      <c r="C33" s="31">
        <v>586.6</v>
      </c>
      <c r="D33" s="22">
        <f t="shared" si="1"/>
        <v>0.033471609615812574</v>
      </c>
    </row>
    <row r="34" spans="1:4" ht="12.75">
      <c r="A34" s="16" t="s">
        <v>22</v>
      </c>
      <c r="B34" s="32">
        <f>B35</f>
        <v>5042.5</v>
      </c>
      <c r="C34" s="32">
        <f>C35</f>
        <v>365.6</v>
      </c>
      <c r="D34" s="21">
        <f t="shared" si="1"/>
        <v>0.07250371839365395</v>
      </c>
    </row>
    <row r="35" spans="1:4" ht="17.25" customHeight="1">
      <c r="A35" s="15" t="s">
        <v>33</v>
      </c>
      <c r="B35" s="31">
        <v>5042.5</v>
      </c>
      <c r="C35" s="31">
        <v>365.6</v>
      </c>
      <c r="D35" s="22">
        <f t="shared" si="1"/>
        <v>0.07250371839365395</v>
      </c>
    </row>
    <row r="36" spans="1:4" ht="26.25">
      <c r="A36" s="17" t="s">
        <v>34</v>
      </c>
      <c r="B36" s="32">
        <f>B37+B38</f>
        <v>6597.9</v>
      </c>
      <c r="C36" s="32">
        <f>C37+C38</f>
        <v>642.2</v>
      </c>
      <c r="D36" s="21">
        <f t="shared" si="1"/>
        <v>0.09733400021218874</v>
      </c>
    </row>
    <row r="37" spans="1:4" ht="36.75" customHeight="1">
      <c r="A37" s="13" t="s">
        <v>88</v>
      </c>
      <c r="B37" s="31">
        <v>6567.9</v>
      </c>
      <c r="C37" s="31">
        <v>642.2</v>
      </c>
      <c r="D37" s="22">
        <f t="shared" si="1"/>
        <v>0.09777858980800562</v>
      </c>
    </row>
    <row r="38" spans="1:4" ht="28.5" customHeight="1">
      <c r="A38" s="63" t="s">
        <v>90</v>
      </c>
      <c r="B38" s="64">
        <v>30</v>
      </c>
      <c r="C38" s="64">
        <v>0</v>
      </c>
      <c r="D38" s="22">
        <f t="shared" si="1"/>
        <v>0</v>
      </c>
    </row>
    <row r="39" spans="1:4" ht="12.75">
      <c r="A39" s="18" t="s">
        <v>35</v>
      </c>
      <c r="B39" s="33">
        <f>SUM(B40:B40)+B42+B41</f>
        <v>170157.2</v>
      </c>
      <c r="C39" s="33">
        <f>SUM(C40:C40)+C42+C41</f>
        <v>860</v>
      </c>
      <c r="D39" s="21">
        <f t="shared" si="1"/>
        <v>0.005054149927243749</v>
      </c>
    </row>
    <row r="40" spans="1:4" ht="12.75">
      <c r="A40" s="15" t="s">
        <v>36</v>
      </c>
      <c r="B40" s="31">
        <v>25059.3</v>
      </c>
      <c r="C40" s="31">
        <v>0</v>
      </c>
      <c r="D40" s="22">
        <f t="shared" si="1"/>
        <v>0</v>
      </c>
    </row>
    <row r="41" spans="1:4" ht="12.75">
      <c r="A41" s="15" t="s">
        <v>37</v>
      </c>
      <c r="B41" s="31">
        <v>134438.1</v>
      </c>
      <c r="C41" s="31">
        <v>840</v>
      </c>
      <c r="D41" s="22">
        <f t="shared" si="1"/>
        <v>0.006248228738728084</v>
      </c>
    </row>
    <row r="42" spans="1:4" ht="12.75">
      <c r="A42" s="19" t="s">
        <v>38</v>
      </c>
      <c r="B42" s="31">
        <v>10659.8</v>
      </c>
      <c r="C42" s="31">
        <v>20</v>
      </c>
      <c r="D42" s="22">
        <f t="shared" si="1"/>
        <v>0.0018762078087769002</v>
      </c>
    </row>
    <row r="43" spans="1:4" ht="12.75">
      <c r="A43" s="16" t="s">
        <v>19</v>
      </c>
      <c r="B43" s="32">
        <f>B44+B45+B46+B47</f>
        <v>650527.9</v>
      </c>
      <c r="C43" s="32">
        <f>C44+C45+C46+C47</f>
        <v>8758.800000000001</v>
      </c>
      <c r="D43" s="21">
        <f t="shared" si="1"/>
        <v>0.013464141968392133</v>
      </c>
    </row>
    <row r="44" spans="1:4" ht="12.75">
      <c r="A44" s="15" t="s">
        <v>39</v>
      </c>
      <c r="B44" s="31">
        <v>459213.5</v>
      </c>
      <c r="C44" s="31">
        <v>102.1</v>
      </c>
      <c r="D44" s="22">
        <f t="shared" si="1"/>
        <v>0.00022233666910924873</v>
      </c>
    </row>
    <row r="45" spans="1:4" ht="12.75">
      <c r="A45" s="15" t="s">
        <v>40</v>
      </c>
      <c r="B45" s="31">
        <v>7294.7</v>
      </c>
      <c r="C45" s="31">
        <v>0</v>
      </c>
      <c r="D45" s="22">
        <f t="shared" si="1"/>
        <v>0</v>
      </c>
    </row>
    <row r="46" spans="1:4" ht="12.75">
      <c r="A46" s="15" t="s">
        <v>41</v>
      </c>
      <c r="B46" s="31">
        <v>155774.6</v>
      </c>
      <c r="C46" s="31">
        <v>5712.1</v>
      </c>
      <c r="D46" s="22">
        <f t="shared" si="1"/>
        <v>0.03666900765593364</v>
      </c>
    </row>
    <row r="47" spans="1:4" ht="26.25">
      <c r="A47" s="15" t="s">
        <v>42</v>
      </c>
      <c r="B47" s="31">
        <v>28245.1</v>
      </c>
      <c r="C47" s="31">
        <v>2944.6</v>
      </c>
      <c r="D47" s="22">
        <f t="shared" si="1"/>
        <v>0.10425171091622971</v>
      </c>
    </row>
    <row r="48" spans="1:4" ht="12.75">
      <c r="A48" s="16" t="s">
        <v>107</v>
      </c>
      <c r="B48" s="32">
        <f>B49</f>
        <v>0</v>
      </c>
      <c r="C48" s="32">
        <f>C49</f>
        <v>0</v>
      </c>
      <c r="D48" s="21"/>
    </row>
    <row r="49" spans="1:4" ht="12.75">
      <c r="A49" s="15" t="s">
        <v>108</v>
      </c>
      <c r="B49" s="31"/>
      <c r="C49" s="31"/>
      <c r="D49" s="22"/>
    </row>
    <row r="50" spans="1:4" ht="12.75">
      <c r="A50" s="16" t="s">
        <v>15</v>
      </c>
      <c r="B50" s="32">
        <f>B51+B52+B54+B55+B53</f>
        <v>936143.4</v>
      </c>
      <c r="C50" s="32">
        <f>C51+C52+C54+C55+C53</f>
        <v>101836.40000000001</v>
      </c>
      <c r="D50" s="21">
        <f t="shared" si="1"/>
        <v>0.10878290655042808</v>
      </c>
    </row>
    <row r="51" spans="1:4" ht="12.75">
      <c r="A51" s="15" t="s">
        <v>43</v>
      </c>
      <c r="B51" s="31">
        <v>328490.7</v>
      </c>
      <c r="C51" s="31">
        <v>40664.6</v>
      </c>
      <c r="D51" s="22">
        <f t="shared" si="1"/>
        <v>0.12379224130241738</v>
      </c>
    </row>
    <row r="52" spans="1:4" ht="12.75">
      <c r="A52" s="15" t="s">
        <v>44</v>
      </c>
      <c r="B52" s="31">
        <v>385373.7</v>
      </c>
      <c r="C52" s="31">
        <v>38086.5</v>
      </c>
      <c r="D52" s="22">
        <f t="shared" si="1"/>
        <v>0.09883004470725427</v>
      </c>
    </row>
    <row r="53" spans="1:4" ht="12.75">
      <c r="A53" s="15" t="s">
        <v>60</v>
      </c>
      <c r="B53" s="31">
        <v>123431</v>
      </c>
      <c r="C53" s="31">
        <v>14136.8</v>
      </c>
      <c r="D53" s="22">
        <f t="shared" si="1"/>
        <v>0.11453200573599824</v>
      </c>
    </row>
    <row r="54" spans="1:4" ht="12.75">
      <c r="A54" s="15" t="s">
        <v>45</v>
      </c>
      <c r="B54" s="31">
        <v>17319.9</v>
      </c>
      <c r="C54" s="31">
        <v>1629.9</v>
      </c>
      <c r="D54" s="22">
        <f t="shared" si="1"/>
        <v>0.09410562416642128</v>
      </c>
    </row>
    <row r="55" spans="1:4" ht="12.75">
      <c r="A55" s="15" t="s">
        <v>46</v>
      </c>
      <c r="B55" s="31">
        <v>81528.1</v>
      </c>
      <c r="C55" s="31">
        <v>7318.6</v>
      </c>
      <c r="D55" s="22">
        <f t="shared" si="1"/>
        <v>0.08976782238271222</v>
      </c>
    </row>
    <row r="56" spans="1:4" ht="12.75">
      <c r="A56" s="16" t="s">
        <v>47</v>
      </c>
      <c r="B56" s="32">
        <f>SUM(B57:B58)</f>
        <v>159265.5</v>
      </c>
      <c r="C56" s="32">
        <f>SUM(C57:C58)</f>
        <v>17842.6</v>
      </c>
      <c r="D56" s="21">
        <f t="shared" si="1"/>
        <v>0.11203054019859919</v>
      </c>
    </row>
    <row r="57" spans="1:4" ht="12.75">
      <c r="A57" s="15" t="s">
        <v>48</v>
      </c>
      <c r="B57" s="31">
        <v>110212.8</v>
      </c>
      <c r="C57" s="31">
        <v>12184.9</v>
      </c>
      <c r="D57" s="22">
        <f t="shared" si="1"/>
        <v>0.11055793882380267</v>
      </c>
    </row>
    <row r="58" spans="1:4" ht="12.75">
      <c r="A58" s="15" t="s">
        <v>49</v>
      </c>
      <c r="B58" s="31">
        <v>49052.7</v>
      </c>
      <c r="C58" s="31">
        <v>5657.7</v>
      </c>
      <c r="D58" s="22">
        <f t="shared" si="1"/>
        <v>0.11533921680152164</v>
      </c>
    </row>
    <row r="59" spans="1:4" ht="12.75" customHeight="1" hidden="1">
      <c r="A59" s="16" t="s">
        <v>50</v>
      </c>
      <c r="B59" s="32">
        <f>B60</f>
        <v>0</v>
      </c>
      <c r="C59" s="32">
        <f>C60</f>
        <v>0</v>
      </c>
      <c r="D59" s="22" t="e">
        <f t="shared" si="1"/>
        <v>#DIV/0!</v>
      </c>
    </row>
    <row r="60" spans="1:4" ht="12.75" hidden="1">
      <c r="A60" s="15" t="s">
        <v>51</v>
      </c>
      <c r="B60" s="31">
        <v>0</v>
      </c>
      <c r="C60" s="31">
        <v>0</v>
      </c>
      <c r="D60" s="22" t="e">
        <f t="shared" si="1"/>
        <v>#DIV/0!</v>
      </c>
    </row>
    <row r="61" spans="1:4" ht="12.75">
      <c r="A61" s="16" t="s">
        <v>50</v>
      </c>
      <c r="B61" s="32">
        <f>B62</f>
        <v>0</v>
      </c>
      <c r="C61" s="32">
        <f>C62</f>
        <v>0</v>
      </c>
      <c r="D61" s="21"/>
    </row>
    <row r="62" spans="1:4" ht="12.75">
      <c r="A62" s="15" t="s">
        <v>91</v>
      </c>
      <c r="B62" s="31"/>
      <c r="C62" s="31"/>
      <c r="D62" s="22"/>
    </row>
    <row r="63" spans="1:4" ht="12.75">
      <c r="A63" s="16" t="s">
        <v>52</v>
      </c>
      <c r="B63" s="32">
        <f>B64+B65+B66+B67</f>
        <v>72202.3</v>
      </c>
      <c r="C63" s="32">
        <f>C64+C65+C66+C67</f>
        <v>2872.6</v>
      </c>
      <c r="D63" s="21">
        <f t="shared" si="1"/>
        <v>0.03978543619801585</v>
      </c>
    </row>
    <row r="64" spans="1:4" ht="12.75">
      <c r="A64" s="15" t="s">
        <v>53</v>
      </c>
      <c r="B64" s="31">
        <v>2757.6</v>
      </c>
      <c r="C64" s="31">
        <v>200.5</v>
      </c>
      <c r="D64" s="22">
        <f t="shared" si="1"/>
        <v>0.07270815201624602</v>
      </c>
    </row>
    <row r="65" spans="1:4" ht="12.75">
      <c r="A65" s="15" t="s">
        <v>54</v>
      </c>
      <c r="B65" s="31">
        <v>41051</v>
      </c>
      <c r="C65" s="31">
        <v>2356.4</v>
      </c>
      <c r="D65" s="22">
        <f t="shared" si="1"/>
        <v>0.05740176853182627</v>
      </c>
    </row>
    <row r="66" spans="1:4" ht="12.75">
      <c r="A66" s="15" t="s">
        <v>55</v>
      </c>
      <c r="B66" s="31">
        <v>26893.7</v>
      </c>
      <c r="C66" s="31">
        <v>231.6</v>
      </c>
      <c r="D66" s="22">
        <f t="shared" si="1"/>
        <v>0.008611682289904327</v>
      </c>
    </row>
    <row r="67" spans="1:4" ht="12.75">
      <c r="A67" s="15" t="s">
        <v>56</v>
      </c>
      <c r="B67" s="31">
        <v>1500</v>
      </c>
      <c r="C67" s="31">
        <v>84.1</v>
      </c>
      <c r="D67" s="22">
        <f t="shared" si="1"/>
        <v>0.05606666666666666</v>
      </c>
    </row>
    <row r="68" spans="1:4" ht="12.75">
      <c r="A68" s="16" t="s">
        <v>20</v>
      </c>
      <c r="B68" s="32">
        <f>SUM(B69:B72)</f>
        <v>51832.3</v>
      </c>
      <c r="C68" s="32">
        <f>SUM(C69:C72)</f>
        <v>6368.799999999999</v>
      </c>
      <c r="D68" s="21">
        <f t="shared" si="1"/>
        <v>0.12287318911180864</v>
      </c>
    </row>
    <row r="69" spans="1:4" ht="12.75">
      <c r="A69" s="15" t="s">
        <v>57</v>
      </c>
      <c r="B69" s="31">
        <v>731.5</v>
      </c>
      <c r="C69" s="31">
        <v>90.9</v>
      </c>
      <c r="D69" s="22">
        <f t="shared" si="1"/>
        <v>0.1242652084757348</v>
      </c>
    </row>
    <row r="70" spans="1:4" ht="12.75">
      <c r="A70" s="15" t="s">
        <v>58</v>
      </c>
      <c r="B70" s="31">
        <v>14082.5</v>
      </c>
      <c r="C70" s="31">
        <v>2071.7</v>
      </c>
      <c r="D70" s="22">
        <f t="shared" si="1"/>
        <v>0.14711166341203621</v>
      </c>
    </row>
    <row r="71" spans="1:4" ht="12.75">
      <c r="A71" s="15" t="s">
        <v>93</v>
      </c>
      <c r="B71" s="31">
        <v>33312.8</v>
      </c>
      <c r="C71" s="31">
        <v>3852.2</v>
      </c>
      <c r="D71" s="22">
        <f t="shared" si="1"/>
        <v>0.11563723253524169</v>
      </c>
    </row>
    <row r="72" spans="1:4" ht="26.25">
      <c r="A72" s="15" t="s">
        <v>59</v>
      </c>
      <c r="B72" s="31">
        <v>3705.5</v>
      </c>
      <c r="C72" s="31">
        <v>354</v>
      </c>
      <c r="D72" s="22">
        <f t="shared" si="1"/>
        <v>0.09553366617190663</v>
      </c>
    </row>
    <row r="73" spans="1:4" ht="26.25" hidden="1">
      <c r="A73" s="16" t="s">
        <v>76</v>
      </c>
      <c r="B73" s="32">
        <f>B74</f>
        <v>0</v>
      </c>
      <c r="C73" s="32">
        <f>C74</f>
        <v>0</v>
      </c>
      <c r="D73" s="22" t="e">
        <f t="shared" si="1"/>
        <v>#DIV/0!</v>
      </c>
    </row>
    <row r="74" spans="1:4" ht="26.25" hidden="1">
      <c r="A74" s="15" t="s">
        <v>77</v>
      </c>
      <c r="B74" s="31"/>
      <c r="C74" s="31"/>
      <c r="D74" s="22" t="e">
        <f t="shared" si="1"/>
        <v>#DIV/0!</v>
      </c>
    </row>
    <row r="75" spans="1:4" ht="30" customHeight="1">
      <c r="A75" s="17" t="s">
        <v>110</v>
      </c>
      <c r="B75" s="32">
        <f>B76</f>
        <v>20</v>
      </c>
      <c r="C75" s="32">
        <f>C76</f>
        <v>0</v>
      </c>
      <c r="D75" s="32">
        <f>D76</f>
        <v>0.06874510866723649</v>
      </c>
    </row>
    <row r="76" spans="1:4" ht="26.25">
      <c r="A76" s="13" t="s">
        <v>110</v>
      </c>
      <c r="B76" s="31">
        <v>20</v>
      </c>
      <c r="C76" s="31">
        <v>0</v>
      </c>
      <c r="D76" s="32">
        <f>D77</f>
        <v>0.06874510866723649</v>
      </c>
    </row>
    <row r="77" spans="1:6" ht="12.75">
      <c r="A77" s="7" t="s">
        <v>18</v>
      </c>
      <c r="B77" s="34">
        <f>B26+B34+B36+B39+B43+B50+B56+B59+B63+B68+B73+B61+B48+B75</f>
        <v>2168887.4</v>
      </c>
      <c r="C77" s="34">
        <f>C26+C34+C36+C39+C43+C50+C56+C59+C63+C68+C73+C61+C48+C75</f>
        <v>149100.4</v>
      </c>
      <c r="D77" s="21">
        <f t="shared" si="1"/>
        <v>0.06874510866723649</v>
      </c>
      <c r="E77" s="28"/>
      <c r="F77" s="1"/>
    </row>
    <row r="78" spans="1:5" ht="12.75">
      <c r="A78" s="7"/>
      <c r="B78" s="8"/>
      <c r="C78" s="8"/>
      <c r="D78" s="26"/>
      <c r="E78" s="1"/>
    </row>
    <row r="79" spans="1:4" ht="15">
      <c r="A79" s="77" t="s">
        <v>61</v>
      </c>
      <c r="B79" s="77"/>
      <c r="C79" s="77"/>
      <c r="D79" s="77"/>
    </row>
    <row r="80" spans="1:4" ht="12.75">
      <c r="A80" s="3" t="s">
        <v>2</v>
      </c>
      <c r="B80" s="3" t="s">
        <v>3</v>
      </c>
      <c r="C80" s="3" t="s">
        <v>4</v>
      </c>
      <c r="D80" s="3" t="s">
        <v>5</v>
      </c>
    </row>
    <row r="81" spans="1:4" ht="26.25">
      <c r="A81" s="24" t="s">
        <v>62</v>
      </c>
      <c r="B81" s="35">
        <v>943465.2</v>
      </c>
      <c r="C81" s="35">
        <v>98514.1</v>
      </c>
      <c r="D81" s="22">
        <f>C81/B81</f>
        <v>0.10441731184149665</v>
      </c>
    </row>
    <row r="82" spans="1:4" ht="39">
      <c r="A82" s="24" t="s">
        <v>63</v>
      </c>
      <c r="B82" s="35">
        <f>196341.8+68.3</f>
        <v>196410.09999999998</v>
      </c>
      <c r="C82" s="35">
        <v>22122.9</v>
      </c>
      <c r="D82" s="22">
        <f aca="true" t="shared" si="2" ref="D82:D91">C82/B82</f>
        <v>0.11263626463201233</v>
      </c>
    </row>
    <row r="83" spans="1:4" ht="39">
      <c r="A83" s="24" t="s">
        <v>64</v>
      </c>
      <c r="B83" s="35">
        <v>69152.3</v>
      </c>
      <c r="C83" s="35">
        <v>7998.7</v>
      </c>
      <c r="D83" s="22">
        <f t="shared" si="2"/>
        <v>0.11566788089477861</v>
      </c>
    </row>
    <row r="84" spans="1:5" ht="52.5">
      <c r="A84" s="24" t="s">
        <v>65</v>
      </c>
      <c r="B84" s="35">
        <v>451706.8</v>
      </c>
      <c r="C84" s="35">
        <v>20</v>
      </c>
      <c r="D84" s="22">
        <f t="shared" si="2"/>
        <v>4.427650856706165E-05</v>
      </c>
      <c r="E84" s="1"/>
    </row>
    <row r="85" spans="1:4" ht="26.25">
      <c r="A85" s="24" t="s">
        <v>66</v>
      </c>
      <c r="B85" s="35">
        <v>3968</v>
      </c>
      <c r="C85" s="35">
        <v>200.5</v>
      </c>
      <c r="D85" s="22">
        <f t="shared" si="2"/>
        <v>0.05052923387096774</v>
      </c>
    </row>
    <row r="86" spans="1:6" ht="39">
      <c r="A86" s="24" t="s">
        <v>67</v>
      </c>
      <c r="B86" s="35">
        <v>158497.4</v>
      </c>
      <c r="C86" s="35">
        <v>840</v>
      </c>
      <c r="D86" s="22">
        <f t="shared" si="2"/>
        <v>0.005299771478901231</v>
      </c>
      <c r="F86" s="28"/>
    </row>
    <row r="87" spans="1:4" ht="66">
      <c r="A87" s="24" t="s">
        <v>68</v>
      </c>
      <c r="B87" s="35">
        <v>80092.2</v>
      </c>
      <c r="C87" s="35">
        <v>9389.3</v>
      </c>
      <c r="D87" s="22">
        <f t="shared" si="2"/>
        <v>0.11723114110987087</v>
      </c>
    </row>
    <row r="88" spans="1:4" ht="26.25">
      <c r="A88" s="24" t="s">
        <v>69</v>
      </c>
      <c r="B88" s="35">
        <v>13862</v>
      </c>
      <c r="C88" s="35">
        <v>1717.6</v>
      </c>
      <c r="D88" s="22">
        <f t="shared" si="2"/>
        <v>0.12390708411484634</v>
      </c>
    </row>
    <row r="89" spans="1:5" ht="39">
      <c r="A89" s="24" t="s">
        <v>70</v>
      </c>
      <c r="B89" s="35">
        <v>400</v>
      </c>
      <c r="C89" s="35">
        <v>0</v>
      </c>
      <c r="D89" s="22">
        <f t="shared" si="2"/>
        <v>0</v>
      </c>
      <c r="E89" s="1"/>
    </row>
    <row r="90" spans="1:5" ht="52.5">
      <c r="A90" s="24" t="s">
        <v>109</v>
      </c>
      <c r="B90" s="35">
        <v>123399.7</v>
      </c>
      <c r="C90" s="35">
        <v>0</v>
      </c>
      <c r="D90" s="22">
        <f t="shared" si="2"/>
        <v>0</v>
      </c>
      <c r="E90" s="1"/>
    </row>
    <row r="91" spans="1:5" ht="12.75">
      <c r="A91" s="25" t="s">
        <v>71</v>
      </c>
      <c r="B91" s="35">
        <v>127933.5</v>
      </c>
      <c r="C91" s="35">
        <v>8297.3</v>
      </c>
      <c r="D91" s="22">
        <f t="shared" si="2"/>
        <v>0.064856351151184</v>
      </c>
      <c r="E91" s="53"/>
    </row>
    <row r="92" spans="1:7" ht="12.75">
      <c r="A92" s="7" t="s">
        <v>18</v>
      </c>
      <c r="B92" s="34">
        <f>SUM(B81:B91)+0.1</f>
        <v>2168887.3</v>
      </c>
      <c r="C92" s="34">
        <f>SUM(C81:C91)</f>
        <v>149100.4</v>
      </c>
      <c r="D92" s="21">
        <f>C92/B92</f>
        <v>0.06874511183683911</v>
      </c>
      <c r="E92" s="74"/>
      <c r="F92" s="75"/>
      <c r="G92" s="75"/>
    </row>
    <row r="93" spans="1:6" ht="12.75">
      <c r="A93" s="2"/>
      <c r="B93" s="2"/>
      <c r="C93" s="23"/>
      <c r="D93" s="2"/>
      <c r="E93" s="28"/>
      <c r="F93" s="28"/>
    </row>
    <row r="94" spans="1:5" ht="12.75">
      <c r="A94" s="2"/>
      <c r="B94" s="2"/>
      <c r="C94" s="23"/>
      <c r="D94" s="2"/>
      <c r="E94" s="28"/>
    </row>
    <row r="95" spans="1:5" ht="13.5">
      <c r="A95" s="44" t="s">
        <v>82</v>
      </c>
      <c r="B95" s="48">
        <f>B23-B77</f>
        <v>-479691.31200000015</v>
      </c>
      <c r="C95" s="48">
        <f>C23-C77</f>
        <v>-75202.8</v>
      </c>
      <c r="D95" s="7"/>
      <c r="E95" s="28"/>
    </row>
    <row r="96" spans="1:5" ht="27">
      <c r="A96" s="44" t="s">
        <v>83</v>
      </c>
      <c r="B96" s="47">
        <f>B97-B98</f>
        <v>316500.8</v>
      </c>
      <c r="C96" s="47">
        <f>C97-C98</f>
        <v>0</v>
      </c>
      <c r="D96" s="4"/>
      <c r="E96" s="28"/>
    </row>
    <row r="97" spans="1:5" ht="27">
      <c r="A97" s="46" t="s">
        <v>78</v>
      </c>
      <c r="B97" s="47">
        <v>331500.8</v>
      </c>
      <c r="C97" s="47">
        <v>0</v>
      </c>
      <c r="D97" s="4"/>
      <c r="E97" s="28"/>
    </row>
    <row r="98" spans="1:5" ht="27">
      <c r="A98" s="46" t="s">
        <v>79</v>
      </c>
      <c r="B98" s="47">
        <v>15000</v>
      </c>
      <c r="C98" s="47">
        <v>0</v>
      </c>
      <c r="D98" s="4"/>
      <c r="E98" s="28"/>
    </row>
    <row r="99" spans="1:5" ht="27">
      <c r="A99" s="44" t="s">
        <v>84</v>
      </c>
      <c r="B99" s="48">
        <f>B100+B101</f>
        <v>163190.5120000001</v>
      </c>
      <c r="C99" s="48">
        <f>C100+C101</f>
        <v>75202.8</v>
      </c>
      <c r="D99" s="4"/>
      <c r="E99" s="28"/>
    </row>
    <row r="100" spans="1:5" ht="13.5">
      <c r="A100" s="45" t="s">
        <v>80</v>
      </c>
      <c r="B100" s="47">
        <f>-B23-B97</f>
        <v>-2020696.8879999998</v>
      </c>
      <c r="C100" s="47">
        <f>-C23-C97</f>
        <v>-73897.59999999999</v>
      </c>
      <c r="D100" s="4"/>
      <c r="E100" s="28"/>
    </row>
    <row r="101" spans="1:5" ht="13.5">
      <c r="A101" s="45" t="s">
        <v>81</v>
      </c>
      <c r="B101" s="47">
        <f>B77+B98</f>
        <v>2183887.4</v>
      </c>
      <c r="C101" s="47">
        <f>C92+C98</f>
        <v>149100.4</v>
      </c>
      <c r="D101" s="4"/>
      <c r="E101" s="28"/>
    </row>
    <row r="102" spans="1:5" ht="27">
      <c r="A102" s="44" t="s">
        <v>85</v>
      </c>
      <c r="B102" s="48">
        <f>B96+B99</f>
        <v>479691.3120000001</v>
      </c>
      <c r="C102" s="48">
        <f>C96+C99</f>
        <v>75202.8</v>
      </c>
      <c r="D102" s="4"/>
      <c r="E102" s="28"/>
    </row>
    <row r="103" spans="1:5" ht="13.5">
      <c r="A103" s="49"/>
      <c r="B103" s="50"/>
      <c r="C103" s="50"/>
      <c r="D103" s="11"/>
      <c r="E103" s="28"/>
    </row>
    <row r="104" spans="1:5" ht="12.75">
      <c r="A104" s="76" t="s">
        <v>94</v>
      </c>
      <c r="B104" s="76"/>
      <c r="C104" s="30"/>
      <c r="D104" s="2"/>
      <c r="E104" s="28"/>
    </row>
    <row r="105" spans="1:4" ht="12.75">
      <c r="A105" s="2" t="s">
        <v>95</v>
      </c>
      <c r="B105" s="10" t="s">
        <v>96</v>
      </c>
      <c r="C105" s="9"/>
      <c r="D105" s="2"/>
    </row>
    <row r="106" spans="1:4" ht="12.75">
      <c r="A106" s="2" t="s">
        <v>97</v>
      </c>
      <c r="B106" s="10" t="s">
        <v>98</v>
      </c>
      <c r="C106" s="2"/>
      <c r="D106" s="2"/>
    </row>
    <row r="107" spans="1:4" ht="12.75">
      <c r="A107" s="2" t="s">
        <v>19</v>
      </c>
      <c r="B107" s="10" t="s">
        <v>99</v>
      </c>
      <c r="C107" s="2"/>
      <c r="D107" s="2"/>
    </row>
    <row r="108" spans="1:4" ht="12.75">
      <c r="A108" s="2" t="s">
        <v>15</v>
      </c>
      <c r="B108" s="10" t="s">
        <v>100</v>
      </c>
      <c r="C108" s="2"/>
      <c r="D108" s="2"/>
    </row>
    <row r="109" spans="1:4" ht="12.75">
      <c r="A109" s="2" t="s">
        <v>101</v>
      </c>
      <c r="B109" s="10" t="s">
        <v>102</v>
      </c>
      <c r="C109" s="2"/>
      <c r="D109" s="2"/>
    </row>
    <row r="110" spans="1:4" ht="12.75">
      <c r="A110" s="2" t="s">
        <v>20</v>
      </c>
      <c r="B110" s="10" t="s">
        <v>103</v>
      </c>
      <c r="C110" s="2"/>
      <c r="D110" s="2"/>
    </row>
    <row r="111" spans="1:4" ht="12.75">
      <c r="A111" s="2" t="s">
        <v>104</v>
      </c>
      <c r="B111" s="10" t="s">
        <v>105</v>
      </c>
      <c r="C111" s="2"/>
      <c r="D111" s="2"/>
    </row>
    <row r="112" spans="1:4" ht="14.25">
      <c r="A112" s="65"/>
      <c r="B112" s="65"/>
      <c r="C112" s="2"/>
      <c r="D112" s="2"/>
    </row>
    <row r="113" spans="1:4" ht="12.75">
      <c r="A113" s="66" t="s">
        <v>106</v>
      </c>
      <c r="B113" s="10" t="s">
        <v>111</v>
      </c>
      <c r="C113" s="2"/>
      <c r="D113" s="2"/>
    </row>
    <row r="114" spans="1:4" ht="12.75">
      <c r="A114" s="12"/>
      <c r="B114" s="10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 t="s">
        <v>16</v>
      </c>
      <c r="B117" s="2"/>
      <c r="C117" s="2"/>
      <c r="D117" s="2"/>
    </row>
    <row r="120" spans="2:3" ht="12.75">
      <c r="B120" s="28"/>
      <c r="C120" s="28"/>
    </row>
    <row r="121" spans="2:3" ht="12.75">
      <c r="B121" s="28"/>
      <c r="C121" s="28"/>
    </row>
  </sheetData>
  <sheetProtection/>
  <mergeCells count="6">
    <mergeCell ref="A104:B104"/>
    <mergeCell ref="A79:D79"/>
    <mergeCell ref="A25:D25"/>
    <mergeCell ref="A6:D6"/>
    <mergeCell ref="A2:D2"/>
    <mergeCell ref="A3:D3"/>
  </mergeCells>
  <printOptions/>
  <pageMargins left="0.7480314960629921" right="0.35433070866141736" top="0.3937007874015748" bottom="0" header="0" footer="0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42.28125" style="0" customWidth="1"/>
    <col min="2" max="2" width="10.8515625" style="0" customWidth="1"/>
    <col min="3" max="3" width="11.00390625" style="0" customWidth="1"/>
    <col min="4" max="4" width="9.8515625" style="0" customWidth="1"/>
    <col min="5" max="5" width="10.7109375" style="0" customWidth="1"/>
  </cols>
  <sheetData>
    <row r="1" spans="1:5" ht="27" customHeight="1">
      <c r="A1" s="83" t="s">
        <v>61</v>
      </c>
      <c r="B1" s="84"/>
      <c r="C1" s="84"/>
      <c r="D1" s="84"/>
      <c r="E1" s="84"/>
    </row>
    <row r="2" spans="1:5" ht="15">
      <c r="A2" s="3" t="s">
        <v>2</v>
      </c>
      <c r="B2" s="54">
        <v>2021</v>
      </c>
      <c r="C2" s="54">
        <v>2022</v>
      </c>
      <c r="D2" s="54">
        <v>2023</v>
      </c>
      <c r="E2" s="62">
        <v>2024</v>
      </c>
    </row>
    <row r="3" spans="1:5" ht="46.5">
      <c r="A3" s="60" t="s">
        <v>62</v>
      </c>
      <c r="B3" s="55">
        <v>711.6</v>
      </c>
      <c r="C3" s="55">
        <v>693.6</v>
      </c>
      <c r="D3" s="57">
        <v>692.7</v>
      </c>
      <c r="E3" s="56">
        <v>679.2</v>
      </c>
    </row>
    <row r="4" spans="1:5" ht="46.5">
      <c r="A4" s="60" t="s">
        <v>63</v>
      </c>
      <c r="B4" s="55">
        <v>148.6</v>
      </c>
      <c r="C4" s="55">
        <v>142.6</v>
      </c>
      <c r="D4" s="57">
        <v>142.6</v>
      </c>
      <c r="E4" s="56">
        <v>142.6</v>
      </c>
    </row>
    <row r="5" spans="1:5" ht="69" customHeight="1">
      <c r="A5" s="60" t="s">
        <v>64</v>
      </c>
      <c r="B5" s="55">
        <v>56.8</v>
      </c>
      <c r="C5" s="55">
        <v>45.2</v>
      </c>
      <c r="D5" s="57">
        <v>44.9</v>
      </c>
      <c r="E5" s="56">
        <v>44.9</v>
      </c>
    </row>
    <row r="6" spans="1:5" ht="78">
      <c r="A6" s="60" t="s">
        <v>65</v>
      </c>
      <c r="B6" s="55">
        <v>400.8</v>
      </c>
      <c r="C6" s="55">
        <v>364.2</v>
      </c>
      <c r="D6" s="57">
        <v>69.7</v>
      </c>
      <c r="E6" s="56">
        <v>15.7</v>
      </c>
    </row>
    <row r="7" spans="1:5" ht="46.5">
      <c r="A7" s="60" t="s">
        <v>66</v>
      </c>
      <c r="B7" s="55">
        <v>1.8</v>
      </c>
      <c r="C7" s="55">
        <v>3.2</v>
      </c>
      <c r="D7" s="57">
        <v>3.2</v>
      </c>
      <c r="E7" s="56">
        <v>3.2</v>
      </c>
    </row>
    <row r="8" spans="1:5" ht="62.25">
      <c r="A8" s="60" t="s">
        <v>67</v>
      </c>
      <c r="B8" s="55">
        <v>106.8</v>
      </c>
      <c r="C8" s="55">
        <v>48.9</v>
      </c>
      <c r="D8" s="57">
        <v>48.7</v>
      </c>
      <c r="E8" s="56">
        <v>48.8</v>
      </c>
    </row>
    <row r="9" spans="1:5" ht="108.75">
      <c r="A9" s="60" t="s">
        <v>68</v>
      </c>
      <c r="B9" s="55">
        <v>74.7</v>
      </c>
      <c r="C9" s="55">
        <v>70.4</v>
      </c>
      <c r="D9" s="57">
        <v>70.8</v>
      </c>
      <c r="E9" s="56">
        <v>70.8</v>
      </c>
    </row>
    <row r="10" spans="1:5" ht="46.5">
      <c r="A10" s="60" t="s">
        <v>69</v>
      </c>
      <c r="B10" s="55">
        <v>9.7</v>
      </c>
      <c r="C10" s="55">
        <v>11.2</v>
      </c>
      <c r="D10" s="57">
        <v>10.9</v>
      </c>
      <c r="E10" s="56">
        <v>10.9</v>
      </c>
    </row>
    <row r="11" spans="1:5" ht="62.25">
      <c r="A11" s="60" t="s">
        <v>70</v>
      </c>
      <c r="B11" s="55">
        <v>1.8</v>
      </c>
      <c r="C11" s="55">
        <v>1.8</v>
      </c>
      <c r="D11" s="57">
        <v>1.8</v>
      </c>
      <c r="E11" s="56">
        <v>1.8</v>
      </c>
    </row>
    <row r="12" spans="1:5" ht="46.5">
      <c r="A12" s="60" t="s">
        <v>74</v>
      </c>
      <c r="B12" s="55">
        <v>20.3</v>
      </c>
      <c r="C12" s="55">
        <v>92.205</v>
      </c>
      <c r="D12" s="57">
        <v>19.1</v>
      </c>
      <c r="E12" s="56">
        <v>21</v>
      </c>
    </row>
    <row r="13" spans="1:5" ht="16.5">
      <c r="A13" s="61" t="s">
        <v>71</v>
      </c>
      <c r="B13" s="55">
        <v>79.3</v>
      </c>
      <c r="C13" s="55">
        <v>106</v>
      </c>
      <c r="D13" s="57">
        <v>70.5</v>
      </c>
      <c r="E13" s="56">
        <v>70.6</v>
      </c>
    </row>
    <row r="14" spans="1:5" ht="16.5">
      <c r="A14" s="59" t="s">
        <v>89</v>
      </c>
      <c r="B14" s="55">
        <v>0</v>
      </c>
      <c r="C14" s="55">
        <v>0</v>
      </c>
      <c r="D14" s="57">
        <v>60.2</v>
      </c>
      <c r="E14" s="56">
        <v>114</v>
      </c>
    </row>
    <row r="15" spans="1:5" ht="16.5">
      <c r="A15" s="7" t="s">
        <v>18</v>
      </c>
      <c r="B15" s="58">
        <f>SUM(B3:B13)</f>
        <v>1612.1999999999998</v>
      </c>
      <c r="C15" s="58">
        <f>SUM(C3:C13)+0.1</f>
        <v>1579.4050000000002</v>
      </c>
      <c r="D15" s="58">
        <f>SUM(D3:D14)</f>
        <v>1235.1000000000001</v>
      </c>
      <c r="E15" s="58">
        <f>SUM(E3:E14)+0.1</f>
        <v>1223.6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2024-03-07T06:51:30Z</cp:lastPrinted>
  <dcterms:created xsi:type="dcterms:W3CDTF">1996-10-08T23:32:33Z</dcterms:created>
  <dcterms:modified xsi:type="dcterms:W3CDTF">2024-03-07T07:05:31Z</dcterms:modified>
  <cp:category/>
  <cp:version/>
  <cp:contentType/>
  <cp:contentStatus/>
</cp:coreProperties>
</file>