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checkCompatibility="1" defaultThemeVersion="124226"/>
  <bookViews>
    <workbookView xWindow="120" yWindow="120" windowWidth="23130" windowHeight="12585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B77" i="3"/>
  <c r="C77"/>
  <c r="B75" l="1"/>
  <c r="B21"/>
  <c r="C21"/>
  <c r="C63"/>
  <c r="C56"/>
  <c r="C50"/>
  <c r="C92"/>
  <c r="C26"/>
  <c r="C96"/>
  <c r="D60"/>
  <c r="D62"/>
  <c r="C48"/>
  <c r="D48"/>
  <c r="B48"/>
  <c r="B68" l="1"/>
  <c r="B92"/>
  <c r="B43" l="1"/>
  <c r="D71"/>
  <c r="B61"/>
  <c r="C61"/>
  <c r="D61" l="1"/>
  <c r="C68"/>
  <c r="B36"/>
  <c r="B26"/>
  <c r="C43"/>
  <c r="C101" l="1"/>
  <c r="D22"/>
  <c r="D15"/>
  <c r="B63"/>
  <c r="B56"/>
  <c r="D89"/>
  <c r="D38"/>
  <c r="C36"/>
  <c r="E15" i="4"/>
  <c r="C15"/>
  <c r="D15"/>
  <c r="B15"/>
  <c r="B50" i="3" l="1"/>
  <c r="B23" l="1"/>
  <c r="B100" s="1"/>
  <c r="D14"/>
  <c r="D36" l="1"/>
  <c r="C39"/>
  <c r="D21"/>
  <c r="D30"/>
  <c r="C23"/>
  <c r="C100" l="1"/>
  <c r="B96"/>
  <c r="D74"/>
  <c r="D91"/>
  <c r="D85"/>
  <c r="C73"/>
  <c r="B73"/>
  <c r="D83"/>
  <c r="D90"/>
  <c r="D82"/>
  <c r="D84"/>
  <c r="D86"/>
  <c r="D87"/>
  <c r="D88"/>
  <c r="B34"/>
  <c r="B39"/>
  <c r="B59"/>
  <c r="D28"/>
  <c r="D10"/>
  <c r="D53"/>
  <c r="D9"/>
  <c r="C34"/>
  <c r="C59"/>
  <c r="D59" s="1"/>
  <c r="D72"/>
  <c r="D70"/>
  <c r="D69"/>
  <c r="D67"/>
  <c r="D66"/>
  <c r="D65"/>
  <c r="D64"/>
  <c r="D58"/>
  <c r="D57"/>
  <c r="D55"/>
  <c r="D54"/>
  <c r="D52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81"/>
  <c r="D51"/>
  <c r="C95" l="1"/>
  <c r="D73"/>
  <c r="D34"/>
  <c r="D23"/>
  <c r="C99"/>
  <c r="C102" s="1"/>
  <c r="D39"/>
  <c r="D92"/>
  <c r="D46"/>
  <c r="D43"/>
  <c r="D63"/>
  <c r="D68"/>
  <c r="D56"/>
  <c r="D50"/>
  <c r="D26"/>
  <c r="B95" l="1"/>
  <c r="B101"/>
  <c r="B99" s="1"/>
  <c r="B102" s="1"/>
  <c r="D77" l="1"/>
</calcChain>
</file>

<file path=xl/sharedStrings.xml><?xml version="1.0" encoding="utf-8"?>
<sst xmlns="http://schemas.openxmlformats.org/spreadsheetml/2006/main" count="136" uniqueCount="113">
  <si>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</si>
  <si>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</si>
  <si>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</si>
  <si>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</si>
  <si>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</si>
  <si>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</si>
  <si>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</si>
  <si>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</si>
  <si>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</si>
  <si>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</si>
  <si>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</si>
  <si>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</si>
  <si>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</si>
  <si>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</si>
  <si>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</si>
  <si>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</si>
  <si>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</si>
  <si>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</si>
  <si>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</si>
  <si>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</si>
  <si>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</si>
  <si>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</si>
  <si>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</si>
  <si>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</si>
  <si>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</si>
  <si>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</si>
  <si>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</si>
  <si>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</si>
  <si>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</si>
  <si>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</si>
  <si>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</si>
  <si>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</si>
  <si>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</si>
  <si>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</si>
  <si>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</si>
  <si>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</si>
  <si>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</si>
  <si>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</si>
  <si>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</si>
  <si>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</si>
  <si>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</si>
  <si>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</si>
  <si>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</si>
  <si>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</si>
  <si>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</si>
  <si>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</si>
  <si>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</si>
  <si>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</si>
  <si>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</si>
  <si>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</si>
  <si>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</si>
  <si>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</si>
  <si>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</si>
  <si>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</si>
  <si>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</si>
  <si>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</si>
  <si>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</si>
  <si>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</si>
  <si>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</si>
  <si>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</si>
  <si>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</si>
  <si>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</si>
  <si>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</si>
  <si>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</si>
  <si>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</si>
  <si>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</si>
  <si>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</si>
  <si>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</si>
  <si>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</si>
  <si>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</si>
  <si>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</si>
  <si>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</si>
  <si>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</si>
  <si>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</si>
  <si>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</si>
  <si>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</si>
  <si>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</si>
  <si>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</si>
  <si>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</si>
  <si>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</si>
  <si>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</si>
  <si>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</si>
  <si>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</si>
  <si>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</si>
  <si>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</si>
  <si>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</si>
  <si>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</si>
  <si>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</si>
  <si>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</si>
  <si>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</si>
  <si>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</si>
  <si>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</si>
  <si>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</si>
  <si>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Спорт высших достижений</t>
  </si>
  <si>
    <t>Среднесписочная численность  работников  бюджетной  сферы:</t>
  </si>
  <si>
    <t>Представительный  орган</t>
  </si>
  <si>
    <t>4 человека</t>
  </si>
  <si>
    <t>Местная  администрация</t>
  </si>
  <si>
    <t>76 человек</t>
  </si>
  <si>
    <t xml:space="preserve"> 44 человек</t>
  </si>
  <si>
    <t>1 078 человек</t>
  </si>
  <si>
    <t xml:space="preserve"> Культура </t>
  </si>
  <si>
    <t>207 человек</t>
  </si>
  <si>
    <t xml:space="preserve"> 62 человека</t>
  </si>
  <si>
    <t>Всего по бюджетной сфере:</t>
  </si>
  <si>
    <t>1471 человек</t>
  </si>
  <si>
    <t xml:space="preserve">Заработная  плата (КВР 111, 121) </t>
  </si>
  <si>
    <t>Охрана окружающей среды</t>
  </si>
  <si>
    <t>Другие вопросы в области окружающей среды</t>
  </si>
  <si>
    <t>Муниципальная программа города Дивногорска "Формирование комфортной городской (сельской) среды" в муниципальном образовании город Дивногорск</t>
  </si>
  <si>
    <t>о ходе исполнения местного бюджета  г.Дивногорска  на 01 сентября 2023  года</t>
  </si>
  <si>
    <t>Обслуживание государственного (муниципального) внутреннего долга</t>
  </si>
  <si>
    <t>90 805,6 тыс. рублей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</si>
</sst>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"/>
  </numFmts>
  <fonts count="13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0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12" fillId="0" borderId="0" xfId="0" applyFont="1"/>
    <xf numFmtId="0" fontId="4" fillId="0" borderId="0" xfId="0" applyFont="1" applyAlignment="1">
      <alignment wrapText="1"/>
    </xf>
    <xf numFmtId="165" fontId="4" fillId="0" borderId="1" xfId="2" applyNumberFormat="1" applyFont="1" applyBorder="1" applyAlignment="1">
      <alignment horizontal="right" vertical="top"/>
    </xf>
    <xf numFmtId="168" fontId="4" fillId="0" borderId="1" xfId="2" applyNumberFormat="1" applyFont="1" applyBorder="1" applyAlignment="1">
      <alignment horizontal="right" vertical="top"/>
    </xf>
    <xf numFmtId="168" fontId="4" fillId="2" borderId="1" xfId="2" applyNumberFormat="1" applyFont="1" applyFill="1" applyBorder="1" applyAlignment="1">
      <alignment horizontal="right" vertical="top"/>
    </xf>
    <xf numFmtId="165" fontId="4" fillId="0" borderId="3" xfId="2" applyNumberFormat="1" applyFont="1" applyBorder="1" applyAlignment="1">
      <alignment horizontal="right" vertical="top"/>
    </xf>
    <xf numFmtId="168" fontId="4" fillId="0" borderId="3" xfId="2" applyNumberFormat="1" applyFont="1" applyBorder="1" applyAlignment="1">
      <alignment horizontal="right" vertical="top"/>
    </xf>
    <xf numFmtId="168" fontId="4" fillId="0" borderId="1" xfId="2" applyNumberFormat="1" applyFont="1" applyFill="1" applyBorder="1" applyAlignment="1">
      <alignment horizontal="right" vertical="top"/>
    </xf>
    <xf numFmtId="167" fontId="4" fillId="0" borderId="3" xfId="1" applyNumberFormat="1" applyFont="1" applyBorder="1" applyAlignment="1">
      <alignment horizontal="right" vertical="top"/>
    </xf>
    <xf numFmtId="167" fontId="0" fillId="0" borderId="0" xfId="1" applyNumberFormat="1" applyFont="1"/>
    <xf numFmtId="0" fontId="4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F121"/>
  <sheetViews>
    <sheetView tabSelected="1" topLeftCell="A96" workbookViewId="0">
      <selection activeCell="B120" sqref="B120"/>
    </sheetView>
  </sheetViews>
  <sheetFormatPr defaultRowHeight="12.75"/>
  <cols>
    <col min="1" max="1" width="45.140625" customWidth="1"/>
    <col min="2" max="2" width="15.5703125" customWidth="1"/>
    <col min="3" max="4" width="13.28515625" customWidth="1"/>
    <col min="5" max="5" width="19.140625" customWidth="1"/>
    <col min="6" max="6" width="15.85546875" customWidth="1"/>
  </cols>
  <sheetData>
    <row r="2" spans="1:5" ht="20.25">
      <c r="A2" s="82" t="s">
        <v>0</v>
      </c>
      <c r="B2" s="82"/>
      <c r="C2" s="82"/>
      <c r="D2" s="82"/>
    </row>
    <row r="3" spans="1:5" ht="17.25" customHeight="1">
      <c r="A3" s="83" t="s">
        <v>110</v>
      </c>
      <c r="B3" s="83"/>
      <c r="C3" s="83"/>
      <c r="D3" s="83"/>
    </row>
    <row r="4" spans="1:5">
      <c r="A4" s="2"/>
      <c r="B4" s="2"/>
      <c r="C4" s="2"/>
      <c r="D4" s="2" t="s">
        <v>1</v>
      </c>
    </row>
    <row r="5" spans="1:5">
      <c r="A5" s="3" t="s">
        <v>2</v>
      </c>
      <c r="B5" s="3" t="s">
        <v>3</v>
      </c>
      <c r="C5" s="3" t="s">
        <v>4</v>
      </c>
      <c r="D5" s="3" t="s">
        <v>5</v>
      </c>
    </row>
    <row r="6" spans="1:5" ht="15.75">
      <c r="A6" s="79" t="s">
        <v>6</v>
      </c>
      <c r="B6" s="80"/>
      <c r="C6" s="80"/>
      <c r="D6" s="81"/>
    </row>
    <row r="7" spans="1:5">
      <c r="A7" s="38" t="s">
        <v>7</v>
      </c>
      <c r="B7" s="68">
        <v>335734.3</v>
      </c>
      <c r="C7" s="69">
        <v>191008</v>
      </c>
      <c r="D7" s="36">
        <f>C7/B7</f>
        <v>0.56892608232164543</v>
      </c>
      <c r="E7" s="28"/>
    </row>
    <row r="8" spans="1:5">
      <c r="A8" s="39" t="s">
        <v>8</v>
      </c>
      <c r="B8" s="68">
        <v>193668.2</v>
      </c>
      <c r="C8" s="69">
        <v>111317.2</v>
      </c>
      <c r="D8" s="36">
        <f t="shared" ref="D8:D23" si="0">C8/B8</f>
        <v>0.57478305679507524</v>
      </c>
    </row>
    <row r="9" spans="1:5" ht="25.5" customHeight="1">
      <c r="A9" s="40" t="s">
        <v>23</v>
      </c>
      <c r="B9" s="68">
        <v>3608.1</v>
      </c>
      <c r="C9" s="69">
        <v>2317.6999999999998</v>
      </c>
      <c r="D9" s="36">
        <f t="shared" si="0"/>
        <v>0.64236024500429589</v>
      </c>
    </row>
    <row r="10" spans="1:5">
      <c r="A10" s="38" t="s">
        <v>9</v>
      </c>
      <c r="B10" s="68">
        <v>56559</v>
      </c>
      <c r="C10" s="70">
        <v>34770.9</v>
      </c>
      <c r="D10" s="36">
        <f t="shared" si="0"/>
        <v>0.61477218479817541</v>
      </c>
    </row>
    <row r="11" spans="1:5">
      <c r="A11" s="38" t="s">
        <v>10</v>
      </c>
      <c r="B11" s="68">
        <v>45940.2</v>
      </c>
      <c r="C11" s="69">
        <v>22440.6</v>
      </c>
      <c r="D11" s="36">
        <f t="shared" si="0"/>
        <v>0.48847414682565599</v>
      </c>
    </row>
    <row r="12" spans="1:5" ht="12" customHeight="1">
      <c r="A12" s="38" t="s">
        <v>11</v>
      </c>
      <c r="B12" s="68">
        <v>8183</v>
      </c>
      <c r="C12" s="69">
        <v>3789.3</v>
      </c>
      <c r="D12" s="36">
        <f t="shared" si="0"/>
        <v>0.46306977880972749</v>
      </c>
    </row>
    <row r="13" spans="1:5" hidden="1">
      <c r="A13" s="52" t="s">
        <v>86</v>
      </c>
      <c r="B13" s="71">
        <v>0</v>
      </c>
      <c r="C13" s="72">
        <v>0</v>
      </c>
      <c r="D13" s="36">
        <v>0</v>
      </c>
    </row>
    <row r="14" spans="1:5" ht="27" customHeight="1">
      <c r="A14" s="41" t="s">
        <v>24</v>
      </c>
      <c r="B14" s="71">
        <v>47221.5</v>
      </c>
      <c r="C14" s="72">
        <v>43219.5</v>
      </c>
      <c r="D14" s="36">
        <f t="shared" si="0"/>
        <v>0.91525046853657765</v>
      </c>
      <c r="E14" s="29"/>
    </row>
    <row r="15" spans="1:5">
      <c r="A15" s="39" t="s">
        <v>12</v>
      </c>
      <c r="B15" s="68">
        <v>72</v>
      </c>
      <c r="C15" s="73">
        <v>150.5</v>
      </c>
      <c r="D15" s="36">
        <f t="shared" si="0"/>
        <v>2.0902777777777777</v>
      </c>
    </row>
    <row r="16" spans="1:5" ht="25.5">
      <c r="A16" s="42" t="s">
        <v>25</v>
      </c>
      <c r="B16" s="71">
        <v>8510.9</v>
      </c>
      <c r="C16" s="72">
        <v>3865.2</v>
      </c>
      <c r="D16" s="74">
        <f>C16/B16</f>
        <v>0.45414703497867442</v>
      </c>
    </row>
    <row r="17" spans="1:6" ht="25.5" customHeight="1">
      <c r="A17" s="43" t="s">
        <v>26</v>
      </c>
      <c r="B17" s="71">
        <v>2500</v>
      </c>
      <c r="C17" s="72">
        <v>1843.2</v>
      </c>
      <c r="D17" s="74">
        <f t="shared" si="0"/>
        <v>0.73728000000000005</v>
      </c>
    </row>
    <row r="18" spans="1:6">
      <c r="A18" s="38" t="s">
        <v>21</v>
      </c>
      <c r="B18" s="68">
        <v>164</v>
      </c>
      <c r="C18" s="69">
        <v>89.2</v>
      </c>
      <c r="D18" s="36">
        <f>C18/B18</f>
        <v>0.54390243902439028</v>
      </c>
    </row>
    <row r="19" spans="1:6">
      <c r="A19" s="38" t="s">
        <v>13</v>
      </c>
      <c r="B19" s="68">
        <v>1034.2</v>
      </c>
      <c r="C19" s="69">
        <v>1077.8</v>
      </c>
      <c r="D19" s="36">
        <f t="shared" si="0"/>
        <v>1.0421581899052408</v>
      </c>
    </row>
    <row r="20" spans="1:6">
      <c r="A20" s="38" t="s">
        <v>17</v>
      </c>
      <c r="B20" s="68">
        <v>30</v>
      </c>
      <c r="C20" s="69">
        <v>-1</v>
      </c>
      <c r="D20" s="36">
        <v>0</v>
      </c>
      <c r="E20" s="27"/>
    </row>
    <row r="21" spans="1:6" ht="12" customHeight="1">
      <c r="A21" s="43" t="s">
        <v>92</v>
      </c>
      <c r="B21" s="68">
        <f>1480769.3+1300</f>
        <v>1482069.3</v>
      </c>
      <c r="C21" s="69">
        <f>483154+1224.3</f>
        <v>484378.3</v>
      </c>
      <c r="D21" s="36">
        <f t="shared" si="0"/>
        <v>0.32682567542556884</v>
      </c>
      <c r="E21" s="28"/>
    </row>
    <row r="22" spans="1:6">
      <c r="A22" s="38" t="s">
        <v>87</v>
      </c>
      <c r="B22" s="69">
        <v>-29274.400000000001</v>
      </c>
      <c r="C22" s="69">
        <v>-27612.2</v>
      </c>
      <c r="D22" s="36">
        <f t="shared" si="0"/>
        <v>0.94322001475692074</v>
      </c>
      <c r="E22" s="28"/>
    </row>
    <row r="23" spans="1:6">
      <c r="A23" s="44" t="s">
        <v>14</v>
      </c>
      <c r="B23" s="34">
        <f>SUM(B7:B22)</f>
        <v>2156020.3000000003</v>
      </c>
      <c r="C23" s="53">
        <f>SUM(C7:C22)</f>
        <v>872654.20000000007</v>
      </c>
      <c r="D23" s="37">
        <f t="shared" si="0"/>
        <v>0.40475231146942353</v>
      </c>
      <c r="E23" s="1"/>
    </row>
    <row r="24" spans="1:6">
      <c r="A24" s="4"/>
      <c r="B24" s="5"/>
      <c r="C24" s="5"/>
      <c r="D24" s="6"/>
      <c r="E24" s="28"/>
      <c r="F24" s="28"/>
    </row>
    <row r="25" spans="1:6" ht="15.75">
      <c r="A25" s="79" t="s">
        <v>72</v>
      </c>
      <c r="B25" s="80"/>
      <c r="C25" s="80"/>
      <c r="D25" s="81"/>
      <c r="E25" s="28"/>
    </row>
    <row r="26" spans="1:6">
      <c r="A26" s="14" t="s">
        <v>27</v>
      </c>
      <c r="B26" s="20">
        <f>SUM(B27+B28+B29+B31)+B33+B32+B30</f>
        <v>101382.90000000001</v>
      </c>
      <c r="C26" s="20">
        <f>SUM(C27+C28+C29+C31)+C33+C32+C30-0.1</f>
        <v>47693</v>
      </c>
      <c r="D26" s="21">
        <f t="shared" ref="D26:D77" si="1">C26/B26</f>
        <v>0.47042449959509935</v>
      </c>
    </row>
    <row r="27" spans="1:6" ht="38.25">
      <c r="A27" s="15" t="s">
        <v>28</v>
      </c>
      <c r="B27" s="31">
        <v>2758.3</v>
      </c>
      <c r="C27" s="31">
        <v>1644.5</v>
      </c>
      <c r="D27" s="22">
        <f t="shared" si="1"/>
        <v>0.59620055831490404</v>
      </c>
    </row>
    <row r="28" spans="1:6" ht="40.15" customHeight="1">
      <c r="A28" s="15" t="s">
        <v>29</v>
      </c>
      <c r="B28" s="31">
        <v>4728.8999999999996</v>
      </c>
      <c r="C28" s="31">
        <v>2935</v>
      </c>
      <c r="D28" s="22">
        <f>C28/B28</f>
        <v>0.62065173719046718</v>
      </c>
      <c r="E28" s="29"/>
    </row>
    <row r="29" spans="1:6" ht="51">
      <c r="A29" s="15" t="s">
        <v>30</v>
      </c>
      <c r="B29" s="31">
        <v>52472.7</v>
      </c>
      <c r="C29" s="31">
        <v>30851.4</v>
      </c>
      <c r="D29" s="22">
        <f t="shared" si="1"/>
        <v>0.5879514490392147</v>
      </c>
    </row>
    <row r="30" spans="1:6" ht="17.45" customHeight="1">
      <c r="A30" s="15" t="s">
        <v>75</v>
      </c>
      <c r="B30" s="31">
        <v>1.1000000000000001</v>
      </c>
      <c r="C30" s="31">
        <v>0.7</v>
      </c>
      <c r="D30" s="22">
        <f t="shared" si="1"/>
        <v>0.63636363636363624</v>
      </c>
    </row>
    <row r="31" spans="1:6" ht="38.25">
      <c r="A31" s="15" t="s">
        <v>31</v>
      </c>
      <c r="B31" s="31">
        <v>15756.6</v>
      </c>
      <c r="C31" s="31">
        <v>8671.9</v>
      </c>
      <c r="D31" s="22">
        <f>C31/B31</f>
        <v>0.55036619575289081</v>
      </c>
    </row>
    <row r="32" spans="1:6">
      <c r="A32" s="15" t="s">
        <v>73</v>
      </c>
      <c r="B32" s="31">
        <v>13103.2</v>
      </c>
      <c r="C32" s="31">
        <v>0</v>
      </c>
      <c r="D32" s="22">
        <v>0</v>
      </c>
    </row>
    <row r="33" spans="1:4">
      <c r="A33" s="15" t="s">
        <v>32</v>
      </c>
      <c r="B33" s="31">
        <v>12562.1</v>
      </c>
      <c r="C33" s="31">
        <v>3589.6</v>
      </c>
      <c r="D33" s="22">
        <f t="shared" si="1"/>
        <v>0.28574840193916623</v>
      </c>
    </row>
    <row r="34" spans="1:4">
      <c r="A34" s="16" t="s">
        <v>22</v>
      </c>
      <c r="B34" s="32">
        <f>B35</f>
        <v>4585.3999999999996</v>
      </c>
      <c r="C34" s="32">
        <f>C35</f>
        <v>2635.8</v>
      </c>
      <c r="D34" s="21">
        <f t="shared" si="1"/>
        <v>0.57482444279670264</v>
      </c>
    </row>
    <row r="35" spans="1:4" ht="17.45" customHeight="1">
      <c r="A35" s="15" t="s">
        <v>33</v>
      </c>
      <c r="B35" s="31">
        <v>4585.3999999999996</v>
      </c>
      <c r="C35" s="31">
        <v>2635.8</v>
      </c>
      <c r="D35" s="22">
        <f t="shared" si="1"/>
        <v>0.57482444279670264</v>
      </c>
    </row>
    <row r="36" spans="1:4" ht="25.5">
      <c r="A36" s="17" t="s">
        <v>34</v>
      </c>
      <c r="B36" s="32">
        <f>B37+B38</f>
        <v>5895.8</v>
      </c>
      <c r="C36" s="32">
        <f>C37+C38</f>
        <v>3444.2</v>
      </c>
      <c r="D36" s="21">
        <f t="shared" si="1"/>
        <v>0.58417856779402277</v>
      </c>
    </row>
    <row r="37" spans="1:4" ht="36.75" customHeight="1">
      <c r="A37" s="13" t="s">
        <v>88</v>
      </c>
      <c r="B37" s="31">
        <v>5865.8</v>
      </c>
      <c r="C37" s="31">
        <v>3444.2</v>
      </c>
      <c r="D37" s="22">
        <f t="shared" si="1"/>
        <v>0.58716628592860309</v>
      </c>
    </row>
    <row r="38" spans="1:4" ht="28.5" customHeight="1">
      <c r="A38" s="64" t="s">
        <v>90</v>
      </c>
      <c r="B38" s="65">
        <v>30</v>
      </c>
      <c r="C38" s="65">
        <v>0</v>
      </c>
      <c r="D38" s="22">
        <f t="shared" si="1"/>
        <v>0</v>
      </c>
    </row>
    <row r="39" spans="1:4">
      <c r="A39" s="18" t="s">
        <v>35</v>
      </c>
      <c r="B39" s="33">
        <f>SUM(B40:B40)+B42+B41</f>
        <v>207619.6</v>
      </c>
      <c r="C39" s="33">
        <f>SUM(C40:C40)+C42+C41</f>
        <v>38191.600000000006</v>
      </c>
      <c r="D39" s="21">
        <f t="shared" si="1"/>
        <v>0.18394987756454595</v>
      </c>
    </row>
    <row r="40" spans="1:4">
      <c r="A40" s="15" t="s">
        <v>36</v>
      </c>
      <c r="B40" s="31">
        <v>22722.400000000001</v>
      </c>
      <c r="C40" s="31">
        <v>15902.4</v>
      </c>
      <c r="D40" s="22">
        <f t="shared" si="1"/>
        <v>0.69985564905115649</v>
      </c>
    </row>
    <row r="41" spans="1:4">
      <c r="A41" s="15" t="s">
        <v>37</v>
      </c>
      <c r="B41" s="31">
        <v>176700.4</v>
      </c>
      <c r="C41" s="31">
        <v>20917.7</v>
      </c>
      <c r="D41" s="22">
        <f t="shared" si="1"/>
        <v>0.1183794716933295</v>
      </c>
    </row>
    <row r="42" spans="1:4">
      <c r="A42" s="19" t="s">
        <v>38</v>
      </c>
      <c r="B42" s="31">
        <v>8196.7999999999993</v>
      </c>
      <c r="C42" s="31">
        <v>1371.5</v>
      </c>
      <c r="D42" s="22">
        <f t="shared" si="1"/>
        <v>0.16732139371462035</v>
      </c>
    </row>
    <row r="43" spans="1:4">
      <c r="A43" s="16" t="s">
        <v>19</v>
      </c>
      <c r="B43" s="32">
        <f>B44+B45+B46+B47</f>
        <v>877376.1</v>
      </c>
      <c r="C43" s="32">
        <f>C44+C45+C46+C47-0.1</f>
        <v>233955.7</v>
      </c>
      <c r="D43" s="21">
        <f t="shared" si="1"/>
        <v>0.26665383294575729</v>
      </c>
    </row>
    <row r="44" spans="1:4">
      <c r="A44" s="15" t="s">
        <v>39</v>
      </c>
      <c r="B44" s="31">
        <v>508769.6</v>
      </c>
      <c r="C44" s="31">
        <v>99498.5</v>
      </c>
      <c r="D44" s="22">
        <f t="shared" si="1"/>
        <v>0.19556691280296623</v>
      </c>
    </row>
    <row r="45" spans="1:4">
      <c r="A45" s="15" t="s">
        <v>40</v>
      </c>
      <c r="B45" s="31">
        <v>42327.199999999997</v>
      </c>
      <c r="C45" s="31">
        <v>2592.6</v>
      </c>
      <c r="D45" s="22">
        <f t="shared" si="1"/>
        <v>6.125139390273867E-2</v>
      </c>
    </row>
    <row r="46" spans="1:4">
      <c r="A46" s="15" t="s">
        <v>41</v>
      </c>
      <c r="B46" s="31">
        <v>301035</v>
      </c>
      <c r="C46" s="31">
        <v>116560.3</v>
      </c>
      <c r="D46" s="22">
        <f t="shared" si="1"/>
        <v>0.38719849851346189</v>
      </c>
    </row>
    <row r="47" spans="1:4" ht="25.5">
      <c r="A47" s="15" t="s">
        <v>42</v>
      </c>
      <c r="B47" s="31">
        <v>25244.3</v>
      </c>
      <c r="C47" s="31">
        <v>15304.4</v>
      </c>
      <c r="D47" s="22">
        <f t="shared" si="1"/>
        <v>0.6062517083064296</v>
      </c>
    </row>
    <row r="48" spans="1:4">
      <c r="A48" s="16" t="s">
        <v>107</v>
      </c>
      <c r="B48" s="32">
        <f>B49</f>
        <v>30.3</v>
      </c>
      <c r="C48" s="32">
        <f t="shared" ref="C48:D48" si="2">C49</f>
        <v>0</v>
      </c>
      <c r="D48" s="32">
        <f t="shared" si="2"/>
        <v>0</v>
      </c>
    </row>
    <row r="49" spans="1:4">
      <c r="A49" s="15" t="s">
        <v>108</v>
      </c>
      <c r="B49" s="31">
        <v>30.3</v>
      </c>
      <c r="C49" s="31">
        <v>0</v>
      </c>
      <c r="D49" s="22">
        <v>0</v>
      </c>
    </row>
    <row r="50" spans="1:4">
      <c r="A50" s="16" t="s">
        <v>15</v>
      </c>
      <c r="B50" s="32">
        <f>B51+B52+B54+B55+B53</f>
        <v>868557.60000000009</v>
      </c>
      <c r="C50" s="32">
        <f>C51+C52+C54+C55+C53+0.1</f>
        <v>549102.29999999993</v>
      </c>
      <c r="D50" s="21">
        <f t="shared" si="1"/>
        <v>0.63220021331918563</v>
      </c>
    </row>
    <row r="51" spans="1:4">
      <c r="A51" s="15" t="s">
        <v>43</v>
      </c>
      <c r="B51" s="31">
        <v>324160.40000000002</v>
      </c>
      <c r="C51" s="31">
        <v>205009.8</v>
      </c>
      <c r="D51" s="22">
        <f t="shared" si="1"/>
        <v>0.63243320282181281</v>
      </c>
    </row>
    <row r="52" spans="1:4">
      <c r="A52" s="15" t="s">
        <v>44</v>
      </c>
      <c r="B52" s="31">
        <v>328901</v>
      </c>
      <c r="C52" s="31">
        <v>210991.4</v>
      </c>
      <c r="D52" s="22">
        <f t="shared" si="1"/>
        <v>0.64150428244365321</v>
      </c>
    </row>
    <row r="53" spans="1:4">
      <c r="A53" s="15" t="s">
        <v>60</v>
      </c>
      <c r="B53" s="31">
        <v>122606.9</v>
      </c>
      <c r="C53" s="31">
        <v>74396.5</v>
      </c>
      <c r="D53" s="22">
        <f t="shared" si="1"/>
        <v>0.60678885119842363</v>
      </c>
    </row>
    <row r="54" spans="1:4">
      <c r="A54" s="15" t="s">
        <v>45</v>
      </c>
      <c r="B54" s="31">
        <v>19715.8</v>
      </c>
      <c r="C54" s="31">
        <v>12668.1</v>
      </c>
      <c r="D54" s="22">
        <f t="shared" si="1"/>
        <v>0.64253542843810552</v>
      </c>
    </row>
    <row r="55" spans="1:4">
      <c r="A55" s="15" t="s">
        <v>46</v>
      </c>
      <c r="B55" s="31">
        <v>73173.5</v>
      </c>
      <c r="C55" s="31">
        <v>46036.4</v>
      </c>
      <c r="D55" s="22">
        <f t="shared" si="1"/>
        <v>0.62914033085748255</v>
      </c>
    </row>
    <row r="56" spans="1:4">
      <c r="A56" s="16" t="s">
        <v>47</v>
      </c>
      <c r="B56" s="32">
        <f>SUM(B57:B58)</f>
        <v>149877.5</v>
      </c>
      <c r="C56" s="32">
        <f>SUM(C57:C58)</f>
        <v>90769.600000000006</v>
      </c>
      <c r="D56" s="21">
        <f t="shared" si="1"/>
        <v>0.60562526062951416</v>
      </c>
    </row>
    <row r="57" spans="1:4">
      <c r="A57" s="15" t="s">
        <v>48</v>
      </c>
      <c r="B57" s="31">
        <v>108244.2</v>
      </c>
      <c r="C57" s="31">
        <v>65357.5</v>
      </c>
      <c r="D57" s="22">
        <f t="shared" si="1"/>
        <v>0.60379678541667825</v>
      </c>
    </row>
    <row r="58" spans="1:4" ht="25.5">
      <c r="A58" s="15" t="s">
        <v>49</v>
      </c>
      <c r="B58" s="31">
        <v>41633.300000000003</v>
      </c>
      <c r="C58" s="31">
        <v>25412.1</v>
      </c>
      <c r="D58" s="22">
        <f t="shared" si="1"/>
        <v>0.61037919165667864</v>
      </c>
    </row>
    <row r="59" spans="1:4" ht="13.15" hidden="1" customHeight="1">
      <c r="A59" s="16" t="s">
        <v>50</v>
      </c>
      <c r="B59" s="32">
        <f>B60</f>
        <v>0</v>
      </c>
      <c r="C59" s="32">
        <f>C60</f>
        <v>0</v>
      </c>
      <c r="D59" s="22" t="e">
        <f t="shared" si="1"/>
        <v>#DIV/0!</v>
      </c>
    </row>
    <row r="60" spans="1:4" hidden="1">
      <c r="A60" s="15" t="s">
        <v>51</v>
      </c>
      <c r="B60" s="31">
        <v>0</v>
      </c>
      <c r="C60" s="31">
        <v>0</v>
      </c>
      <c r="D60" s="22" t="e">
        <f t="shared" si="1"/>
        <v>#DIV/0!</v>
      </c>
    </row>
    <row r="61" spans="1:4">
      <c r="A61" s="16" t="s">
        <v>50</v>
      </c>
      <c r="B61" s="32">
        <f>B62</f>
        <v>408.2</v>
      </c>
      <c r="C61" s="32">
        <f t="shared" ref="C61" si="3">C62</f>
        <v>151.19999999999999</v>
      </c>
      <c r="D61" s="21">
        <f t="shared" si="1"/>
        <v>0.37040666340029393</v>
      </c>
    </row>
    <row r="62" spans="1:4">
      <c r="A62" s="15" t="s">
        <v>91</v>
      </c>
      <c r="B62" s="31">
        <v>408.2</v>
      </c>
      <c r="C62" s="31">
        <v>151.19999999999999</v>
      </c>
      <c r="D62" s="22">
        <f t="shared" si="1"/>
        <v>0.37040666340029393</v>
      </c>
    </row>
    <row r="63" spans="1:4">
      <c r="A63" s="16" t="s">
        <v>52</v>
      </c>
      <c r="B63" s="32">
        <f>B64+B65+B66+B67</f>
        <v>69982.400000000009</v>
      </c>
      <c r="C63" s="32">
        <f>C64+C65+C66+C67+0.1</f>
        <v>34540.5</v>
      </c>
      <c r="D63" s="21">
        <f t="shared" si="1"/>
        <v>0.49355980932348698</v>
      </c>
    </row>
    <row r="64" spans="1:4">
      <c r="A64" s="15" t="s">
        <v>53</v>
      </c>
      <c r="B64" s="31">
        <v>2136.8000000000002</v>
      </c>
      <c r="C64" s="31">
        <v>1158.7</v>
      </c>
      <c r="D64" s="22">
        <f t="shared" si="1"/>
        <v>0.54225945338824411</v>
      </c>
    </row>
    <row r="65" spans="1:6">
      <c r="A65" s="15" t="s">
        <v>54</v>
      </c>
      <c r="B65" s="31">
        <v>37898</v>
      </c>
      <c r="C65" s="31">
        <v>19684.3</v>
      </c>
      <c r="D65" s="22">
        <f t="shared" si="1"/>
        <v>0.51940207926539661</v>
      </c>
    </row>
    <row r="66" spans="1:6">
      <c r="A66" s="15" t="s">
        <v>55</v>
      </c>
      <c r="B66" s="31">
        <v>28553.3</v>
      </c>
      <c r="C66" s="31">
        <v>13116.4</v>
      </c>
      <c r="D66" s="22">
        <f t="shared" si="1"/>
        <v>0.45936546738905837</v>
      </c>
    </row>
    <row r="67" spans="1:6">
      <c r="A67" s="15" t="s">
        <v>56</v>
      </c>
      <c r="B67" s="31">
        <v>1394.3</v>
      </c>
      <c r="C67" s="31">
        <v>581</v>
      </c>
      <c r="D67" s="22">
        <f t="shared" si="1"/>
        <v>0.41669655024026392</v>
      </c>
    </row>
    <row r="68" spans="1:6">
      <c r="A68" s="16" t="s">
        <v>20</v>
      </c>
      <c r="B68" s="32">
        <f>SUM(B69:B72)</f>
        <v>104492.8</v>
      </c>
      <c r="C68" s="32">
        <f>SUM(C69:C72)</f>
        <v>53992.899999999994</v>
      </c>
      <c r="D68" s="21">
        <f t="shared" si="1"/>
        <v>0.51671407025173022</v>
      </c>
    </row>
    <row r="69" spans="1:6">
      <c r="A69" s="15" t="s">
        <v>57</v>
      </c>
      <c r="B69" s="31">
        <v>670.4</v>
      </c>
      <c r="C69" s="31">
        <v>394.8</v>
      </c>
      <c r="D69" s="22">
        <f t="shared" si="1"/>
        <v>0.58890214797136042</v>
      </c>
    </row>
    <row r="70" spans="1:6">
      <c r="A70" s="15" t="s">
        <v>58</v>
      </c>
      <c r="B70" s="31">
        <v>56755.1</v>
      </c>
      <c r="C70" s="31">
        <v>29310</v>
      </c>
      <c r="D70" s="22">
        <f t="shared" si="1"/>
        <v>0.5164293605332384</v>
      </c>
    </row>
    <row r="71" spans="1:6">
      <c r="A71" s="15" t="s">
        <v>93</v>
      </c>
      <c r="B71" s="31">
        <v>43524.800000000003</v>
      </c>
      <c r="C71" s="31">
        <v>22359.1</v>
      </c>
      <c r="D71" s="22">
        <f t="shared" si="1"/>
        <v>0.51370942543101861</v>
      </c>
    </row>
    <row r="72" spans="1:6" ht="25.5">
      <c r="A72" s="15" t="s">
        <v>59</v>
      </c>
      <c r="B72" s="31">
        <v>3542.5</v>
      </c>
      <c r="C72" s="31">
        <v>1929</v>
      </c>
      <c r="D72" s="22">
        <f t="shared" si="1"/>
        <v>0.54453069865913906</v>
      </c>
    </row>
    <row r="73" spans="1:6" ht="25.5" hidden="1">
      <c r="A73" s="16" t="s">
        <v>76</v>
      </c>
      <c r="B73" s="32">
        <f>B74</f>
        <v>0</v>
      </c>
      <c r="C73" s="32">
        <f>C74</f>
        <v>0</v>
      </c>
      <c r="D73" s="22" t="e">
        <f t="shared" si="1"/>
        <v>#DIV/0!</v>
      </c>
    </row>
    <row r="74" spans="1:6" ht="25.5" hidden="1">
      <c r="A74" s="15" t="s">
        <v>77</v>
      </c>
      <c r="B74" s="31"/>
      <c r="C74" s="31"/>
      <c r="D74" s="22" t="e">
        <f t="shared" si="1"/>
        <v>#DIV/0!</v>
      </c>
    </row>
    <row r="75" spans="1:6" ht="30" customHeight="1">
      <c r="A75" s="17" t="s">
        <v>111</v>
      </c>
      <c r="B75" s="32">
        <f>B76</f>
        <v>12.7</v>
      </c>
      <c r="C75" s="32"/>
      <c r="D75" s="21"/>
    </row>
    <row r="76" spans="1:6" ht="25.5">
      <c r="A76" s="13" t="s">
        <v>111</v>
      </c>
      <c r="B76" s="31">
        <v>12.7</v>
      </c>
      <c r="C76" s="31"/>
      <c r="D76" s="22"/>
    </row>
    <row r="77" spans="1:6">
      <c r="A77" s="7" t="s">
        <v>18</v>
      </c>
      <c r="B77" s="34">
        <f>B26+B34+B36+B39+B43+B50+B56+B59+B63+B68+B73+B61+B48+B75-0.1</f>
        <v>2390221.2000000002</v>
      </c>
      <c r="C77" s="34">
        <f>C26+C34+C36+C39+C43+C50+C56+C59+C63+C68+C73+C61</f>
        <v>1054476.7999999998</v>
      </c>
      <c r="D77" s="21">
        <f t="shared" si="1"/>
        <v>0.44116285137124533</v>
      </c>
      <c r="E77" s="28"/>
      <c r="F77" s="1"/>
    </row>
    <row r="78" spans="1:6">
      <c r="A78" s="7"/>
      <c r="B78" s="8"/>
      <c r="C78" s="8"/>
      <c r="D78" s="26"/>
      <c r="E78" s="1"/>
    </row>
    <row r="79" spans="1:6" ht="15.75">
      <c r="A79" s="78" t="s">
        <v>61</v>
      </c>
      <c r="B79" s="78"/>
      <c r="C79" s="78"/>
      <c r="D79" s="78"/>
    </row>
    <row r="80" spans="1:6">
      <c r="A80" s="3" t="s">
        <v>2</v>
      </c>
      <c r="B80" s="3" t="s">
        <v>3</v>
      </c>
      <c r="C80" s="3" t="s">
        <v>4</v>
      </c>
      <c r="D80" s="3" t="s">
        <v>5</v>
      </c>
    </row>
    <row r="81" spans="1:6" ht="25.5">
      <c r="A81" s="24" t="s">
        <v>62</v>
      </c>
      <c r="B81" s="35">
        <v>875394.5</v>
      </c>
      <c r="C81" s="35">
        <v>541876.4</v>
      </c>
      <c r="D81" s="22">
        <f>C81/B81</f>
        <v>0.61900823000372973</v>
      </c>
    </row>
    <row r="82" spans="1:6" ht="38.25">
      <c r="A82" s="24" t="s">
        <v>63</v>
      </c>
      <c r="B82" s="35">
        <v>184050.1</v>
      </c>
      <c r="C82" s="35">
        <v>112670.7</v>
      </c>
      <c r="D82" s="22">
        <f t="shared" ref="D82:D91" si="4">C82/B82</f>
        <v>0.61217407651503586</v>
      </c>
    </row>
    <row r="83" spans="1:6" ht="38.25">
      <c r="A83" s="24" t="s">
        <v>64</v>
      </c>
      <c r="B83" s="35">
        <v>124208.6</v>
      </c>
      <c r="C83" s="35">
        <v>66661</v>
      </c>
      <c r="D83" s="22">
        <f t="shared" si="4"/>
        <v>0.53668586555198272</v>
      </c>
    </row>
    <row r="84" spans="1:6" ht="51">
      <c r="A84" s="24" t="s">
        <v>65</v>
      </c>
      <c r="B84" s="35">
        <v>524197.5</v>
      </c>
      <c r="C84" s="35">
        <v>102205.2</v>
      </c>
      <c r="D84" s="22">
        <f t="shared" si="4"/>
        <v>0.19497460403760034</v>
      </c>
      <c r="E84" s="1"/>
    </row>
    <row r="85" spans="1:6" ht="25.5">
      <c r="A85" s="24" t="s">
        <v>66</v>
      </c>
      <c r="B85" s="35">
        <v>3532.3</v>
      </c>
      <c r="C85" s="35">
        <v>1704.6</v>
      </c>
      <c r="D85" s="22">
        <f t="shared" si="4"/>
        <v>0.48257509271579418</v>
      </c>
    </row>
    <row r="86" spans="1:6" ht="38.25">
      <c r="A86" s="24" t="s">
        <v>67</v>
      </c>
      <c r="B86" s="35">
        <v>199422.8</v>
      </c>
      <c r="C86" s="35">
        <v>36820</v>
      </c>
      <c r="D86" s="22">
        <f t="shared" si="4"/>
        <v>0.1846328504062725</v>
      </c>
    </row>
    <row r="87" spans="1:6" ht="63.75">
      <c r="A87" s="24" t="s">
        <v>68</v>
      </c>
      <c r="B87" s="35">
        <v>110883.4</v>
      </c>
      <c r="C87" s="35">
        <v>44547.1</v>
      </c>
      <c r="D87" s="22">
        <f t="shared" si="4"/>
        <v>0.40174724079528584</v>
      </c>
    </row>
    <row r="88" spans="1:6" ht="25.5">
      <c r="A88" s="24" t="s">
        <v>69</v>
      </c>
      <c r="B88" s="35">
        <v>12492.9</v>
      </c>
      <c r="C88" s="35">
        <v>7236.3</v>
      </c>
      <c r="D88" s="22">
        <f t="shared" si="4"/>
        <v>0.57923300434646885</v>
      </c>
    </row>
    <row r="89" spans="1:6" ht="38.25">
      <c r="A89" s="24" t="s">
        <v>70</v>
      </c>
      <c r="B89" s="35">
        <v>1100</v>
      </c>
      <c r="C89" s="35">
        <v>99.2</v>
      </c>
      <c r="D89" s="22">
        <f t="shared" si="4"/>
        <v>9.0181818181818182E-2</v>
      </c>
      <c r="E89" s="1"/>
    </row>
    <row r="90" spans="1:6" ht="51">
      <c r="A90" s="24" t="s">
        <v>109</v>
      </c>
      <c r="B90" s="35">
        <v>253005.4</v>
      </c>
      <c r="C90" s="35">
        <v>94523.8</v>
      </c>
      <c r="D90" s="22">
        <f t="shared" si="4"/>
        <v>0.37360388355347357</v>
      </c>
      <c r="E90" s="1"/>
    </row>
    <row r="91" spans="1:6">
      <c r="A91" s="25" t="s">
        <v>71</v>
      </c>
      <c r="B91" s="35">
        <v>101933.7</v>
      </c>
      <c r="C91" s="35">
        <v>46132.5</v>
      </c>
      <c r="D91" s="22">
        <f t="shared" si="4"/>
        <v>0.45257358459469244</v>
      </c>
      <c r="E91" s="54"/>
    </row>
    <row r="92" spans="1:6">
      <c r="A92" s="7" t="s">
        <v>18</v>
      </c>
      <c r="B92" s="34">
        <f>SUM(B81:B91)</f>
        <v>2390221.2000000002</v>
      </c>
      <c r="C92" s="34">
        <f>SUM(C81:C91)</f>
        <v>1054476.7999999998</v>
      </c>
      <c r="D92" s="21">
        <f>C92/B92</f>
        <v>0.44116285137124533</v>
      </c>
      <c r="E92" s="75"/>
      <c r="F92" s="75"/>
    </row>
    <row r="93" spans="1:6">
      <c r="A93" s="2"/>
      <c r="B93" s="2"/>
      <c r="C93" s="23"/>
      <c r="D93" s="2"/>
      <c r="E93" s="28"/>
    </row>
    <row r="94" spans="1:6">
      <c r="A94" s="76"/>
      <c r="B94" s="76"/>
      <c r="C94" s="23"/>
      <c r="D94" s="76"/>
      <c r="E94" s="28"/>
    </row>
    <row r="95" spans="1:6" ht="14.25">
      <c r="A95" s="45" t="s">
        <v>82</v>
      </c>
      <c r="B95" s="49">
        <f>B23-B77</f>
        <v>-234200.89999999991</v>
      </c>
      <c r="C95" s="49">
        <f>C23-C77</f>
        <v>-181822.59999999974</v>
      </c>
      <c r="D95" s="7"/>
      <c r="E95" s="28"/>
    </row>
    <row r="96" spans="1:6" ht="42.75">
      <c r="A96" s="45" t="s">
        <v>83</v>
      </c>
      <c r="B96" s="48">
        <f>B97-B98</f>
        <v>0</v>
      </c>
      <c r="C96" s="48">
        <f>C97-C98</f>
        <v>20000</v>
      </c>
      <c r="D96" s="4"/>
      <c r="E96" s="28"/>
    </row>
    <row r="97" spans="1:5" ht="30">
      <c r="A97" s="47" t="s">
        <v>78</v>
      </c>
      <c r="B97" s="48">
        <v>30000</v>
      </c>
      <c r="C97" s="48">
        <v>20000</v>
      </c>
      <c r="D97" s="4"/>
      <c r="E97" s="28"/>
    </row>
    <row r="98" spans="1:5" ht="30">
      <c r="A98" s="47" t="s">
        <v>79</v>
      </c>
      <c r="B98" s="48">
        <v>30000</v>
      </c>
      <c r="C98" s="48">
        <v>0</v>
      </c>
      <c r="D98" s="4"/>
      <c r="E98" s="28"/>
    </row>
    <row r="99" spans="1:5" ht="28.5">
      <c r="A99" s="45" t="s">
        <v>84</v>
      </c>
      <c r="B99" s="49">
        <f>B100+B101</f>
        <v>234200.89999999991</v>
      </c>
      <c r="C99" s="49">
        <f>C100+C101</f>
        <v>161822.59999999974</v>
      </c>
      <c r="D99" s="4"/>
      <c r="E99" s="28"/>
    </row>
    <row r="100" spans="1:5" ht="15">
      <c r="A100" s="46" t="s">
        <v>80</v>
      </c>
      <c r="B100" s="48">
        <f>-B23-B97</f>
        <v>-2186020.3000000003</v>
      </c>
      <c r="C100" s="48">
        <f>-C23-C97</f>
        <v>-892654.20000000007</v>
      </c>
      <c r="D100" s="4"/>
      <c r="E100" s="28"/>
    </row>
    <row r="101" spans="1:5" ht="15">
      <c r="A101" s="46" t="s">
        <v>81</v>
      </c>
      <c r="B101" s="48">
        <f>B77+B98</f>
        <v>2420221.2000000002</v>
      </c>
      <c r="C101" s="48">
        <f>C92+C98</f>
        <v>1054476.7999999998</v>
      </c>
      <c r="D101" s="4"/>
      <c r="E101" s="28"/>
    </row>
    <row r="102" spans="1:5" ht="28.5">
      <c r="A102" s="45" t="s">
        <v>85</v>
      </c>
      <c r="B102" s="49">
        <f>B96+B99</f>
        <v>234200.89999999991</v>
      </c>
      <c r="C102" s="49">
        <f>C96+C99</f>
        <v>181822.59999999974</v>
      </c>
      <c r="D102" s="4"/>
      <c r="E102" s="28"/>
    </row>
    <row r="103" spans="1:5" ht="14.25">
      <c r="A103" s="50"/>
      <c r="B103" s="51"/>
      <c r="C103" s="51"/>
      <c r="D103" s="11"/>
      <c r="E103" s="28"/>
    </row>
    <row r="104" spans="1:5">
      <c r="A104" s="77" t="s">
        <v>94</v>
      </c>
      <c r="B104" s="77"/>
      <c r="C104" s="30"/>
      <c r="D104" s="2"/>
      <c r="E104" s="28"/>
    </row>
    <row r="105" spans="1:5">
      <c r="A105" s="2" t="s">
        <v>95</v>
      </c>
      <c r="B105" s="10" t="s">
        <v>96</v>
      </c>
      <c r="C105" s="9"/>
      <c r="D105" s="2"/>
    </row>
    <row r="106" spans="1:5">
      <c r="A106" s="2" t="s">
        <v>97</v>
      </c>
      <c r="B106" s="10" t="s">
        <v>98</v>
      </c>
      <c r="C106" s="2"/>
      <c r="D106" s="2"/>
    </row>
    <row r="107" spans="1:5">
      <c r="A107" s="2" t="s">
        <v>19</v>
      </c>
      <c r="B107" s="10" t="s">
        <v>99</v>
      </c>
      <c r="C107" s="2"/>
      <c r="D107" s="2"/>
    </row>
    <row r="108" spans="1:5">
      <c r="A108" s="2" t="s">
        <v>15</v>
      </c>
      <c r="B108" s="10" t="s">
        <v>100</v>
      </c>
      <c r="C108" s="2"/>
      <c r="D108" s="2"/>
    </row>
    <row r="109" spans="1:5">
      <c r="A109" s="2" t="s">
        <v>101</v>
      </c>
      <c r="B109" s="10" t="s">
        <v>102</v>
      </c>
      <c r="C109" s="2"/>
      <c r="D109" s="2"/>
    </row>
    <row r="110" spans="1:5">
      <c r="A110" s="2" t="s">
        <v>20</v>
      </c>
      <c r="B110" s="10" t="s">
        <v>103</v>
      </c>
      <c r="C110" s="2"/>
      <c r="D110" s="2"/>
    </row>
    <row r="111" spans="1:5">
      <c r="A111" s="2" t="s">
        <v>104</v>
      </c>
      <c r="B111" s="10" t="s">
        <v>105</v>
      </c>
      <c r="C111" s="2"/>
      <c r="D111" s="2"/>
    </row>
    <row r="112" spans="1:5" ht="15">
      <c r="A112" s="66"/>
      <c r="B112" s="66"/>
      <c r="C112" s="2"/>
      <c r="D112" s="2"/>
    </row>
    <row r="113" spans="1:4">
      <c r="A113" s="67" t="s">
        <v>106</v>
      </c>
      <c r="B113" s="10" t="s">
        <v>112</v>
      </c>
      <c r="C113" s="2"/>
      <c r="D113" s="2"/>
    </row>
    <row r="114" spans="1:4">
      <c r="A114" s="12"/>
      <c r="B114" s="10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 t="s">
        <v>16</v>
      </c>
      <c r="B117" s="2"/>
      <c r="C117" s="2"/>
      <c r="D117" s="2"/>
    </row>
    <row r="120" spans="1:4">
      <c r="B120" s="28"/>
      <c r="C120" s="28"/>
    </row>
    <row r="121" spans="1:4">
      <c r="B121" s="28"/>
      <c r="C121" s="28"/>
    </row>
  </sheetData>
  <mergeCells count="6">
    <mergeCell ref="A104:B104"/>
    <mergeCell ref="A79:D79"/>
    <mergeCell ref="A25:D25"/>
    <mergeCell ref="A6:D6"/>
    <mergeCell ref="A2:D2"/>
    <mergeCell ref="A3:D3"/>
  </mergeCells>
  <phoneticPr fontId="0" type="noConversion"/>
  <pageMargins left="0.74803149606299213" right="0.35433070866141736" top="0.39370078740157483" bottom="0" header="0" footer="0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2.75"/>
  <cols>
    <col min="1" max="1" width="42.28515625" customWidth="1"/>
    <col min="2" max="2" width="10.85546875" customWidth="1"/>
    <col min="3" max="3" width="11" customWidth="1"/>
    <col min="4" max="4" width="9.85546875" customWidth="1"/>
    <col min="5" max="5" width="10.7109375" customWidth="1"/>
  </cols>
  <sheetData>
    <row r="1" spans="1:5" ht="27.6" customHeight="1">
      <c r="A1" s="84" t="s">
        <v>61</v>
      </c>
      <c r="B1" s="85"/>
      <c r="C1" s="85"/>
      <c r="D1" s="85"/>
      <c r="E1" s="85"/>
    </row>
    <row r="2" spans="1:5" ht="15.75">
      <c r="A2" s="3" t="s">
        <v>2</v>
      </c>
      <c r="B2" s="55">
        <v>2021</v>
      </c>
      <c r="C2" s="55">
        <v>2022</v>
      </c>
      <c r="D2" s="55">
        <v>2023</v>
      </c>
      <c r="E2" s="63">
        <v>2024</v>
      </c>
    </row>
    <row r="3" spans="1:5" ht="47.25">
      <c r="A3" s="61" t="s">
        <v>62</v>
      </c>
      <c r="B3" s="56">
        <v>711.6</v>
      </c>
      <c r="C3" s="56">
        <v>693.6</v>
      </c>
      <c r="D3" s="58">
        <v>692.7</v>
      </c>
      <c r="E3" s="57">
        <v>679.2</v>
      </c>
    </row>
    <row r="4" spans="1:5" ht="47.25">
      <c r="A4" s="61" t="s">
        <v>63</v>
      </c>
      <c r="B4" s="56">
        <v>148.6</v>
      </c>
      <c r="C4" s="56">
        <v>142.6</v>
      </c>
      <c r="D4" s="58">
        <v>142.6</v>
      </c>
      <c r="E4" s="57">
        <v>142.6</v>
      </c>
    </row>
    <row r="5" spans="1:5" ht="69.599999999999994" customHeight="1">
      <c r="A5" s="61" t="s">
        <v>64</v>
      </c>
      <c r="B5" s="56">
        <v>56.8</v>
      </c>
      <c r="C5" s="56">
        <v>45.2</v>
      </c>
      <c r="D5" s="58">
        <v>44.9</v>
      </c>
      <c r="E5" s="57">
        <v>44.9</v>
      </c>
    </row>
    <row r="6" spans="1:5" ht="78.75">
      <c r="A6" s="61" t="s">
        <v>65</v>
      </c>
      <c r="B6" s="56">
        <v>400.8</v>
      </c>
      <c r="C6" s="56">
        <v>364.2</v>
      </c>
      <c r="D6" s="58">
        <v>69.7</v>
      </c>
      <c r="E6" s="57">
        <v>15.7</v>
      </c>
    </row>
    <row r="7" spans="1:5" ht="47.25">
      <c r="A7" s="61" t="s">
        <v>66</v>
      </c>
      <c r="B7" s="56">
        <v>1.8</v>
      </c>
      <c r="C7" s="56">
        <v>3.2</v>
      </c>
      <c r="D7" s="58">
        <v>3.2</v>
      </c>
      <c r="E7" s="57">
        <v>3.2</v>
      </c>
    </row>
    <row r="8" spans="1:5" ht="63">
      <c r="A8" s="61" t="s">
        <v>67</v>
      </c>
      <c r="B8" s="56">
        <v>106.8</v>
      </c>
      <c r="C8" s="56">
        <v>48.9</v>
      </c>
      <c r="D8" s="58">
        <v>48.7</v>
      </c>
      <c r="E8" s="57">
        <v>48.8</v>
      </c>
    </row>
    <row r="9" spans="1:5" ht="110.25">
      <c r="A9" s="61" t="s">
        <v>68</v>
      </c>
      <c r="B9" s="56">
        <v>74.7</v>
      </c>
      <c r="C9" s="56">
        <v>70.400000000000006</v>
      </c>
      <c r="D9" s="58">
        <v>70.8</v>
      </c>
      <c r="E9" s="57">
        <v>70.8</v>
      </c>
    </row>
    <row r="10" spans="1:5" ht="47.25">
      <c r="A10" s="61" t="s">
        <v>69</v>
      </c>
      <c r="B10" s="56">
        <v>9.6999999999999993</v>
      </c>
      <c r="C10" s="56">
        <v>11.2</v>
      </c>
      <c r="D10" s="58">
        <v>10.9</v>
      </c>
      <c r="E10" s="57">
        <v>10.9</v>
      </c>
    </row>
    <row r="11" spans="1:5" ht="78.75">
      <c r="A11" s="61" t="s">
        <v>70</v>
      </c>
      <c r="B11" s="56">
        <v>1.8</v>
      </c>
      <c r="C11" s="56">
        <v>1.8</v>
      </c>
      <c r="D11" s="58">
        <v>1.8</v>
      </c>
      <c r="E11" s="57">
        <v>1.8</v>
      </c>
    </row>
    <row r="12" spans="1:5" ht="47.25">
      <c r="A12" s="61" t="s">
        <v>74</v>
      </c>
      <c r="B12" s="56">
        <v>20.3</v>
      </c>
      <c r="C12" s="56">
        <v>92.204999999999998</v>
      </c>
      <c r="D12" s="58">
        <v>19.100000000000001</v>
      </c>
      <c r="E12" s="57">
        <v>21</v>
      </c>
    </row>
    <row r="13" spans="1:5" ht="16.5">
      <c r="A13" s="62" t="s">
        <v>71</v>
      </c>
      <c r="B13" s="56">
        <v>79.3</v>
      </c>
      <c r="C13" s="56">
        <v>106</v>
      </c>
      <c r="D13" s="58">
        <v>70.5</v>
      </c>
      <c r="E13" s="57">
        <v>70.599999999999994</v>
      </c>
    </row>
    <row r="14" spans="1:5" ht="16.5">
      <c r="A14" s="60" t="s">
        <v>89</v>
      </c>
      <c r="B14" s="56">
        <v>0</v>
      </c>
      <c r="C14" s="56">
        <v>0</v>
      </c>
      <c r="D14" s="58">
        <v>60.2</v>
      </c>
      <c r="E14" s="57">
        <v>114</v>
      </c>
    </row>
    <row r="15" spans="1:5" ht="16.5">
      <c r="A15" s="7" t="s">
        <v>18</v>
      </c>
      <c r="B15" s="59">
        <f>SUM(B3:B13)</f>
        <v>1612.1999999999998</v>
      </c>
      <c r="C15" s="59">
        <f>SUM(C3:C13)+0.1</f>
        <v>1579.4050000000002</v>
      </c>
      <c r="D15" s="59">
        <f>SUM(D3:D14)</f>
        <v>1235.1000000000001</v>
      </c>
      <c r="E15" s="59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И. Степаненко</cp:lastModifiedBy>
  <cp:lastPrinted>2023-09-01T08:43:30Z</cp:lastPrinted>
  <dcterms:created xsi:type="dcterms:W3CDTF">1996-10-08T23:32:33Z</dcterms:created>
  <dcterms:modified xsi:type="dcterms:W3CDTF">2023-09-01T08:54:13Z</dcterms:modified>
</cp:coreProperties>
</file>