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 activeTab="3"/>
  </bookViews>
  <sheets>
    <sheet name="Лист2" sheetId="7" r:id="rId1"/>
    <sheet name="пояснительная" sheetId="6" r:id="rId2"/>
    <sheet name="динамика" sheetId="5" r:id="rId3"/>
    <sheet name="2018 приложение №5" sheetId="1" r:id="rId4"/>
    <sheet name="Лист1" sheetId="4" r:id="rId5"/>
    <sheet name="2019-2020 приложение №6" sheetId="3" r:id="rId6"/>
  </sheets>
  <definedNames>
    <definedName name="_xlnm.Print_Titles" localSheetId="3">'2018 приложение №5'!$8:$8</definedName>
  </definedNames>
  <calcPr calcId="124519"/>
</workbook>
</file>

<file path=xl/calcChain.xml><?xml version="1.0" encoding="utf-8"?>
<calcChain xmlns="http://schemas.openxmlformats.org/spreadsheetml/2006/main">
  <c r="K50" i="1"/>
  <c r="K14"/>
  <c r="F20" i="6"/>
  <c r="F19" s="1"/>
  <c r="E19"/>
  <c r="D19"/>
  <c r="C19"/>
  <c r="D55"/>
  <c r="E55"/>
  <c r="F55"/>
  <c r="C55"/>
  <c r="F56"/>
  <c r="K89" i="1" l="1"/>
  <c r="A119"/>
  <c r="A120" s="1"/>
  <c r="A121" s="1"/>
  <c r="A122" s="1"/>
  <c r="A123" s="1"/>
  <c r="A124" s="1"/>
  <c r="A125" s="1"/>
  <c r="K111"/>
  <c r="K108"/>
  <c r="K106"/>
  <c r="K101"/>
  <c r="K99"/>
  <c r="V113" i="5"/>
  <c r="W102"/>
  <c r="V102"/>
  <c r="V110"/>
  <c r="V107"/>
  <c r="V99"/>
  <c r="W125"/>
  <c r="V117"/>
  <c r="W116"/>
  <c r="W115"/>
  <c r="W114"/>
  <c r="W111"/>
  <c r="W108"/>
  <c r="W107" s="1"/>
  <c r="W104"/>
  <c r="W100"/>
  <c r="W99" s="1"/>
  <c r="K87" i="1" l="1"/>
  <c r="K84"/>
  <c r="K83" s="1"/>
  <c r="K79"/>
  <c r="K60"/>
  <c r="K48"/>
  <c r="T26" i="5"/>
  <c r="U28"/>
  <c r="W28" s="1"/>
  <c r="K26" i="1"/>
  <c r="C118" i="7"/>
  <c r="F104"/>
  <c r="F103"/>
  <c r="E103"/>
  <c r="D103"/>
  <c r="C103"/>
  <c r="F99"/>
  <c r="F98"/>
  <c r="F97"/>
  <c r="E97"/>
  <c r="D97"/>
  <c r="C97"/>
  <c r="F93"/>
  <c r="F92"/>
  <c r="F91"/>
  <c r="F90"/>
  <c r="F89"/>
  <c r="F88"/>
  <c r="F87"/>
  <c r="F86"/>
  <c r="F85"/>
  <c r="E85"/>
  <c r="D85"/>
  <c r="C85"/>
  <c r="F76"/>
  <c r="F75"/>
  <c r="F74"/>
  <c r="F73"/>
  <c r="F72"/>
  <c r="E72"/>
  <c r="D72"/>
  <c r="C72"/>
  <c r="F68"/>
  <c r="F62"/>
  <c r="F61"/>
  <c r="F60"/>
  <c r="F59"/>
  <c r="F58"/>
  <c r="F57"/>
  <c r="E57"/>
  <c r="D57"/>
  <c r="C57"/>
  <c r="F53"/>
  <c r="F46"/>
  <c r="F42"/>
  <c r="F41"/>
  <c r="F40"/>
  <c r="F39"/>
  <c r="E39"/>
  <c r="D39"/>
  <c r="C39"/>
  <c r="F36"/>
  <c r="F35"/>
  <c r="F34"/>
  <c r="F33"/>
  <c r="F32" s="1"/>
  <c r="E32"/>
  <c r="D32"/>
  <c r="C32"/>
  <c r="F29"/>
  <c r="F28"/>
  <c r="F27"/>
  <c r="E26"/>
  <c r="D26"/>
  <c r="C26"/>
  <c r="D14"/>
  <c r="T87" i="5"/>
  <c r="T50"/>
  <c r="T12"/>
  <c r="T84"/>
  <c r="T48"/>
  <c r="T31"/>
  <c r="C35" i="6"/>
  <c r="D35"/>
  <c r="E35"/>
  <c r="F36"/>
  <c r="F37"/>
  <c r="F38"/>
  <c r="V144" i="5" l="1"/>
  <c r="V143" s="1"/>
  <c r="V141"/>
  <c r="V140" s="1"/>
  <c r="V136"/>
  <c r="V133"/>
  <c r="V132" s="1"/>
  <c r="V131" s="1"/>
  <c r="V120"/>
  <c r="V94" s="1"/>
  <c r="V118"/>
  <c r="V105"/>
  <c r="V97"/>
  <c r="V95"/>
  <c r="V92"/>
  <c r="V91" s="1"/>
  <c r="V89"/>
  <c r="V87"/>
  <c r="V84"/>
  <c r="V83" s="1"/>
  <c r="V79"/>
  <c r="V77"/>
  <c r="V73"/>
  <c r="V70"/>
  <c r="V69" s="1"/>
  <c r="V64"/>
  <c r="V63" s="1"/>
  <c r="V60"/>
  <c r="V59" s="1"/>
  <c r="V57"/>
  <c r="V56" s="1"/>
  <c r="V54"/>
  <c r="V52"/>
  <c r="V50"/>
  <c r="V48"/>
  <c r="V44"/>
  <c r="V42"/>
  <c r="V39"/>
  <c r="V37"/>
  <c r="V34"/>
  <c r="V31"/>
  <c r="V29"/>
  <c r="V26"/>
  <c r="V20"/>
  <c r="V19" s="1"/>
  <c r="V14"/>
  <c r="V12"/>
  <c r="V11" s="1"/>
  <c r="F26" i="7"/>
  <c r="D8"/>
  <c r="V76" i="5" l="1"/>
  <c r="V36"/>
  <c r="V33" s="1"/>
  <c r="V25"/>
  <c r="V10"/>
  <c r="V41"/>
  <c r="V47"/>
  <c r="V46" s="1"/>
  <c r="V72"/>
  <c r="V68" s="1"/>
  <c r="V86"/>
  <c r="V82" s="1"/>
  <c r="V135"/>
  <c r="D5" i="7"/>
  <c r="D4" s="1"/>
  <c r="D7"/>
  <c r="F57" i="6"/>
  <c r="F58"/>
  <c r="D47"/>
  <c r="E47"/>
  <c r="C47"/>
  <c r="F39"/>
  <c r="F40"/>
  <c r="F35" s="1"/>
  <c r="F49"/>
  <c r="F50"/>
  <c r="F51"/>
  <c r="F48"/>
  <c r="F27"/>
  <c r="F28"/>
  <c r="F26"/>
  <c r="D25"/>
  <c r="E25"/>
  <c r="C25"/>
  <c r="V9" i="5" l="1"/>
  <c r="V146" s="1"/>
  <c r="F25" i="6"/>
  <c r="D8" s="1"/>
  <c r="D5" s="1"/>
  <c r="F47"/>
  <c r="T144" i="5"/>
  <c r="T143" s="1"/>
  <c r="T141"/>
  <c r="T140" s="1"/>
  <c r="T136"/>
  <c r="T133"/>
  <c r="T132" s="1"/>
  <c r="T131" s="1"/>
  <c r="T120"/>
  <c r="T118"/>
  <c r="T113"/>
  <c r="T110"/>
  <c r="T105"/>
  <c r="T102"/>
  <c r="T97"/>
  <c r="T95"/>
  <c r="T92"/>
  <c r="T91" s="1"/>
  <c r="T89"/>
  <c r="T83"/>
  <c r="T79"/>
  <c r="T77"/>
  <c r="T73"/>
  <c r="T70"/>
  <c r="T69"/>
  <c r="T64"/>
  <c r="T63" s="1"/>
  <c r="T60"/>
  <c r="T59" s="1"/>
  <c r="T57"/>
  <c r="T56" s="1"/>
  <c r="T54"/>
  <c r="T52"/>
  <c r="T47"/>
  <c r="T44"/>
  <c r="T42"/>
  <c r="T39"/>
  <c r="T37"/>
  <c r="T36" s="1"/>
  <c r="T33" s="1"/>
  <c r="T34"/>
  <c r="T29"/>
  <c r="T20"/>
  <c r="T19" s="1"/>
  <c r="T14"/>
  <c r="T11"/>
  <c r="R12"/>
  <c r="P79"/>
  <c r="D7" i="6" l="1"/>
  <c r="T41" i="5"/>
  <c r="T46"/>
  <c r="T94"/>
  <c r="D4" i="6"/>
  <c r="T25" i="5"/>
  <c r="T86"/>
  <c r="T76"/>
  <c r="T135"/>
  <c r="T10"/>
  <c r="T72"/>
  <c r="T68" s="1"/>
  <c r="T82"/>
  <c r="R133"/>
  <c r="R132" s="1"/>
  <c r="R131" s="1"/>
  <c r="R120"/>
  <c r="R118"/>
  <c r="R113"/>
  <c r="R110"/>
  <c r="R105"/>
  <c r="R102"/>
  <c r="R97"/>
  <c r="R95"/>
  <c r="R92"/>
  <c r="R91" s="1"/>
  <c r="R89"/>
  <c r="R87"/>
  <c r="R84"/>
  <c r="R83" s="1"/>
  <c r="R79"/>
  <c r="R77"/>
  <c r="R73"/>
  <c r="R70"/>
  <c r="R69" s="1"/>
  <c r="R64"/>
  <c r="R63" s="1"/>
  <c r="R60"/>
  <c r="R59" s="1"/>
  <c r="R57"/>
  <c r="R56" s="1"/>
  <c r="R54"/>
  <c r="R52"/>
  <c r="R50"/>
  <c r="R48"/>
  <c r="R44"/>
  <c r="R42"/>
  <c r="R39"/>
  <c r="R37"/>
  <c r="R34"/>
  <c r="R31"/>
  <c r="R29"/>
  <c r="R26"/>
  <c r="R20"/>
  <c r="R19" s="1"/>
  <c r="R14"/>
  <c r="R11"/>
  <c r="R144"/>
  <c r="R143" s="1"/>
  <c r="R141"/>
  <c r="R140" s="1"/>
  <c r="R136"/>
  <c r="P144"/>
  <c r="P143" s="1"/>
  <c r="P141"/>
  <c r="P140" s="1"/>
  <c r="P136"/>
  <c r="P133"/>
  <c r="P132" s="1"/>
  <c r="P131" s="1"/>
  <c r="P120"/>
  <c r="P118"/>
  <c r="P113"/>
  <c r="P110"/>
  <c r="P105"/>
  <c r="P102"/>
  <c r="P97"/>
  <c r="P95"/>
  <c r="P92"/>
  <c r="P91" s="1"/>
  <c r="P89"/>
  <c r="P87"/>
  <c r="P84"/>
  <c r="P83" s="1"/>
  <c r="P77"/>
  <c r="P76" s="1"/>
  <c r="P73"/>
  <c r="P70"/>
  <c r="P69" s="1"/>
  <c r="P64"/>
  <c r="P63" s="1"/>
  <c r="P60"/>
  <c r="P59" s="1"/>
  <c r="P57"/>
  <c r="P56" s="1"/>
  <c r="P54"/>
  <c r="P52"/>
  <c r="P50"/>
  <c r="P48"/>
  <c r="P44"/>
  <c r="P42"/>
  <c r="P39"/>
  <c r="P37"/>
  <c r="P34"/>
  <c r="P31"/>
  <c r="P29"/>
  <c r="P26"/>
  <c r="P20"/>
  <c r="P19" s="1"/>
  <c r="P14"/>
  <c r="P12"/>
  <c r="P11" s="1"/>
  <c r="K77" i="1"/>
  <c r="K76" s="1"/>
  <c r="N77" i="5"/>
  <c r="N79"/>
  <c r="N145"/>
  <c r="O81"/>
  <c r="Q81" s="1"/>
  <c r="S81" s="1"/>
  <c r="U81" s="1"/>
  <c r="W81" s="1"/>
  <c r="O80"/>
  <c r="Q80" s="1"/>
  <c r="S80" s="1"/>
  <c r="U80" s="1"/>
  <c r="U79" l="1"/>
  <c r="W80"/>
  <c r="W79" s="1"/>
  <c r="S79"/>
  <c r="N76"/>
  <c r="R36"/>
  <c r="R33" s="1"/>
  <c r="T9"/>
  <c r="T146" s="1"/>
  <c r="R86"/>
  <c r="R82" s="1"/>
  <c r="R47"/>
  <c r="R46" s="1"/>
  <c r="R41"/>
  <c r="R10"/>
  <c r="R135"/>
  <c r="R25"/>
  <c r="R76"/>
  <c r="R72" s="1"/>
  <c r="R68" s="1"/>
  <c r="R94"/>
  <c r="Q79"/>
  <c r="O79"/>
  <c r="P94"/>
  <c r="P25"/>
  <c r="P10"/>
  <c r="P36"/>
  <c r="P33" s="1"/>
  <c r="P41"/>
  <c r="P47"/>
  <c r="P46" s="1"/>
  <c r="P72"/>
  <c r="P68" s="1"/>
  <c r="P86"/>
  <c r="P82" s="1"/>
  <c r="P135"/>
  <c r="C72" i="6"/>
  <c r="N12" i="5"/>
  <c r="R9" l="1"/>
  <c r="R146" s="1"/>
  <c r="P9"/>
  <c r="P146" s="1"/>
  <c r="N11"/>
  <c r="N14"/>
  <c r="N20"/>
  <c r="N19" s="1"/>
  <c r="N26"/>
  <c r="N29"/>
  <c r="N31"/>
  <c r="N37"/>
  <c r="N39"/>
  <c r="N42"/>
  <c r="N44"/>
  <c r="N48"/>
  <c r="N50"/>
  <c r="N52"/>
  <c r="N54"/>
  <c r="N57"/>
  <c r="N56" s="1"/>
  <c r="N60"/>
  <c r="N59" s="1"/>
  <c r="N64"/>
  <c r="N63" s="1"/>
  <c r="N70"/>
  <c r="N69" s="1"/>
  <c r="N84"/>
  <c r="N83" s="1"/>
  <c r="N87"/>
  <c r="N89"/>
  <c r="N92"/>
  <c r="N91" s="1"/>
  <c r="N95"/>
  <c r="N97"/>
  <c r="N102"/>
  <c r="N105"/>
  <c r="N110"/>
  <c r="N113"/>
  <c r="N118"/>
  <c r="N120"/>
  <c r="N133"/>
  <c r="N132" s="1"/>
  <c r="N131" s="1"/>
  <c r="N136"/>
  <c r="N141"/>
  <c r="N140" s="1"/>
  <c r="N144"/>
  <c r="N143" s="1"/>
  <c r="K138" i="1"/>
  <c r="K137" s="1"/>
  <c r="N41" i="5" l="1"/>
  <c r="N25"/>
  <c r="N36"/>
  <c r="N86"/>
  <c r="N82" s="1"/>
  <c r="N135"/>
  <c r="N94"/>
  <c r="N72"/>
  <c r="N68" s="1"/>
  <c r="N33"/>
  <c r="N10"/>
  <c r="N47"/>
  <c r="N46" s="1"/>
  <c r="N34"/>
  <c r="N9" l="1"/>
  <c r="N146" s="1"/>
  <c r="M145" l="1"/>
  <c r="O145" s="1"/>
  <c r="L144"/>
  <c r="L143" s="1"/>
  <c r="M144"/>
  <c r="M143" s="1"/>
  <c r="K144"/>
  <c r="K143" s="1"/>
  <c r="O144" l="1"/>
  <c r="O143" s="1"/>
  <c r="Q145"/>
  <c r="M142"/>
  <c r="M138"/>
  <c r="M139"/>
  <c r="O139" s="1"/>
  <c r="Q139" s="1"/>
  <c r="S139" s="1"/>
  <c r="M137"/>
  <c r="O137" s="1"/>
  <c r="Q137" s="1"/>
  <c r="S137" s="1"/>
  <c r="U137" s="1"/>
  <c r="W137" s="1"/>
  <c r="M134"/>
  <c r="O134" s="1"/>
  <c r="M122"/>
  <c r="O122" s="1"/>
  <c r="Q122" s="1"/>
  <c r="S122" s="1"/>
  <c r="U122" s="1"/>
  <c r="W122" s="1"/>
  <c r="M123"/>
  <c r="O123" s="1"/>
  <c r="Q123" s="1"/>
  <c r="S123" s="1"/>
  <c r="U123" s="1"/>
  <c r="W123" s="1"/>
  <c r="M124"/>
  <c r="O124" s="1"/>
  <c r="Q124" s="1"/>
  <c r="S124" s="1"/>
  <c r="U124" s="1"/>
  <c r="W124" s="1"/>
  <c r="M126"/>
  <c r="O126" s="1"/>
  <c r="Q126" s="1"/>
  <c r="S126" s="1"/>
  <c r="U126" s="1"/>
  <c r="W126" s="1"/>
  <c r="M127"/>
  <c r="O127" s="1"/>
  <c r="Q127" s="1"/>
  <c r="S127" s="1"/>
  <c r="U127" s="1"/>
  <c r="W127" s="1"/>
  <c r="M128"/>
  <c r="O128" s="1"/>
  <c r="Q128" s="1"/>
  <c r="S128" s="1"/>
  <c r="U128" s="1"/>
  <c r="W128" s="1"/>
  <c r="M129"/>
  <c r="O129" s="1"/>
  <c r="Q129" s="1"/>
  <c r="S129" s="1"/>
  <c r="U129" s="1"/>
  <c r="W129" s="1"/>
  <c r="M130"/>
  <c r="O130" s="1"/>
  <c r="Q130" s="1"/>
  <c r="S130" s="1"/>
  <c r="U130" s="1"/>
  <c r="W130" s="1"/>
  <c r="M121"/>
  <c r="O121" s="1"/>
  <c r="M119"/>
  <c r="M117"/>
  <c r="M112"/>
  <c r="O112" s="1"/>
  <c r="M106"/>
  <c r="O106" s="1"/>
  <c r="M103"/>
  <c r="O103" s="1"/>
  <c r="M98"/>
  <c r="O98" s="1"/>
  <c r="M96"/>
  <c r="O96" s="1"/>
  <c r="M93"/>
  <c r="O93" s="1"/>
  <c r="M90"/>
  <c r="M88"/>
  <c r="O88" s="1"/>
  <c r="M85"/>
  <c r="O85" s="1"/>
  <c r="M78"/>
  <c r="O78" s="1"/>
  <c r="M75"/>
  <c r="O75" s="1"/>
  <c r="Q75" s="1"/>
  <c r="S75" s="1"/>
  <c r="U75" s="1"/>
  <c r="W75" s="1"/>
  <c r="M74"/>
  <c r="O74" s="1"/>
  <c r="M71"/>
  <c r="O71" s="1"/>
  <c r="M66"/>
  <c r="O66" s="1"/>
  <c r="Q66" s="1"/>
  <c r="S66" s="1"/>
  <c r="U66" s="1"/>
  <c r="W66" s="1"/>
  <c r="M67"/>
  <c r="O67" s="1"/>
  <c r="Q67" s="1"/>
  <c r="S67" s="1"/>
  <c r="U67" s="1"/>
  <c r="W67" s="1"/>
  <c r="M65"/>
  <c r="O65" s="1"/>
  <c r="M62"/>
  <c r="O62" s="1"/>
  <c r="Q62" s="1"/>
  <c r="S62" s="1"/>
  <c r="U62" s="1"/>
  <c r="W62" s="1"/>
  <c r="M61"/>
  <c r="O61" s="1"/>
  <c r="M58"/>
  <c r="M55"/>
  <c r="O55" s="1"/>
  <c r="M53"/>
  <c r="O53" s="1"/>
  <c r="M51"/>
  <c r="M49"/>
  <c r="O49" s="1"/>
  <c r="L50"/>
  <c r="M45"/>
  <c r="O45" s="1"/>
  <c r="M43"/>
  <c r="M40"/>
  <c r="M38"/>
  <c r="M35"/>
  <c r="M32"/>
  <c r="O32" s="1"/>
  <c r="M30"/>
  <c r="O30" s="1"/>
  <c r="M27"/>
  <c r="O27" s="1"/>
  <c r="M22"/>
  <c r="O22" s="1"/>
  <c r="Q22" s="1"/>
  <c r="S22" s="1"/>
  <c r="U22" s="1"/>
  <c r="W22" s="1"/>
  <c r="M23"/>
  <c r="O23" s="1"/>
  <c r="Q23" s="1"/>
  <c r="S23" s="1"/>
  <c r="U23" s="1"/>
  <c r="W23" s="1"/>
  <c r="M24"/>
  <c r="O24" s="1"/>
  <c r="Q24" s="1"/>
  <c r="S24" s="1"/>
  <c r="U24" s="1"/>
  <c r="W24" s="1"/>
  <c r="M21"/>
  <c r="O21" s="1"/>
  <c r="M16"/>
  <c r="O16" s="1"/>
  <c r="Q16" s="1"/>
  <c r="S16" s="1"/>
  <c r="U16" s="1"/>
  <c r="W16" s="1"/>
  <c r="M17"/>
  <c r="O17" s="1"/>
  <c r="Q17" s="1"/>
  <c r="S17" s="1"/>
  <c r="U17" s="1"/>
  <c r="W17" s="1"/>
  <c r="M18"/>
  <c r="O18" s="1"/>
  <c r="Q18" s="1"/>
  <c r="S18" s="1"/>
  <c r="U18" s="1"/>
  <c r="W18" s="1"/>
  <c r="M15"/>
  <c r="O15" s="1"/>
  <c r="M13"/>
  <c r="O13" s="1"/>
  <c r="L12"/>
  <c r="L11" s="1"/>
  <c r="M12"/>
  <c r="M11" s="1"/>
  <c r="L14"/>
  <c r="L20"/>
  <c r="L19" s="1"/>
  <c r="M20"/>
  <c r="M19" s="1"/>
  <c r="L26"/>
  <c r="M26"/>
  <c r="L29"/>
  <c r="M29"/>
  <c r="L31"/>
  <c r="M31"/>
  <c r="L34"/>
  <c r="L37"/>
  <c r="L39"/>
  <c r="L42"/>
  <c r="L44"/>
  <c r="M44"/>
  <c r="L48"/>
  <c r="M48"/>
  <c r="L52"/>
  <c r="M52"/>
  <c r="L54"/>
  <c r="M54"/>
  <c r="L57"/>
  <c r="L56" s="1"/>
  <c r="L60"/>
  <c r="L59" s="1"/>
  <c r="L64"/>
  <c r="L63" s="1"/>
  <c r="M64"/>
  <c r="M63" s="1"/>
  <c r="L70"/>
  <c r="L69" s="1"/>
  <c r="M70"/>
  <c r="M69" s="1"/>
  <c r="L73"/>
  <c r="M73"/>
  <c r="L76"/>
  <c r="M76"/>
  <c r="L84"/>
  <c r="L83" s="1"/>
  <c r="M84"/>
  <c r="M83" s="1"/>
  <c r="L87"/>
  <c r="M87"/>
  <c r="L89"/>
  <c r="L92"/>
  <c r="L91" s="1"/>
  <c r="M92"/>
  <c r="M91" s="1"/>
  <c r="L95"/>
  <c r="M95"/>
  <c r="L97"/>
  <c r="M97"/>
  <c r="L102"/>
  <c r="M102"/>
  <c r="L105"/>
  <c r="M105"/>
  <c r="L110"/>
  <c r="M110"/>
  <c r="L113"/>
  <c r="L118"/>
  <c r="L120"/>
  <c r="M120"/>
  <c r="L133"/>
  <c r="L132" s="1"/>
  <c r="L131" s="1"/>
  <c r="M133"/>
  <c r="M132" s="1"/>
  <c r="M131" s="1"/>
  <c r="L136"/>
  <c r="L141"/>
  <c r="L140" s="1"/>
  <c r="K141"/>
  <c r="K140" s="1"/>
  <c r="K136"/>
  <c r="K133"/>
  <c r="K132" s="1"/>
  <c r="K131" s="1"/>
  <c r="K120"/>
  <c r="K118"/>
  <c r="K113"/>
  <c r="K110"/>
  <c r="K105"/>
  <c r="K102"/>
  <c r="K97"/>
  <c r="K95"/>
  <c r="K92"/>
  <c r="K91" s="1"/>
  <c r="K89"/>
  <c r="K87"/>
  <c r="K86" s="1"/>
  <c r="K84"/>
  <c r="K83" s="1"/>
  <c r="K76"/>
  <c r="K73"/>
  <c r="K70"/>
  <c r="K69" s="1"/>
  <c r="K64"/>
  <c r="K63" s="1"/>
  <c r="K60"/>
  <c r="K59" s="1"/>
  <c r="K57"/>
  <c r="K56" s="1"/>
  <c r="K54"/>
  <c r="K52"/>
  <c r="K50"/>
  <c r="K47" s="1"/>
  <c r="K48"/>
  <c r="K44"/>
  <c r="K41" s="1"/>
  <c r="K42"/>
  <c r="K39"/>
  <c r="K36" s="1"/>
  <c r="K33" s="1"/>
  <c r="K37"/>
  <c r="K34"/>
  <c r="K31"/>
  <c r="K29"/>
  <c r="K25" s="1"/>
  <c r="K26"/>
  <c r="K20"/>
  <c r="K19" s="1"/>
  <c r="K14"/>
  <c r="K12"/>
  <c r="K11" s="1"/>
  <c r="K10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8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102" s="1"/>
  <c r="A103" s="1"/>
  <c r="A105" s="1"/>
  <c r="A106" s="1"/>
  <c r="A110" s="1"/>
  <c r="A112" s="1"/>
  <c r="A113" s="1"/>
  <c r="A117" s="1"/>
  <c r="A118" s="1"/>
  <c r="A119" s="1"/>
  <c r="A120" s="1"/>
  <c r="A121" s="1"/>
  <c r="A122" s="1"/>
  <c r="A123" s="1"/>
  <c r="A124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M124" i="3"/>
  <c r="L124"/>
  <c r="L123" s="1"/>
  <c r="K124"/>
  <c r="M123"/>
  <c r="K123"/>
  <c r="M119"/>
  <c r="L119"/>
  <c r="K119"/>
  <c r="M118"/>
  <c r="K118"/>
  <c r="M116"/>
  <c r="L116"/>
  <c r="L115" s="1"/>
  <c r="L114" s="1"/>
  <c r="K116"/>
  <c r="M115"/>
  <c r="M114" s="1"/>
  <c r="K115"/>
  <c r="K114" s="1"/>
  <c r="M104"/>
  <c r="L104"/>
  <c r="K104"/>
  <c r="M102"/>
  <c r="L102"/>
  <c r="K102"/>
  <c r="M100"/>
  <c r="L100"/>
  <c r="K100"/>
  <c r="M98"/>
  <c r="L98"/>
  <c r="K98"/>
  <c r="M96"/>
  <c r="L96"/>
  <c r="K96"/>
  <c r="M94"/>
  <c r="L94"/>
  <c r="K94"/>
  <c r="L92"/>
  <c r="K92"/>
  <c r="M90"/>
  <c r="M89" s="1"/>
  <c r="L90"/>
  <c r="K90"/>
  <c r="K89" s="1"/>
  <c r="L89"/>
  <c r="M87"/>
  <c r="M86" s="1"/>
  <c r="L87"/>
  <c r="K87"/>
  <c r="K86" s="1"/>
  <c r="L86"/>
  <c r="M84"/>
  <c r="L84"/>
  <c r="K84"/>
  <c r="M82"/>
  <c r="L82"/>
  <c r="L81" s="1"/>
  <c r="K82"/>
  <c r="M81"/>
  <c r="K81"/>
  <c r="M79"/>
  <c r="L79"/>
  <c r="L78" s="1"/>
  <c r="K79"/>
  <c r="M78"/>
  <c r="M77" s="1"/>
  <c r="K78"/>
  <c r="K77" s="1"/>
  <c r="M75"/>
  <c r="L75"/>
  <c r="K75"/>
  <c r="M72"/>
  <c r="L72"/>
  <c r="L71" s="1"/>
  <c r="K72"/>
  <c r="M71"/>
  <c r="M67" s="1"/>
  <c r="K71"/>
  <c r="K67" s="1"/>
  <c r="M69"/>
  <c r="L69"/>
  <c r="L68" s="1"/>
  <c r="K69"/>
  <c r="M68"/>
  <c r="K68"/>
  <c r="M63"/>
  <c r="M62" s="1"/>
  <c r="L63"/>
  <c r="K63"/>
  <c r="K62" s="1"/>
  <c r="L62"/>
  <c r="M59"/>
  <c r="M58" s="1"/>
  <c r="L59"/>
  <c r="K59"/>
  <c r="K58" s="1"/>
  <c r="L58"/>
  <c r="M56"/>
  <c r="M55" s="1"/>
  <c r="L56"/>
  <c r="K56"/>
  <c r="K55" s="1"/>
  <c r="L55"/>
  <c r="M53"/>
  <c r="L53"/>
  <c r="K53"/>
  <c r="M51"/>
  <c r="L51"/>
  <c r="K51"/>
  <c r="M49"/>
  <c r="L49"/>
  <c r="K49"/>
  <c r="M47"/>
  <c r="L47"/>
  <c r="L46" s="1"/>
  <c r="L45" s="1"/>
  <c r="K47"/>
  <c r="M46"/>
  <c r="M45" s="1"/>
  <c r="K46"/>
  <c r="M43"/>
  <c r="L43"/>
  <c r="K43"/>
  <c r="M41"/>
  <c r="L41"/>
  <c r="L40" s="1"/>
  <c r="K41"/>
  <c r="M40"/>
  <c r="K40"/>
  <c r="M38"/>
  <c r="L38"/>
  <c r="K38"/>
  <c r="M36"/>
  <c r="M35" s="1"/>
  <c r="M32" s="1"/>
  <c r="L36"/>
  <c r="K36"/>
  <c r="K35" s="1"/>
  <c r="K32" s="1"/>
  <c r="L35"/>
  <c r="M33"/>
  <c r="L33"/>
  <c r="K33"/>
  <c r="L32"/>
  <c r="M30"/>
  <c r="L30"/>
  <c r="K30"/>
  <c r="M28"/>
  <c r="L28"/>
  <c r="K28"/>
  <c r="M26"/>
  <c r="M25" s="1"/>
  <c r="L26"/>
  <c r="K26"/>
  <c r="K25" s="1"/>
  <c r="L25"/>
  <c r="M20"/>
  <c r="M19" s="1"/>
  <c r="L20"/>
  <c r="K20"/>
  <c r="K19" s="1"/>
  <c r="L19"/>
  <c r="M14"/>
  <c r="L14"/>
  <c r="K14"/>
  <c r="M12"/>
  <c r="L12"/>
  <c r="L11" s="1"/>
  <c r="L10" s="1"/>
  <c r="K12"/>
  <c r="M11"/>
  <c r="K1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K104" i="1"/>
  <c r="L135" i="5" l="1"/>
  <c r="L36"/>
  <c r="L33" s="1"/>
  <c r="K72"/>
  <c r="Q144"/>
  <c r="Q143" s="1"/>
  <c r="S145"/>
  <c r="U139"/>
  <c r="W139" s="1"/>
  <c r="K45" i="3"/>
  <c r="L67"/>
  <c r="L9" s="1"/>
  <c r="L77"/>
  <c r="L118"/>
  <c r="K68" i="5"/>
  <c r="O12"/>
  <c r="O11" s="1"/>
  <c r="Q13"/>
  <c r="O29"/>
  <c r="Q30"/>
  <c r="M34"/>
  <c r="O35"/>
  <c r="M39"/>
  <c r="O40"/>
  <c r="O44"/>
  <c r="Q45"/>
  <c r="O48"/>
  <c r="Q49"/>
  <c r="O52"/>
  <c r="Q53"/>
  <c r="M57"/>
  <c r="M56" s="1"/>
  <c r="O58"/>
  <c r="O70"/>
  <c r="O69" s="1"/>
  <c r="Q71"/>
  <c r="O84"/>
  <c r="O83" s="1"/>
  <c r="Q85"/>
  <c r="M89"/>
  <c r="O90"/>
  <c r="O95"/>
  <c r="Q96"/>
  <c r="O102"/>
  <c r="Q103"/>
  <c r="O110"/>
  <c r="Q112"/>
  <c r="M118"/>
  <c r="O119"/>
  <c r="O133"/>
  <c r="O132" s="1"/>
  <c r="O131" s="1"/>
  <c r="Q134"/>
  <c r="M141"/>
  <c r="M140" s="1"/>
  <c r="O142"/>
  <c r="M10" i="3"/>
  <c r="M9" s="1"/>
  <c r="Q15" i="5"/>
  <c r="O14"/>
  <c r="Q21"/>
  <c r="O20"/>
  <c r="O19" s="1"/>
  <c r="O26"/>
  <c r="Q27"/>
  <c r="O31"/>
  <c r="Q32"/>
  <c r="M37"/>
  <c r="O38"/>
  <c r="M42"/>
  <c r="O43"/>
  <c r="M50"/>
  <c r="O51"/>
  <c r="Q55"/>
  <c r="O54"/>
  <c r="Q61"/>
  <c r="O60"/>
  <c r="O59" s="1"/>
  <c r="Q65"/>
  <c r="O64"/>
  <c r="O63" s="1"/>
  <c r="Q74"/>
  <c r="O73"/>
  <c r="Q78"/>
  <c r="O77"/>
  <c r="O76" s="1"/>
  <c r="O87"/>
  <c r="Q88"/>
  <c r="O92"/>
  <c r="O91" s="1"/>
  <c r="Q93"/>
  <c r="O97"/>
  <c r="Q98"/>
  <c r="O105"/>
  <c r="Q106"/>
  <c r="M113"/>
  <c r="O117"/>
  <c r="Q121"/>
  <c r="O120"/>
  <c r="K10" i="3"/>
  <c r="K9" s="1"/>
  <c r="K46" i="5"/>
  <c r="K82"/>
  <c r="K94"/>
  <c r="K135"/>
  <c r="M136"/>
  <c r="M135" s="1"/>
  <c r="O138"/>
  <c r="L94"/>
  <c r="M94"/>
  <c r="M86"/>
  <c r="L86"/>
  <c r="L82" s="1"/>
  <c r="L72"/>
  <c r="L68" s="1"/>
  <c r="M72"/>
  <c r="M68" s="1"/>
  <c r="M60"/>
  <c r="M59" s="1"/>
  <c r="L47"/>
  <c r="L46" s="1"/>
  <c r="M47"/>
  <c r="M46" s="1"/>
  <c r="M41"/>
  <c r="L41"/>
  <c r="M36"/>
  <c r="M33" s="1"/>
  <c r="L25"/>
  <c r="M25"/>
  <c r="M14"/>
  <c r="M10" s="1"/>
  <c r="L10"/>
  <c r="M82"/>
  <c r="K126" i="3"/>
  <c r="M126"/>
  <c r="M130" s="1"/>
  <c r="K127" i="1"/>
  <c r="K29"/>
  <c r="Q105" i="5" l="1"/>
  <c r="S106"/>
  <c r="Q97"/>
  <c r="S98"/>
  <c r="Q92"/>
  <c r="Q91" s="1"/>
  <c r="S93"/>
  <c r="Q87"/>
  <c r="S88"/>
  <c r="Q31"/>
  <c r="S32"/>
  <c r="Q26"/>
  <c r="S27"/>
  <c r="S144"/>
  <c r="S143" s="1"/>
  <c r="U145"/>
  <c r="K9"/>
  <c r="K146" s="1"/>
  <c r="Q120"/>
  <c r="S121"/>
  <c r="Q77"/>
  <c r="Q76" s="1"/>
  <c r="S78"/>
  <c r="Q73"/>
  <c r="S74"/>
  <c r="Q64"/>
  <c r="Q63" s="1"/>
  <c r="S65"/>
  <c r="Q60"/>
  <c r="Q59" s="1"/>
  <c r="S61"/>
  <c r="Q54"/>
  <c r="S55"/>
  <c r="Q20"/>
  <c r="Q19" s="1"/>
  <c r="S21"/>
  <c r="Q14"/>
  <c r="S15"/>
  <c r="Q133"/>
  <c r="Q132" s="1"/>
  <c r="Q131" s="1"/>
  <c r="S134"/>
  <c r="Q110"/>
  <c r="S112"/>
  <c r="Q102"/>
  <c r="S103"/>
  <c r="Q95"/>
  <c r="S96"/>
  <c r="Q84"/>
  <c r="Q83" s="1"/>
  <c r="S85"/>
  <c r="Q70"/>
  <c r="Q69" s="1"/>
  <c r="S71"/>
  <c r="Q52"/>
  <c r="S53"/>
  <c r="Q48"/>
  <c r="S49"/>
  <c r="Q44"/>
  <c r="S45"/>
  <c r="Q29"/>
  <c r="Q25" s="1"/>
  <c r="S30"/>
  <c r="Q12"/>
  <c r="Q11" s="1"/>
  <c r="S13"/>
  <c r="O113"/>
  <c r="Q117"/>
  <c r="O50"/>
  <c r="Q51"/>
  <c r="O42"/>
  <c r="O41" s="1"/>
  <c r="Q43"/>
  <c r="O37"/>
  <c r="Q38"/>
  <c r="O72"/>
  <c r="O68" s="1"/>
  <c r="O47"/>
  <c r="O10"/>
  <c r="L126" i="3"/>
  <c r="L130" s="1"/>
  <c r="O136" i="5"/>
  <c r="Q138"/>
  <c r="O141"/>
  <c r="O140" s="1"/>
  <c r="Q142"/>
  <c r="O118"/>
  <c r="O94" s="1"/>
  <c r="Q119"/>
  <c r="O89"/>
  <c r="Q90"/>
  <c r="O57"/>
  <c r="O56" s="1"/>
  <c r="Q58"/>
  <c r="O39"/>
  <c r="Q40"/>
  <c r="O34"/>
  <c r="Q35"/>
  <c r="O86"/>
  <c r="O82" s="1"/>
  <c r="Q72"/>
  <c r="Q68" s="1"/>
  <c r="O25"/>
  <c r="M9"/>
  <c r="M146" s="1"/>
  <c r="L9"/>
  <c r="L146" s="1"/>
  <c r="K44" i="1"/>
  <c r="O46" i="5" l="1"/>
  <c r="Q34"/>
  <c r="S35"/>
  <c r="Q39"/>
  <c r="S40"/>
  <c r="Q57"/>
  <c r="Q56" s="1"/>
  <c r="S58"/>
  <c r="Q89"/>
  <c r="Q86" s="1"/>
  <c r="Q82" s="1"/>
  <c r="S90"/>
  <c r="Q118"/>
  <c r="S119"/>
  <c r="Q141"/>
  <c r="Q140" s="1"/>
  <c r="S142"/>
  <c r="Q37"/>
  <c r="S38"/>
  <c r="Q42"/>
  <c r="Q41" s="1"/>
  <c r="S43"/>
  <c r="Q50"/>
  <c r="Q47" s="1"/>
  <c r="S51"/>
  <c r="Q113"/>
  <c r="S117"/>
  <c r="S12"/>
  <c r="S11" s="1"/>
  <c r="U13"/>
  <c r="S29"/>
  <c r="U30"/>
  <c r="S44"/>
  <c r="U45"/>
  <c r="S48"/>
  <c r="U49"/>
  <c r="S52"/>
  <c r="U53"/>
  <c r="S70"/>
  <c r="S69" s="1"/>
  <c r="U71"/>
  <c r="S84"/>
  <c r="S83" s="1"/>
  <c r="U85"/>
  <c r="S95"/>
  <c r="U96"/>
  <c r="S102"/>
  <c r="U103"/>
  <c r="S110"/>
  <c r="U112"/>
  <c r="S133"/>
  <c r="S132" s="1"/>
  <c r="S131" s="1"/>
  <c r="U134"/>
  <c r="U15"/>
  <c r="S14"/>
  <c r="U21"/>
  <c r="S20"/>
  <c r="S19" s="1"/>
  <c r="S54"/>
  <c r="U55"/>
  <c r="U61"/>
  <c r="S60"/>
  <c r="S59" s="1"/>
  <c r="U65"/>
  <c r="S64"/>
  <c r="S63" s="1"/>
  <c r="U74"/>
  <c r="S73"/>
  <c r="S77"/>
  <c r="S76" s="1"/>
  <c r="U78"/>
  <c r="U121"/>
  <c r="S120"/>
  <c r="W145"/>
  <c r="W144" s="1"/>
  <c r="W143" s="1"/>
  <c r="U144"/>
  <c r="U143" s="1"/>
  <c r="S26"/>
  <c r="U27"/>
  <c r="S31"/>
  <c r="U32"/>
  <c r="S87"/>
  <c r="U88"/>
  <c r="S92"/>
  <c r="S91" s="1"/>
  <c r="U93"/>
  <c r="S97"/>
  <c r="U98"/>
  <c r="S105"/>
  <c r="U106"/>
  <c r="Q10"/>
  <c r="Q136"/>
  <c r="S138"/>
  <c r="Q46"/>
  <c r="O135"/>
  <c r="O36"/>
  <c r="O33" s="1"/>
  <c r="O9" s="1"/>
  <c r="Q135"/>
  <c r="Q36"/>
  <c r="Q33" s="1"/>
  <c r="K130" i="1"/>
  <c r="W121" i="5" l="1"/>
  <c r="W120" s="1"/>
  <c r="W94" s="1"/>
  <c r="U120"/>
  <c r="U73"/>
  <c r="W74"/>
  <c r="W73" s="1"/>
  <c r="W65"/>
  <c r="W64" s="1"/>
  <c r="W63" s="1"/>
  <c r="U64"/>
  <c r="U63" s="1"/>
  <c r="W61"/>
  <c r="W60" s="1"/>
  <c r="W59" s="1"/>
  <c r="U60"/>
  <c r="U59" s="1"/>
  <c r="U20"/>
  <c r="U19" s="1"/>
  <c r="W21"/>
  <c r="W20" s="1"/>
  <c r="W19" s="1"/>
  <c r="W15"/>
  <c r="W14" s="1"/>
  <c r="U14"/>
  <c r="S25"/>
  <c r="S10"/>
  <c r="Q94"/>
  <c r="Q9" s="1"/>
  <c r="Q146" s="1"/>
  <c r="W106"/>
  <c r="W105" s="1"/>
  <c r="U105"/>
  <c r="W98"/>
  <c r="W97" s="1"/>
  <c r="U97"/>
  <c r="U92"/>
  <c r="U91" s="1"/>
  <c r="W93"/>
  <c r="W92" s="1"/>
  <c r="W91" s="1"/>
  <c r="U87"/>
  <c r="W88"/>
  <c r="W87" s="1"/>
  <c r="U31"/>
  <c r="W32"/>
  <c r="W31" s="1"/>
  <c r="W27"/>
  <c r="W26" s="1"/>
  <c r="U26"/>
  <c r="U77"/>
  <c r="U76" s="1"/>
  <c r="W78"/>
  <c r="W77" s="1"/>
  <c r="W76" s="1"/>
  <c r="W55"/>
  <c r="W54" s="1"/>
  <c r="U54"/>
  <c r="U133"/>
  <c r="U132" s="1"/>
  <c r="U131" s="1"/>
  <c r="W134"/>
  <c r="W133" s="1"/>
  <c r="W132" s="1"/>
  <c r="W131" s="1"/>
  <c r="U110"/>
  <c r="W112"/>
  <c r="W110" s="1"/>
  <c r="U102"/>
  <c r="W103"/>
  <c r="U95"/>
  <c r="W96"/>
  <c r="W95" s="1"/>
  <c r="U84"/>
  <c r="U83" s="1"/>
  <c r="W85"/>
  <c r="W84" s="1"/>
  <c r="W83" s="1"/>
  <c r="U70"/>
  <c r="U69" s="1"/>
  <c r="W71"/>
  <c r="W70" s="1"/>
  <c r="W69" s="1"/>
  <c r="U52"/>
  <c r="W53"/>
  <c r="W52" s="1"/>
  <c r="U48"/>
  <c r="W49"/>
  <c r="W48" s="1"/>
  <c r="U44"/>
  <c r="W45"/>
  <c r="W44" s="1"/>
  <c r="U29"/>
  <c r="W30"/>
  <c r="W29" s="1"/>
  <c r="U12"/>
  <c r="U11" s="1"/>
  <c r="W13"/>
  <c r="W12" s="1"/>
  <c r="W11" s="1"/>
  <c r="S113"/>
  <c r="U117"/>
  <c r="S50"/>
  <c r="S47" s="1"/>
  <c r="S46" s="1"/>
  <c r="U51"/>
  <c r="S42"/>
  <c r="S41" s="1"/>
  <c r="U43"/>
  <c r="S37"/>
  <c r="U38"/>
  <c r="S141"/>
  <c r="S140" s="1"/>
  <c r="U142"/>
  <c r="S118"/>
  <c r="U119"/>
  <c r="S89"/>
  <c r="S86" s="1"/>
  <c r="S82" s="1"/>
  <c r="U90"/>
  <c r="S57"/>
  <c r="S56" s="1"/>
  <c r="U58"/>
  <c r="S39"/>
  <c r="U40"/>
  <c r="U35"/>
  <c r="S34"/>
  <c r="S94"/>
  <c r="S72"/>
  <c r="S68" s="1"/>
  <c r="U138"/>
  <c r="S136"/>
  <c r="S135" s="1"/>
  <c r="O146"/>
  <c r="K126" i="1"/>
  <c r="K125" s="1"/>
  <c r="K52"/>
  <c r="K54"/>
  <c r="K59"/>
  <c r="K64"/>
  <c r="K63" s="1"/>
  <c r="K37"/>
  <c r="K118"/>
  <c r="K94" s="1"/>
  <c r="K95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K12"/>
  <c r="K11" s="1"/>
  <c r="K31"/>
  <c r="K39"/>
  <c r="K42"/>
  <c r="K41" s="1"/>
  <c r="K57"/>
  <c r="K56" s="1"/>
  <c r="K73"/>
  <c r="K70"/>
  <c r="K69" s="1"/>
  <c r="K92"/>
  <c r="K91" s="1"/>
  <c r="K116"/>
  <c r="K97"/>
  <c r="K20"/>
  <c r="K19" s="1"/>
  <c r="K135"/>
  <c r="K134" s="1"/>
  <c r="K129" s="1"/>
  <c r="K34"/>
  <c r="U25" i="5" l="1"/>
  <c r="U136"/>
  <c r="W138"/>
  <c r="W136" s="1"/>
  <c r="W40"/>
  <c r="W39" s="1"/>
  <c r="U39"/>
  <c r="U57"/>
  <c r="U56" s="1"/>
  <c r="W58"/>
  <c r="W57" s="1"/>
  <c r="W56" s="1"/>
  <c r="U89"/>
  <c r="W90"/>
  <c r="W89" s="1"/>
  <c r="W86" s="1"/>
  <c r="W82" s="1"/>
  <c r="U118"/>
  <c r="W119"/>
  <c r="W118" s="1"/>
  <c r="U141"/>
  <c r="U140" s="1"/>
  <c r="W142"/>
  <c r="W141" s="1"/>
  <c r="W140" s="1"/>
  <c r="U37"/>
  <c r="U36" s="1"/>
  <c r="U33" s="1"/>
  <c r="W38"/>
  <c r="W37" s="1"/>
  <c r="W36" s="1"/>
  <c r="U42"/>
  <c r="U41" s="1"/>
  <c r="W43"/>
  <c r="W42" s="1"/>
  <c r="W41" s="1"/>
  <c r="U50"/>
  <c r="W51"/>
  <c r="W50" s="1"/>
  <c r="W47" s="1"/>
  <c r="W46" s="1"/>
  <c r="W117"/>
  <c r="W113" s="1"/>
  <c r="U113"/>
  <c r="W35"/>
  <c r="U34"/>
  <c r="W10"/>
  <c r="S36"/>
  <c r="S33" s="1"/>
  <c r="S9" s="1"/>
  <c r="S146" s="1"/>
  <c r="U47"/>
  <c r="U46" s="1"/>
  <c r="U94"/>
  <c r="U72"/>
  <c r="U68" s="1"/>
  <c r="W25"/>
  <c r="U86"/>
  <c r="U82" s="1"/>
  <c r="U10"/>
  <c r="W72"/>
  <c r="W68" s="1"/>
  <c r="A30" i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K72"/>
  <c r="K68" s="1"/>
  <c r="K47"/>
  <c r="K46" s="1"/>
  <c r="K36"/>
  <c r="K33" s="1"/>
  <c r="K10"/>
  <c r="K86"/>
  <c r="K82" s="1"/>
  <c r="K25"/>
  <c r="W33" i="5" l="1"/>
  <c r="W34"/>
  <c r="W9"/>
  <c r="U135"/>
  <c r="U9"/>
  <c r="W135"/>
  <c r="A62" i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K9"/>
  <c r="K140" s="1"/>
  <c r="W146" i="5" l="1"/>
  <c r="U146"/>
  <c r="A77" i="1"/>
  <c r="A78" s="1"/>
  <c r="A79" s="1"/>
  <c r="A80" s="1"/>
  <c r="A81" s="1"/>
  <c r="A82" s="1"/>
  <c r="A83" l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l="1"/>
  <c r="A100" s="1"/>
  <c r="A101" s="1"/>
  <c r="A102" l="1"/>
  <c r="A103" s="1"/>
  <c r="A104" s="1"/>
  <c r="A105" s="1"/>
  <c r="A106" l="1"/>
  <c r="A107" s="1"/>
  <c r="A108" s="1"/>
  <c r="A109" l="1"/>
  <c r="A110" s="1"/>
  <c r="A111" s="1"/>
  <c r="A112" l="1"/>
  <c r="A113" s="1"/>
  <c r="A114" s="1"/>
  <c r="A115" s="1"/>
  <c r="A116" s="1"/>
  <c r="A117" s="1"/>
  <c r="A118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</calcChain>
</file>

<file path=xl/sharedStrings.xml><?xml version="1.0" encoding="utf-8"?>
<sst xmlns="http://schemas.openxmlformats.org/spreadsheetml/2006/main" count="3715" uniqueCount="315">
  <si>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</si>
  <si>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</si>
  <si>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</si>
  <si>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</si>
  <si>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</si>
  <si>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</si>
  <si>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</si>
  <si>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</si>
  <si>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</si>
  <si>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</si>
  <si>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</si>
  <si>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</si>
  <si>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</si>
  <si>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</si>
  <si>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</si>
  <si>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</si>
  <si>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</si>
  <si>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</si>
  <si>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</si>
  <si>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</si>
  <si>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</si>
  <si>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</si>
  <si>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</si>
  <si>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</si>
  <si>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</si>
  <si>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</si>
  <si>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</si>
  <si>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</si>
  <si>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</si>
  <si>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</si>
  <si>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</si>
  <si>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</si>
  <si>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</si>
  <si>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</si>
  <si>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</si>
  <si>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</si>
  <si>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</si>
  <si>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</si>
  <si>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</si>
  <si>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</si>
  <si>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</si>
  <si>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</si>
  <si>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</si>
  <si>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</si>
  <si>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</si>
  <si>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</si>
  <si>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</si>
  <si>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</si>
  <si>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</si>
  <si>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</si>
  <si>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</si>
  <si>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</si>
  <si>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</si>
  <si>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</si>
  <si>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</si>
  <si>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</si>
  <si>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</si>
  <si>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</si>
  <si>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</si>
  <si>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</si>
  <si>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</si>
  <si>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</si>
  <si>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</si>
  <si>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</si>
  <si>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</si>
  <si>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</si>
  <si>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</si>
  <si>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</si>
  <si>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</si>
  <si>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</si>
  <si>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</si>
  <si>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</si>
  <si>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№   строки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</si>
  <si>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</si>
  <si>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</si>
  <si>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</si>
  <si>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</si>
  <si>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</si>
  <si>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</si>
  <si>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</si>
  <si>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</si>
  <si>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</si>
  <si>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</si>
  <si>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</si>
  <si>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</si>
  <si>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</si>
  <si>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</si>
  <si>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</si>
  <si>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</si>
  <si>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</si>
  <si>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</si>
  <si>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</si>
  <si>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</si>
  <si>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</si>
  <si>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</si>
  <si>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</t>
  </si>
  <si>
    <t>Прочие неналоговые доходы  бюджетов городских округов</t>
  </si>
  <si>
    <t>2018 год,
тыс.руб.</t>
  </si>
  <si>
    <t>2019 год,
тыс.руб.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</si>
  <si>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</si>
  <si>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</si>
  <si>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</si>
  <si>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</si>
  <si>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</si>
  <si>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 xml:space="preserve">Доходы  бюджета  г.Дивногорска на 2018 год </t>
  </si>
  <si>
    <t>2020 год,
тыс.руб.</t>
  </si>
  <si>
    <t>Доходы от уплаты акцизов намасла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</si>
  <si>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</si>
  <si>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</si>
  <si>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</si>
  <si>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</si>
  <si>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</si>
  <si>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</si>
  <si>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</si>
  <si>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</si>
  <si>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</si>
  <si>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</si>
  <si>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</si>
  <si>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</si>
  <si>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</si>
  <si>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</si>
  <si>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</si>
  <si>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</si>
  <si>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</si>
  <si>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</si>
  <si>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</si>
  <si>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</si>
  <si>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</si>
  <si>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</si>
  <si>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</si>
  <si>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</si>
  <si>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</si>
  <si>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</si>
  <si>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</si>
  <si>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</si>
  <si>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</si>
  <si>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</si>
  <si>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</si>
  <si>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</si>
  <si>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</si>
  <si>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</si>
  <si>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</si>
  <si>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</si>
  <si>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</si>
  <si>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</si>
  <si>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</si>
  <si>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</si>
  <si>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</si>
  <si>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</si>
  <si>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</si>
  <si>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</si>
  <si>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</si>
  <si>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</si>
  <si>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</si>
  <si>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</si>
  <si>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</si>
  <si>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</si>
  <si>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</si>
  <si>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</si>
  <si>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</si>
  <si>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</si>
  <si>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</si>
  <si>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</si>
  <si>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</si>
  <si>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</si>
  <si>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</si>
  <si>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</si>
  <si>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410</t>
  </si>
  <si>
    <t>043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</si>
  <si>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</si>
  <si>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</si>
  <si>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</si>
  <si>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</si>
  <si>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</si>
  <si>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</si>
  <si>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</si>
  <si>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</si>
  <si>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</si>
  <si>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</si>
  <si>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</si>
  <si>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</si>
  <si>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</si>
  <si>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</si>
  <si>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</si>
  <si>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081</t>
  </si>
  <si>
    <t>177</t>
  </si>
  <si>
    <t>415</t>
  </si>
  <si>
    <t>17</t>
  </si>
  <si>
    <t>180</t>
  </si>
  <si>
    <t>2</t>
  </si>
  <si>
    <t>10</t>
  </si>
  <si>
    <t>151</t>
  </si>
  <si>
    <t>20</t>
  </si>
  <si>
    <t>991</t>
  </si>
  <si>
    <t>30</t>
  </si>
  <si>
    <t>Наименование кода классификации
доходов бюджета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</si>
  <si>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 -  -ГС</t>
    </r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</si>
  <si>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</si>
  <si>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</t>
  </si>
  <si>
    <t>19</t>
  </si>
  <si>
    <t>60</t>
  </si>
  <si>
    <t>Сумма корректировки :</t>
  </si>
  <si>
    <t>тыс.руб.</t>
  </si>
  <si>
    <t>Дотации</t>
  </si>
  <si>
    <t>Субсидии</t>
  </si>
  <si>
    <t>Субвенции</t>
  </si>
  <si>
    <t>иные межбюджетные трансферты</t>
  </si>
  <si>
    <t>Доходы бюджетов городских округов 
от возврата бюджетными учреждениями остатков субсидий прошлых лет</t>
  </si>
  <si>
    <t xml:space="preserve">Возврат остатков субсидий
имеющих целевое назначение, прошлых лет </t>
  </si>
  <si>
    <t>родительская плата за путевки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</si>
  <si>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23-191-ГС</t>
    </r>
  </si>
  <si>
    <t>Сумма корректировки по доходам :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</si>
  <si>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</si>
  <si>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</si>
  <si>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Сумма корректировки
 по собственным средствам</t>
  </si>
  <si>
    <t>остатки на счете на 1.1.2018 всего</t>
  </si>
  <si>
    <t>из них вернуть в край</t>
  </si>
  <si>
    <t>собственные средства</t>
  </si>
  <si>
    <t>руб.</t>
  </si>
  <si>
    <t>руб</t>
  </si>
  <si>
    <t>0300</t>
  </si>
  <si>
    <t>948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</si>
  <si>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</si>
  <si>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из них:   УСЗН</t>
  </si>
  <si>
    <t xml:space="preserve">     МКУ ГХ</t>
  </si>
  <si>
    <t>РГС от    № -ГС</t>
  </si>
  <si>
    <t xml:space="preserve">коррек
тировка №4 28 июня №29-225 -ГС
</t>
  </si>
  <si>
    <t>РГС от 28 июня №29-225 -ГС</t>
  </si>
  <si>
    <t>ПЕРВОЕ от 19.12.2017 №23-191-ГС</t>
  </si>
  <si>
    <t>коррек
тировка №1
( 30 января)</t>
  </si>
  <si>
    <t>РГС
 от 30 января №24-201-ГС</t>
  </si>
  <si>
    <t>РГС от  29марта № 26-206-ГС</t>
  </si>
  <si>
    <t xml:space="preserve">коррек
тировка №3
РГС от31 мая № 28-219-ГС
</t>
  </si>
  <si>
    <t>РГС от 31 мая №28-219-ГС</t>
  </si>
  <si>
    <t xml:space="preserve">коррек
тировка №2
РГС от 29 марта № 26-206-ГС
</t>
  </si>
  <si>
    <t>Исходя из динамики, факта исполнения за 7 месяцев и одидаемых поступлений в августе- декабре 2018 года</t>
  </si>
  <si>
    <t>КБК</t>
  </si>
  <si>
    <t>ожидаемое
 исполнение в 2018 году</t>
  </si>
  <si>
    <t>сумма
 корректировки</t>
  </si>
  <si>
    <t>утвержено
 в бюджете</t>
  </si>
  <si>
    <t>факт
 на 1.08.2018</t>
  </si>
  <si>
    <t>НДФЛ , в том числе:</t>
  </si>
  <si>
    <t>182 1 01 02010 01 0000 110</t>
  </si>
  <si>
    <t>182 1 01 02020 01 0000 110</t>
  </si>
  <si>
    <t>182 1 01 03030 01 0000 110</t>
  </si>
  <si>
    <t>182 1 01 04030 01 0000 110</t>
  </si>
  <si>
    <t>ЕНВД</t>
  </si>
  <si>
    <t>ЕСХН</t>
  </si>
  <si>
    <t>Патент</t>
  </si>
  <si>
    <t>Налоги на совокупный доход, в том числе:</t>
  </si>
  <si>
    <t>На основании письма администратора доходов - бухгалтерии администрации города</t>
  </si>
  <si>
    <t>ВСЕГО, в том числе:</t>
  </si>
  <si>
    <t>906 1 08 07150 01 0000 110  Государственная пошлина за выдачу разрешения на установку рекламной конструкции</t>
  </si>
  <si>
    <t>На основании письма администратора доходов - отдела экономического развития администрации города</t>
  </si>
  <si>
    <t>906 1 11 07014 04 0000 120 Доходы от перечисления части прибыли МУП</t>
  </si>
  <si>
    <t>Плата за негативное воздействие на окружающую среду, в том числе:</t>
  </si>
  <si>
    <t>048 1 12 01010 01 0000 120</t>
  </si>
  <si>
    <t>048 1 12 01040 01 0000 120</t>
  </si>
  <si>
    <t>048 1 12 01030 01 0000 120 Плата за сбросы загрязняющих веществ в водные объекты, из них:</t>
  </si>
  <si>
    <t>АО "ЕвроСибЭнерго"</t>
  </si>
  <si>
    <t>МУП "Дивногорский водоканал"</t>
  </si>
  <si>
    <t>906 1 13 02064 04 0000 130 возмещение коммунальных и эксплуатационных услуг арендаторами</t>
  </si>
  <si>
    <t xml:space="preserve"> На основании письма администратора доходов -  МКУ АПБ</t>
  </si>
  <si>
    <t>906 1 11 05012 04 0000 120 арендная платы за земельные участки, собственность на которые не разграниченная</t>
  </si>
  <si>
    <t>906 1 11 05024 04 0000 120 арендная платы за земельные участки, находящиеся в собственности городских округов</t>
  </si>
  <si>
    <t>906 1 11 05034 04 0000 120Доходы от сдачи в аренду имущества,
 находящегося в оперативном управлении органов управления городских округов и созданных ими учреждений</t>
  </si>
  <si>
    <t>906 1 11 05074 04 0000 120 Доходы от сдачи в аренду имущества, составляющего казну городских округов (за исключением земельных участков)</t>
  </si>
  <si>
    <t>906 1 11 09044 04 0000 120 Прочие поступления от использования имущества, находящегося в собственности городских округов ( в части доходов за размещение временных объектов)</t>
  </si>
  <si>
    <t>906 1 14 02043 04 0000 410 Доходы от реализации иного имущества, находящегося в собственности городских округов, в части реализации основных средств по указанному имуществу</t>
  </si>
  <si>
    <t xml:space="preserve">906 1 14 06012 04 0000 430 Доходы от продажи земельных участков, государственная собственность на которые не разграничена </t>
  </si>
  <si>
    <t>906 1 14 06024 04 0000 410 Доходы от продажи земельных участков, находящихся в собственности городских округов</t>
  </si>
  <si>
    <t xml:space="preserve">Налоговые и неналоговые доходы </t>
  </si>
  <si>
    <t xml:space="preserve"> к корректировке № 5 ( сентябрь 2018год )</t>
  </si>
  <si>
    <t>Пояснительная записка по доходной части бюджета</t>
  </si>
  <si>
    <t xml:space="preserve"> На основании письма администратора доходов -  МКУ МЦБ</t>
  </si>
  <si>
    <t xml:space="preserve"> На основании письма администратора доходов -  МКУ ГХ</t>
  </si>
  <si>
    <t>931 1 15 02040 04 0000 140 Платежи, взимаемые органами местного самоуправления (организациями) городских округов за выполнение определенных функций ( в части поступлений платы за создание семейных захоронений)</t>
  </si>
  <si>
    <t>975 1 13 02064 04 0000 130  возмещение коммунальных и эксплуатационных услуг арендаторами</t>
  </si>
  <si>
    <t>975 1 13 0199404 0000 130 Прочие доходы от оказания платных услуг (работ) получателями средств бюджетов городских округов (За подвоз учащихся)</t>
  </si>
  <si>
    <t>предприятие</t>
  </si>
  <si>
    <t>ПАО "Красноярская ГЭС"</t>
  </si>
  <si>
    <t>прочие плательщики</t>
  </si>
  <si>
    <t>утверждено в бюджете (в соответствии с рекомендациями МФ КК)</t>
  </si>
  <si>
    <t>ожидаемое
 исполнение в 2018 году( в соответствии с прогнозом плательщиков)</t>
  </si>
  <si>
    <t xml:space="preserve">Налог на прибыль предприятий Всего, в том числе: </t>
  </si>
  <si>
    <r>
      <rPr>
        <b/>
        <sz val="10"/>
        <rFont val="Times New Roman"/>
        <family val="1"/>
        <charset val="204"/>
      </rPr>
      <t xml:space="preserve">Налоговый кодекс  Статья 346.32 </t>
    </r>
    <r>
      <rPr>
        <sz val="10"/>
        <rFont val="Times New Roman"/>
        <family val="1"/>
        <charset val="204"/>
      </rPr>
      <t xml:space="preserve"> пункт 2.2. Налогоплательщики - индивидуальные предприниматели вправе уменьшить сумму единого налога, исчисленную с учетом пункта 2.1 настоящей статьи, на сумму расходов по приобретению контрольно-кассовой техники, включенной в реестр контрольно-кассовой техники, для использования при осуществлении расчетов в ходе предпринимательской деятельности, облагаемой единым налогом, в размере не более 18 000 рублей на каждый экземпляр контрольно-кассовой техники при условии регистрации указанной контрольно-кассовой техники в налоговых органах с 1 февраля 2017 года до 1 июля 2019 года, если иное не предусмотрено абзацем вторым настоящего пункта.
Индивидуальные предприниматели, осуществляющие предпринимательскую деятельность, предусмотренную подпунктами 6 - 9 пункта 2 статьи 346.26 настоящего Кодекса, и имеющие работников, с которыми заключены трудовые договоры на дату регистрации контрольно-кассовой техники, в отношении которой производится уменьшение суммы налога, вправе уменьшить сумму единого налога на сумму расходов, указанную в абзаце первом настоящего пункта, при условии регистрации соответствующей контрольно-кассовой техники с 1 февраля 2017 года до 1 июля 2018 года.
КонсультантПлюс: примечание.
</t>
    </r>
  </si>
  <si>
    <t xml:space="preserve"> 906 1 13 02994 04 0000 130 (в части оплаты восстановительной стоимости сносимых зеленых насаждений)</t>
  </si>
  <si>
    <t>906 1 17 05040 04 0000 180 ( в части плыты за установку рекламных конструкций)</t>
  </si>
  <si>
    <t>сумма  корректировки</t>
  </si>
  <si>
    <t>906 1 08 03010 01 0000 110 Госпошлина по делам, рассматриваемым в судах общей юрисдикции</t>
  </si>
  <si>
    <t>факт
 на 1.09.2018</t>
  </si>
  <si>
    <t>исходя из анализа информации предоставленной налоговыми органами начисления по земельному налогу в 2018 году по сравнению с 2017 годом уменьшились на 979 тыс. рублей ( начислено в 2017 году 26315 тыс.рублей , в 2018 году 25336 тыс. рублей посостоянию на 01.07.2018)</t>
  </si>
  <si>
    <t>Единый налог на вмененный доход для отдельных видов деятельности( за налоговые периоды, истекшие до 1 января 2011 года)</t>
  </si>
  <si>
    <t xml:space="preserve">коррек
тировка №6 
</t>
  </si>
  <si>
    <t xml:space="preserve">коррек
тировка №7 
</t>
  </si>
  <si>
    <t>РГС от 25.09.18  № 32-232-ГС</t>
  </si>
  <si>
    <t>факт на 1.11.2018</t>
  </si>
  <si>
    <t>123.3</t>
  </si>
  <si>
    <t>119</t>
  </si>
  <si>
    <t>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</si>
  <si>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</si>
  <si>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</si>
  <si>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39.3</t>
  </si>
  <si>
    <t>18</t>
  </si>
  <si>
    <t>Денежные взыскания (штрафы) за нарушение бюджетного законодательства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</si>
  <si>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</si>
  <si>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 xml:space="preserve"> к корректировке № 7 ( ноябрь 2018год )</t>
  </si>
  <si>
    <t>Исходя из динамики, факта исполнения за 10 месяцев и ожидаемых поступлений в ноябре- декабре 2018 года</t>
  </si>
  <si>
    <t>факт
 на 1.11.2018</t>
  </si>
  <si>
    <t xml:space="preserve"> 906 1 16 25060 01 0000 140 Денежные взыскания (штрафы) за нарушение земельного законодательства</t>
  </si>
  <si>
    <t xml:space="preserve">906 1 1690040 04 0000 140 Прочие поступления от денежных взысканий (штрафов) и иных сумм в возмещение ущерба, зачисляемые в бюджеты городских округов </t>
  </si>
  <si>
    <t xml:space="preserve">  906  1 11 05 024 04 0000 120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</t>
  </si>
  <si>
    <t xml:space="preserve"> 182 1 01 02010 01 0000 110</t>
  </si>
  <si>
    <t>НДФЛ</t>
  </si>
  <si>
    <r>
      <rPr>
        <b/>
        <sz val="12"/>
        <rFont val="Times New Roman"/>
        <family val="1"/>
        <charset val="204"/>
      </rPr>
      <t>Приложение 4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депутатовот 
от 20 ноября  2018 г. № 33 - 240 - ГС"О  внесении  изменений  
в  решение  Дивногорского городского Совета  депутатов 
  от  19 декабря  2017  г.  № 23-191-ГС "О бюджете города 
Дивногорска на 2018 год и плановый  период 2019-2020 годов"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</si>
</sst>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_р_._-;_-@_-"/>
    <numFmt numFmtId="168" formatCode="#,##0.0"/>
    <numFmt numFmtId="169" formatCode="_-* #,##0_р_._-;\-* #,##0_р_._-;_-* &quot;-&quot;??_р_._-;_-@_-"/>
    <numFmt numFmtId="170" formatCode="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Arial Cyr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u/>
      <sz val="14"/>
      <name val="Times New Roman"/>
      <family val="1"/>
      <charset val="204"/>
    </font>
    <font>
      <sz val="14"/>
      <name val="Helv"/>
      <charset val="204"/>
    </font>
    <font>
      <b/>
      <sz val="11"/>
      <name val="Arial Cyr"/>
      <charset val="204"/>
    </font>
    <font>
      <sz val="8"/>
      <color indexed="8"/>
      <name val="Times New Roman"/>
      <family val="1"/>
      <charset val="204"/>
    </font>
    <font>
      <b/>
      <sz val="12"/>
      <name val="Helv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6" fillId="0" borderId="1" xfId="3" applyFont="1" applyFill="1" applyBorder="1" applyAlignment="1">
      <alignment vertical="center" wrapText="1"/>
    </xf>
    <xf numFmtId="165" fontId="6" fillId="0" borderId="1" xfId="3" applyNumberFormat="1" applyFont="1" applyFill="1" applyBorder="1" applyAlignment="1">
      <alignment horizontal="right" vertical="center" wrapText="1"/>
    </xf>
    <xf numFmtId="0" fontId="7" fillId="0" borderId="1" xfId="3" applyFont="1" applyFill="1" applyBorder="1" applyAlignment="1">
      <alignment vertical="center" wrapText="1"/>
    </xf>
    <xf numFmtId="165" fontId="7" fillId="0" borderId="1" xfId="3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0" xfId="3" applyFont="1" applyAlignment="1">
      <alignment horizontal="center" vertical="top"/>
    </xf>
    <xf numFmtId="14" fontId="8" fillId="0" borderId="0" xfId="3" applyNumberFormat="1" applyFont="1" applyAlignment="1">
      <alignment horizontal="left" vertical="top"/>
    </xf>
    <xf numFmtId="0" fontId="8" fillId="0" borderId="0" xfId="3" applyFont="1" applyAlignment="1">
      <alignment horizontal="right" vertical="top"/>
    </xf>
    <xf numFmtId="0" fontId="7" fillId="0" borderId="1" xfId="3" applyFont="1" applyFill="1" applyBorder="1" applyAlignment="1">
      <alignment horizontal="center" vertical="center"/>
    </xf>
    <xf numFmtId="0" fontId="8" fillId="0" borderId="1" xfId="3" applyNumberFormat="1" applyFont="1" applyBorder="1" applyAlignment="1">
      <alignment vertical="center" wrapText="1"/>
    </xf>
    <xf numFmtId="0" fontId="8" fillId="0" borderId="1" xfId="3" applyFont="1" applyBorder="1" applyAlignment="1">
      <alignment vertical="center" wrapText="1"/>
    </xf>
    <xf numFmtId="165" fontId="8" fillId="0" borderId="1" xfId="3" applyNumberFormat="1" applyFont="1" applyBorder="1" applyAlignment="1">
      <alignment horizontal="right" vertical="center"/>
    </xf>
    <xf numFmtId="0" fontId="9" fillId="0" borderId="1" xfId="3" applyFont="1" applyBorder="1" applyAlignment="1">
      <alignment vertical="center" wrapText="1"/>
    </xf>
    <xf numFmtId="165" fontId="9" fillId="0" borderId="1" xfId="3" applyNumberFormat="1" applyFont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9" fillId="0" borderId="1" xfId="1" applyFont="1" applyBorder="1" applyAlignment="1">
      <alignment vertical="center" wrapText="1"/>
    </xf>
    <xf numFmtId="165" fontId="6" fillId="0" borderId="1" xfId="3" applyNumberFormat="1" applyFont="1" applyFill="1" applyBorder="1" applyAlignment="1">
      <alignment horizontal="right" vertical="center"/>
    </xf>
    <xf numFmtId="0" fontId="8" fillId="0" borderId="1" xfId="1" applyFont="1" applyBorder="1" applyAlignment="1">
      <alignment vertical="center" wrapText="1"/>
    </xf>
    <xf numFmtId="0" fontId="8" fillId="0" borderId="1" xfId="3" applyFont="1" applyFill="1" applyBorder="1" applyAlignment="1">
      <alignment vertical="center" wrapText="1"/>
    </xf>
    <xf numFmtId="0" fontId="7" fillId="0" borderId="1" xfId="3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0" borderId="1" xfId="3" applyNumberFormat="1" applyFont="1" applyFill="1" applyBorder="1" applyAlignment="1">
      <alignment vertical="center" wrapText="1" shrinkToFit="1"/>
    </xf>
    <xf numFmtId="165" fontId="7" fillId="2" borderId="1" xfId="3" applyNumberFormat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165" fontId="10" fillId="0" borderId="1" xfId="3" applyNumberFormat="1" applyFont="1" applyFill="1" applyBorder="1" applyAlignment="1">
      <alignment horizontal="right" vertical="center" wrapText="1"/>
    </xf>
    <xf numFmtId="0" fontId="7" fillId="0" borderId="1" xfId="4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3" applyFont="1" applyFill="1" applyBorder="1" applyAlignment="1">
      <alignment vertical="center" wrapText="1"/>
    </xf>
    <xf numFmtId="0" fontId="8" fillId="0" borderId="0" xfId="0" applyFont="1"/>
    <xf numFmtId="49" fontId="13" fillId="0" borderId="1" xfId="0" quotePrefix="1" applyNumberFormat="1" applyFont="1" applyFill="1" applyBorder="1" applyAlignment="1">
      <alignment horizontal="center" vertical="center" textRotation="90" wrapText="1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7" fillId="3" borderId="1" xfId="3" applyNumberFormat="1" applyFont="1" applyFill="1" applyBorder="1" applyAlignment="1">
      <alignment horizontal="right" vertical="center" wrapText="1"/>
    </xf>
    <xf numFmtId="165" fontId="7" fillId="0" borderId="0" xfId="3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0" fillId="0" borderId="1" xfId="0" applyBorder="1"/>
    <xf numFmtId="0" fontId="15" fillId="0" borderId="0" xfId="4" applyFont="1" applyAlignment="1">
      <alignment vertical="top"/>
    </xf>
    <xf numFmtId="0" fontId="2" fillId="0" borderId="0" xfId="4"/>
    <xf numFmtId="0" fontId="15" fillId="0" borderId="0" xfId="4" applyFont="1" applyAlignment="1">
      <alignment horizontal="center"/>
    </xf>
    <xf numFmtId="0" fontId="16" fillId="0" borderId="0" xfId="4" applyFont="1" applyAlignment="1">
      <alignment vertical="top"/>
    </xf>
    <xf numFmtId="166" fontId="14" fillId="0" borderId="0" xfId="9" applyNumberFormat="1" applyFont="1"/>
    <xf numFmtId="0" fontId="5" fillId="0" borderId="0" xfId="4" applyFont="1"/>
    <xf numFmtId="0" fontId="8" fillId="0" borderId="0" xfId="4" applyFont="1" applyAlignment="1">
      <alignment horizontal="left" vertical="top" wrapText="1"/>
    </xf>
    <xf numFmtId="0" fontId="8" fillId="0" borderId="0" xfId="4" applyFont="1" applyAlignment="1">
      <alignment horizontal="left" wrapText="1"/>
    </xf>
    <xf numFmtId="167" fontId="2" fillId="0" borderId="0" xfId="4" applyNumberFormat="1"/>
    <xf numFmtId="0" fontId="2" fillId="0" borderId="0" xfId="4" applyBorder="1"/>
    <xf numFmtId="0" fontId="8" fillId="0" borderId="0" xfId="4" applyFont="1" applyFill="1" applyAlignment="1">
      <alignment horizontal="left" vertical="top" wrapText="1"/>
    </xf>
    <xf numFmtId="0" fontId="8" fillId="0" borderId="0" xfId="4" applyFont="1" applyFill="1" applyAlignment="1">
      <alignment horizontal="left" wrapText="1"/>
    </xf>
    <xf numFmtId="166" fontId="14" fillId="0" borderId="0" xfId="9" applyNumberFormat="1" applyFont="1" applyFill="1"/>
    <xf numFmtId="0" fontId="5" fillId="0" borderId="0" xfId="4" applyFont="1" applyFill="1"/>
    <xf numFmtId="168" fontId="17" fillId="0" borderId="0" xfId="4" applyNumberFormat="1" applyFont="1"/>
    <xf numFmtId="0" fontId="2" fillId="0" borderId="0" xfId="4" applyAlignment="1">
      <alignment vertical="top"/>
    </xf>
    <xf numFmtId="0" fontId="18" fillId="0" borderId="0" xfId="4" applyFont="1" applyAlignment="1">
      <alignment vertical="top"/>
    </xf>
    <xf numFmtId="0" fontId="18" fillId="0" borderId="0" xfId="4" applyFont="1"/>
    <xf numFmtId="3" fontId="18" fillId="0" borderId="0" xfId="4" applyNumberFormat="1" applyFont="1"/>
    <xf numFmtId="0" fontId="8" fillId="0" borderId="0" xfId="4" applyFont="1"/>
    <xf numFmtId="0" fontId="0" fillId="0" borderId="0" xfId="0" applyFill="1"/>
    <xf numFmtId="167" fontId="19" fillId="0" borderId="0" xfId="4" applyNumberFormat="1" applyFont="1"/>
    <xf numFmtId="0" fontId="21" fillId="0" borderId="1" xfId="3" applyFont="1" applyFill="1" applyBorder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" fontId="17" fillId="0" borderId="0" xfId="4" applyNumberFormat="1" applyFont="1" applyFill="1"/>
    <xf numFmtId="4" fontId="20" fillId="0" borderId="0" xfId="4" applyNumberFormat="1" applyFont="1" applyAlignment="1">
      <alignment horizontal="right"/>
    </xf>
    <xf numFmtId="0" fontId="19" fillId="0" borderId="0" xfId="4" applyFont="1" applyFill="1"/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4" applyFill="1" applyAlignment="1">
      <alignment wrapText="1"/>
    </xf>
    <xf numFmtId="167" fontId="22" fillId="0" borderId="0" xfId="4" applyNumberFormat="1" applyFont="1" applyFill="1"/>
    <xf numFmtId="0" fontId="23" fillId="0" borderId="0" xfId="4" applyFont="1" applyAlignment="1">
      <alignment vertical="top" wrapText="1"/>
    </xf>
    <xf numFmtId="167" fontId="2" fillId="0" borderId="0" xfId="4" applyNumberFormat="1" applyBorder="1"/>
    <xf numFmtId="0" fontId="8" fillId="0" borderId="0" xfId="4" applyFont="1" applyAlignment="1">
      <alignment horizontal="left" vertical="top" wrapText="1"/>
    </xf>
    <xf numFmtId="168" fontId="5" fillId="0" borderId="1" xfId="4" applyNumberFormat="1" applyFont="1" applyBorder="1" applyAlignment="1">
      <alignment horizontal="center" wrapText="1"/>
    </xf>
    <xf numFmtId="0" fontId="5" fillId="0" borderId="1" xfId="4" applyFont="1" applyBorder="1" applyAlignment="1">
      <alignment horizontal="center" wrapText="1"/>
    </xf>
    <xf numFmtId="0" fontId="9" fillId="0" borderId="1" xfId="4" applyFont="1" applyBorder="1" applyAlignment="1">
      <alignment horizontal="left" vertical="top" wrapText="1"/>
    </xf>
    <xf numFmtId="0" fontId="9" fillId="0" borderId="1" xfId="4" applyFont="1" applyBorder="1" applyAlignment="1">
      <alignment horizontal="left" wrapText="1"/>
    </xf>
    <xf numFmtId="169" fontId="9" fillId="0" borderId="1" xfId="9" applyNumberFormat="1" applyFont="1" applyBorder="1" applyAlignment="1">
      <alignment horizontal="left" wrapText="1"/>
    </xf>
    <xf numFmtId="0" fontId="8" fillId="0" borderId="1" xfId="4" applyFont="1" applyBorder="1" applyAlignment="1">
      <alignment horizontal="left" vertical="top" wrapText="1"/>
    </xf>
    <xf numFmtId="0" fontId="8" fillId="0" borderId="1" xfId="4" applyFont="1" applyBorder="1" applyAlignment="1">
      <alignment horizontal="left" wrapText="1"/>
    </xf>
    <xf numFmtId="169" fontId="8" fillId="0" borderId="1" xfId="9" applyNumberFormat="1" applyFont="1" applyBorder="1" applyAlignment="1">
      <alignment horizontal="left" wrapText="1"/>
    </xf>
    <xf numFmtId="0" fontId="5" fillId="0" borderId="1" xfId="4" applyFont="1" applyBorder="1"/>
    <xf numFmtId="169" fontId="2" fillId="0" borderId="1" xfId="4" applyNumberFormat="1" applyBorder="1"/>
    <xf numFmtId="0" fontId="25" fillId="0" borderId="1" xfId="4" applyFont="1" applyBorder="1" applyAlignment="1">
      <alignment horizontal="left" vertical="top" wrapText="1"/>
    </xf>
    <xf numFmtId="164" fontId="26" fillId="0" borderId="0" xfId="9" applyFont="1"/>
    <xf numFmtId="0" fontId="26" fillId="0" borderId="0" xfId="0" applyFont="1"/>
    <xf numFmtId="164" fontId="26" fillId="0" borderId="0" xfId="0" applyNumberFormat="1" applyFont="1"/>
    <xf numFmtId="0" fontId="13" fillId="0" borderId="0" xfId="0" applyFont="1" applyAlignment="1">
      <alignment vertical="top"/>
    </xf>
    <xf numFmtId="0" fontId="8" fillId="0" borderId="1" xfId="4" applyFont="1" applyBorder="1" applyAlignment="1">
      <alignment horizontal="right" vertical="center" wrapText="1"/>
    </xf>
    <xf numFmtId="168" fontId="8" fillId="0" borderId="1" xfId="4" applyNumberFormat="1" applyFont="1" applyBorder="1" applyAlignment="1">
      <alignment horizontal="right" vertical="center"/>
    </xf>
    <xf numFmtId="0" fontId="8" fillId="0" borderId="1" xfId="4" applyFont="1" applyBorder="1" applyAlignment="1">
      <alignment horizontal="right" vertical="center"/>
    </xf>
    <xf numFmtId="0" fontId="9" fillId="0" borderId="1" xfId="4" applyFont="1" applyBorder="1" applyAlignment="1">
      <alignment horizontal="right" vertical="center" wrapText="1"/>
    </xf>
    <xf numFmtId="0" fontId="8" fillId="0" borderId="0" xfId="4" applyFont="1" applyBorder="1" applyAlignment="1">
      <alignment horizontal="left" vertical="top" wrapText="1"/>
    </xf>
    <xf numFmtId="0" fontId="8" fillId="0" borderId="0" xfId="4" applyFont="1" applyBorder="1" applyAlignment="1">
      <alignment horizontal="left" wrapText="1"/>
    </xf>
    <xf numFmtId="0" fontId="28" fillId="0" borderId="1" xfId="4" applyFont="1" applyBorder="1" applyAlignment="1">
      <alignment horizontal="left" vertical="top" wrapText="1"/>
    </xf>
    <xf numFmtId="0" fontId="28" fillId="0" borderId="1" xfId="4" applyFont="1" applyBorder="1" applyAlignment="1">
      <alignment horizontal="left" wrapText="1"/>
    </xf>
    <xf numFmtId="0" fontId="28" fillId="0" borderId="1" xfId="4" applyFont="1" applyBorder="1" applyAlignment="1">
      <alignment horizontal="right" vertical="center" wrapText="1"/>
    </xf>
    <xf numFmtId="168" fontId="28" fillId="0" borderId="1" xfId="4" applyNumberFormat="1" applyFont="1" applyBorder="1" applyAlignment="1">
      <alignment horizontal="right" vertical="center"/>
    </xf>
    <xf numFmtId="0" fontId="28" fillId="0" borderId="1" xfId="4" applyFont="1" applyBorder="1" applyAlignment="1">
      <alignment horizontal="right" vertical="center"/>
    </xf>
    <xf numFmtId="0" fontId="9" fillId="0" borderId="1" xfId="4" applyFont="1" applyBorder="1" applyAlignment="1">
      <alignment horizontal="left" vertical="center" wrapText="1"/>
    </xf>
    <xf numFmtId="169" fontId="9" fillId="0" borderId="1" xfId="9" applyNumberFormat="1" applyFont="1" applyBorder="1" applyAlignment="1">
      <alignment horizontal="right" vertical="center" wrapText="1"/>
    </xf>
    <xf numFmtId="169" fontId="8" fillId="0" borderId="1" xfId="9" applyNumberFormat="1" applyFont="1" applyBorder="1" applyAlignment="1">
      <alignment vertical="center" wrapText="1"/>
    </xf>
    <xf numFmtId="169" fontId="8" fillId="0" borderId="1" xfId="9" applyNumberFormat="1" applyFont="1" applyBorder="1" applyAlignment="1">
      <alignment vertical="center"/>
    </xf>
    <xf numFmtId="0" fontId="8" fillId="0" borderId="1" xfId="4" applyFont="1" applyBorder="1" applyAlignment="1">
      <alignment wrapText="1"/>
    </xf>
    <xf numFmtId="0" fontId="8" fillId="0" borderId="1" xfId="4" applyFont="1" applyBorder="1" applyAlignment="1"/>
    <xf numFmtId="168" fontId="8" fillId="0" borderId="1" xfId="4" applyNumberFormat="1" applyFont="1" applyBorder="1" applyAlignment="1"/>
    <xf numFmtId="169" fontId="9" fillId="3" borderId="1" xfId="9" applyNumberFormat="1" applyFont="1" applyFill="1" applyBorder="1" applyAlignment="1">
      <alignment horizontal="right" vertical="center" wrapText="1"/>
    </xf>
    <xf numFmtId="0" fontId="8" fillId="0" borderId="0" xfId="4" applyFont="1" applyAlignment="1">
      <alignment horizontal="left" vertical="top" wrapText="1"/>
    </xf>
    <xf numFmtId="168" fontId="5" fillId="0" borderId="1" xfId="4" applyNumberFormat="1" applyFont="1" applyBorder="1"/>
    <xf numFmtId="0" fontId="5" fillId="0" borderId="0" xfId="4" applyFont="1" applyBorder="1" applyAlignment="1">
      <alignment vertical="top"/>
    </xf>
    <xf numFmtId="0" fontId="8" fillId="0" borderId="0" xfId="4" applyFont="1" applyAlignment="1">
      <alignment horizontal="left" vertical="top" wrapText="1"/>
    </xf>
    <xf numFmtId="0" fontId="5" fillId="0" borderId="0" xfId="4" applyFont="1" applyBorder="1" applyAlignment="1">
      <alignment horizontal="left" vertical="top" wrapText="1"/>
    </xf>
    <xf numFmtId="3" fontId="8" fillId="0" borderId="1" xfId="4" applyNumberFormat="1" applyFont="1" applyBorder="1" applyAlignment="1">
      <alignment horizontal="right" vertical="center"/>
    </xf>
    <xf numFmtId="165" fontId="8" fillId="0" borderId="1" xfId="4" applyNumberFormat="1" applyFont="1" applyBorder="1" applyAlignment="1"/>
    <xf numFmtId="3" fontId="8" fillId="0" borderId="0" xfId="4" applyNumberFormat="1" applyFont="1" applyBorder="1" applyAlignment="1">
      <alignment horizontal="left" wrapText="1"/>
    </xf>
    <xf numFmtId="0" fontId="0" fillId="0" borderId="0" xfId="0" applyBorder="1"/>
    <xf numFmtId="3" fontId="9" fillId="0" borderId="0" xfId="4" applyNumberFormat="1" applyFont="1" applyBorder="1"/>
    <xf numFmtId="3" fontId="8" fillId="0" borderId="1" xfId="4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/>
    </xf>
    <xf numFmtId="3" fontId="9" fillId="0" borderId="1" xfId="4" applyNumberFormat="1" applyFont="1" applyBorder="1" applyAlignment="1">
      <alignment horizontal="right" vertical="center"/>
    </xf>
    <xf numFmtId="3" fontId="9" fillId="0" borderId="1" xfId="4" applyNumberFormat="1" applyFont="1" applyBorder="1" applyAlignment="1">
      <alignment horizontal="right" vertical="center" wrapText="1"/>
    </xf>
    <xf numFmtId="0" fontId="26" fillId="0" borderId="1" xfId="4" applyFont="1" applyBorder="1" applyAlignment="1">
      <alignment horizontal="center" wrapText="1"/>
    </xf>
    <xf numFmtId="168" fontId="26" fillId="0" borderId="1" xfId="4" applyNumberFormat="1" applyFont="1" applyBorder="1" applyAlignment="1">
      <alignment horizontal="center" wrapText="1"/>
    </xf>
    <xf numFmtId="0" fontId="26" fillId="0" borderId="1" xfId="4" applyFont="1" applyBorder="1" applyAlignment="1">
      <alignment horizontal="center" vertical="top" wrapText="1"/>
    </xf>
    <xf numFmtId="168" fontId="26" fillId="0" borderId="1" xfId="4" applyNumberFormat="1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top" wrapText="1"/>
    </xf>
    <xf numFmtId="0" fontId="13" fillId="0" borderId="1" xfId="4" applyFont="1" applyBorder="1" applyAlignment="1">
      <alignment vertical="top" wrapText="1"/>
    </xf>
    <xf numFmtId="168" fontId="5" fillId="0" borderId="1" xfId="4" applyNumberFormat="1" applyFont="1" applyBorder="1" applyAlignment="1">
      <alignment horizontal="center" vertical="top" wrapText="1"/>
    </xf>
    <xf numFmtId="0" fontId="13" fillId="0" borderId="1" xfId="4" applyFont="1" applyBorder="1" applyAlignment="1">
      <alignment horizontal="left" wrapText="1"/>
    </xf>
    <xf numFmtId="0" fontId="13" fillId="0" borderId="1" xfId="4" applyFont="1" applyBorder="1" applyAlignment="1">
      <alignment horizontal="left" vertical="top" wrapText="1"/>
    </xf>
    <xf numFmtId="0" fontId="13" fillId="0" borderId="1" xfId="2" applyFont="1" applyBorder="1" applyAlignment="1">
      <alignment vertical="top" wrapText="1"/>
    </xf>
    <xf numFmtId="0" fontId="13" fillId="0" borderId="1" xfId="4" applyNumberFormat="1" applyFont="1" applyBorder="1" applyAlignment="1">
      <alignment horizontal="left" vertical="top" wrapText="1"/>
    </xf>
    <xf numFmtId="0" fontId="8" fillId="0" borderId="0" xfId="4" applyFont="1" applyAlignment="1">
      <alignment horizontal="left" vertical="top" wrapText="1"/>
    </xf>
    <xf numFmtId="0" fontId="5" fillId="0" borderId="0" xfId="4" applyFont="1" applyBorder="1" applyAlignment="1">
      <alignment horizontal="left" vertical="top" wrapText="1"/>
    </xf>
    <xf numFmtId="4" fontId="9" fillId="3" borderId="1" xfId="4" applyNumberFormat="1" applyFont="1" applyFill="1" applyBorder="1" applyAlignment="1">
      <alignment horizontal="right" vertical="center" wrapText="1"/>
    </xf>
    <xf numFmtId="166" fontId="24" fillId="3" borderId="1" xfId="9" applyNumberFormat="1" applyFont="1" applyFill="1" applyBorder="1" applyAlignment="1">
      <alignment horizontal="left" wrapText="1"/>
    </xf>
    <xf numFmtId="2" fontId="24" fillId="3" borderId="1" xfId="4" applyNumberFormat="1" applyFont="1" applyFill="1" applyBorder="1" applyAlignment="1">
      <alignment horizontal="right" vertical="center" wrapText="1"/>
    </xf>
    <xf numFmtId="165" fontId="27" fillId="3" borderId="1" xfId="4" applyNumberFormat="1" applyFont="1" applyFill="1" applyBorder="1" applyAlignment="1">
      <alignment horizontal="right" vertical="center" wrapText="1"/>
    </xf>
    <xf numFmtId="165" fontId="19" fillId="3" borderId="1" xfId="4" applyNumberFormat="1" applyFont="1" applyFill="1" applyBorder="1"/>
    <xf numFmtId="165" fontId="24" fillId="3" borderId="1" xfId="4" applyNumberFormat="1" applyFont="1" applyFill="1" applyBorder="1" applyAlignment="1">
      <alignment horizontal="right" vertical="center" wrapText="1"/>
    </xf>
    <xf numFmtId="166" fontId="9" fillId="3" borderId="1" xfId="9" applyNumberFormat="1" applyFont="1" applyFill="1" applyBorder="1" applyAlignment="1">
      <alignment horizontal="right" vertical="center" wrapText="1"/>
    </xf>
    <xf numFmtId="166" fontId="8" fillId="0" borderId="1" xfId="9" applyNumberFormat="1" applyFont="1" applyBorder="1" applyAlignment="1">
      <alignment vertical="center"/>
    </xf>
    <xf numFmtId="0" fontId="9" fillId="3" borderId="1" xfId="4" applyFont="1" applyFill="1" applyBorder="1" applyAlignment="1">
      <alignment vertical="center"/>
    </xf>
    <xf numFmtId="0" fontId="13" fillId="0" borderId="0" xfId="4" applyFont="1" applyBorder="1" applyAlignment="1">
      <alignment vertical="top" wrapText="1"/>
    </xf>
    <xf numFmtId="0" fontId="8" fillId="0" borderId="0" xfId="4" applyFont="1" applyBorder="1" applyAlignment="1">
      <alignment horizontal="right" vertical="center" wrapText="1"/>
    </xf>
    <xf numFmtId="3" fontId="8" fillId="0" borderId="0" xfId="4" applyNumberFormat="1" applyFont="1" applyBorder="1" applyAlignment="1">
      <alignment horizontal="right" vertical="center"/>
    </xf>
    <xf numFmtId="0" fontId="8" fillId="0" borderId="0" xfId="4" applyFont="1" applyBorder="1" applyAlignment="1">
      <alignment horizontal="right" vertical="center"/>
    </xf>
    <xf numFmtId="166" fontId="5" fillId="0" borderId="0" xfId="9" applyNumberFormat="1" applyFont="1"/>
    <xf numFmtId="170" fontId="6" fillId="0" borderId="1" xfId="3" applyNumberFormat="1" applyFont="1" applyFill="1" applyBorder="1" applyAlignment="1">
      <alignment horizontal="right" vertical="center" wrapText="1"/>
    </xf>
    <xf numFmtId="0" fontId="8" fillId="0" borderId="0" xfId="4" applyFont="1" applyAlignment="1">
      <alignment horizontal="left" vertical="top" wrapText="1"/>
    </xf>
    <xf numFmtId="0" fontId="5" fillId="0" borderId="0" xfId="4" applyFont="1" applyBorder="1" applyAlignment="1">
      <alignment horizontal="left" vertical="top" wrapText="1"/>
    </xf>
    <xf numFmtId="1" fontId="7" fillId="0" borderId="1" xfId="3" applyNumberFormat="1" applyFont="1" applyFill="1" applyBorder="1" applyAlignment="1">
      <alignment horizontal="right" vertical="center" wrapText="1"/>
    </xf>
    <xf numFmtId="0" fontId="0" fillId="0" borderId="0" xfId="0" applyNumberFormat="1" applyAlignment="1">
      <alignment vertical="center"/>
    </xf>
    <xf numFmtId="49" fontId="29" fillId="2" borderId="1" xfId="0" applyNumberFormat="1" applyFont="1" applyFill="1" applyBorder="1" applyAlignment="1">
      <alignment horizontal="center" vertical="center"/>
    </xf>
    <xf numFmtId="0" fontId="30" fillId="0" borderId="6" xfId="0" applyFont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0" fillId="3" borderId="0" xfId="0" applyNumberFormat="1" applyFill="1" applyAlignment="1">
      <alignment vertical="center"/>
    </xf>
    <xf numFmtId="0" fontId="0" fillId="3" borderId="0" xfId="0" applyFill="1"/>
    <xf numFmtId="0" fontId="31" fillId="3" borderId="6" xfId="0" applyFont="1" applyFill="1" applyBorder="1" applyAlignment="1">
      <alignment vertical="top" wrapText="1"/>
    </xf>
    <xf numFmtId="0" fontId="31" fillId="0" borderId="6" xfId="0" applyFont="1" applyFill="1" applyBorder="1" applyAlignment="1">
      <alignment vertical="top" wrapText="1"/>
    </xf>
    <xf numFmtId="0" fontId="30" fillId="0" borderId="6" xfId="0" applyFont="1" applyFill="1" applyBorder="1" applyAlignment="1">
      <alignment wrapText="1"/>
    </xf>
    <xf numFmtId="0" fontId="8" fillId="0" borderId="0" xfId="4" applyFont="1" applyAlignment="1">
      <alignment horizontal="left" vertical="top" wrapText="1"/>
    </xf>
    <xf numFmtId="0" fontId="5" fillId="0" borderId="0" xfId="4" applyFont="1" applyBorder="1" applyAlignment="1">
      <alignment horizontal="left" vertical="top" wrapText="1"/>
    </xf>
    <xf numFmtId="0" fontId="8" fillId="0" borderId="0" xfId="4" applyFont="1" applyAlignment="1">
      <alignment horizontal="left" vertical="top" wrapText="1"/>
    </xf>
    <xf numFmtId="0" fontId="8" fillId="0" borderId="1" xfId="4" applyFont="1" applyBorder="1" applyAlignment="1">
      <alignment horizontal="left" vertical="center" wrapText="1"/>
    </xf>
    <xf numFmtId="169" fontId="8" fillId="0" borderId="1" xfId="9" applyNumberFormat="1" applyFont="1" applyFill="1" applyBorder="1" applyAlignment="1">
      <alignment horizontal="right" vertical="center" wrapText="1"/>
    </xf>
    <xf numFmtId="166" fontId="8" fillId="0" borderId="1" xfId="9" applyNumberFormat="1" applyFont="1" applyFill="1" applyBorder="1" applyAlignment="1">
      <alignment horizontal="right" vertical="center" wrapText="1"/>
    </xf>
    <xf numFmtId="168" fontId="8" fillId="0" borderId="0" xfId="4" applyNumberFormat="1" applyFont="1" applyBorder="1" applyAlignment="1">
      <alignment horizontal="right" vertical="center"/>
    </xf>
    <xf numFmtId="0" fontId="8" fillId="0" borderId="2" xfId="4" applyFont="1" applyBorder="1" applyAlignment="1">
      <alignment horizontal="left" vertical="top" wrapText="1"/>
    </xf>
    <xf numFmtId="0" fontId="8" fillId="0" borderId="0" xfId="4" applyFont="1" applyAlignment="1">
      <alignment horizontal="left" vertical="top" wrapText="1"/>
    </xf>
    <xf numFmtId="0" fontId="5" fillId="0" borderId="0" xfId="4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8" fillId="0" borderId="0" xfId="4" applyFont="1" applyAlignment="1">
      <alignment horizontal="right" vertical="top" wrapText="1"/>
    </xf>
    <xf numFmtId="0" fontId="9" fillId="0" borderId="2" xfId="3" applyFont="1" applyBorder="1" applyAlignment="1">
      <alignment horizontal="center" vertical="top" wrapText="1"/>
    </xf>
    <xf numFmtId="0" fontId="9" fillId="0" borderId="0" xfId="3" applyFont="1" applyBorder="1" applyAlignment="1">
      <alignment horizontal="center" vertical="top" wrapText="1"/>
    </xf>
    <xf numFmtId="0" fontId="12" fillId="0" borderId="1" xfId="3" applyFont="1" applyBorder="1" applyAlignment="1">
      <alignment horizontal="center" vertical="center" textRotation="90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top" wrapText="1"/>
    </xf>
    <xf numFmtId="0" fontId="12" fillId="0" borderId="4" xfId="3" applyFont="1" applyBorder="1" applyAlignment="1">
      <alignment horizontal="center" vertical="top" wrapText="1"/>
    </xf>
    <xf numFmtId="0" fontId="12" fillId="0" borderId="5" xfId="3" applyFont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12" fillId="0" borderId="1" xfId="3" applyFont="1" applyBorder="1" applyAlignment="1">
      <alignment horizontal="center" vertical="center" wrapText="1"/>
    </xf>
  </cellXfs>
  <cellStyles count="10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" xfId="9" builtinId="3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8"/>
  <sheetViews>
    <sheetView topLeftCell="A14" workbookViewId="0">
      <selection activeCell="E36" sqref="E36"/>
    </sheetView>
  </sheetViews>
  <sheetFormatPr defaultRowHeight="12.75"/>
  <cols>
    <col min="1" max="1" width="39.28515625" style="1" customWidth="1"/>
    <col min="2" max="2" width="0.42578125" hidden="1" customWidth="1"/>
    <col min="3" max="3" width="15.42578125" customWidth="1"/>
    <col min="4" max="4" width="19.28515625" customWidth="1"/>
    <col min="5" max="5" width="13.85546875" customWidth="1"/>
    <col min="6" max="6" width="14" customWidth="1"/>
    <col min="7" max="7" width="22.28515625" customWidth="1"/>
    <col min="8" max="8" width="12.5703125" hidden="1" customWidth="1"/>
    <col min="9" max="9" width="15.140625" customWidth="1"/>
  </cols>
  <sheetData>
    <row r="1" spans="1:7" ht="20.25">
      <c r="A1" s="50" t="s">
        <v>273</v>
      </c>
      <c r="B1" s="51"/>
      <c r="C1" s="51"/>
      <c r="D1" s="51"/>
      <c r="E1" s="51"/>
      <c r="F1" s="51"/>
      <c r="G1" s="51"/>
    </row>
    <row r="2" spans="1:7" ht="20.25">
      <c r="A2" s="50" t="s">
        <v>272</v>
      </c>
      <c r="B2" s="51"/>
      <c r="C2" s="51"/>
      <c r="D2" s="51"/>
      <c r="E2" s="51"/>
      <c r="F2" s="79"/>
      <c r="G2" s="70"/>
    </row>
    <row r="3" spans="1:7" ht="20.25">
      <c r="A3" s="50"/>
      <c r="B3" s="51"/>
      <c r="C3" s="51"/>
      <c r="D3" s="51"/>
      <c r="E3" s="51"/>
      <c r="F3" s="79"/>
      <c r="G3" s="70"/>
    </row>
    <row r="4" spans="1:7" ht="20.25">
      <c r="A4" s="50" t="s">
        <v>201</v>
      </c>
      <c r="B4" s="51"/>
      <c r="C4" s="51"/>
      <c r="D4" s="71">
        <f>D5+D10+D11+D12+D17</f>
        <v>21892.433999999997</v>
      </c>
      <c r="E4" s="51" t="s">
        <v>202</v>
      </c>
      <c r="F4" s="70"/>
      <c r="G4" s="70"/>
    </row>
    <row r="5" spans="1:7" ht="36">
      <c r="A5" s="81" t="s">
        <v>214</v>
      </c>
      <c r="B5" s="51"/>
      <c r="C5" s="51"/>
      <c r="D5" s="71">
        <f>D8</f>
        <v>30848.699999999997</v>
      </c>
      <c r="E5" s="51"/>
      <c r="F5" s="76"/>
      <c r="G5" s="80"/>
    </row>
    <row r="6" spans="1:7" ht="20.25">
      <c r="A6" s="73"/>
      <c r="B6" s="52"/>
      <c r="C6" s="52"/>
      <c r="D6" s="75"/>
      <c r="E6" s="51"/>
      <c r="F6" s="51"/>
      <c r="G6" s="51"/>
    </row>
    <row r="7" spans="1:7" ht="15">
      <c r="A7" s="53" t="s">
        <v>211</v>
      </c>
      <c r="B7" s="51"/>
      <c r="D7" s="54">
        <f>D8+D9+D10+D11+D12+D13</f>
        <v>21892.433999999997</v>
      </c>
      <c r="E7" s="55" t="s">
        <v>202</v>
      </c>
      <c r="F7" s="55"/>
      <c r="G7" s="55"/>
    </row>
    <row r="8" spans="1:7" ht="15.75">
      <c r="A8" s="161" t="s">
        <v>271</v>
      </c>
      <c r="B8" s="57"/>
      <c r="C8" s="57"/>
      <c r="D8" s="159">
        <f>F32+F39+F57+F68+F72+F85+F97+F103+F26+F53+F46</f>
        <v>30848.699999999997</v>
      </c>
      <c r="E8" s="55" t="s">
        <v>202</v>
      </c>
      <c r="F8" s="58"/>
      <c r="G8" s="51"/>
    </row>
    <row r="9" spans="1:7" ht="15.75">
      <c r="A9" s="161" t="s">
        <v>203</v>
      </c>
      <c r="B9" s="57"/>
      <c r="C9" s="57"/>
      <c r="D9" s="159">
        <v>0</v>
      </c>
      <c r="E9" s="55" t="s">
        <v>202</v>
      </c>
      <c r="F9" s="51"/>
      <c r="G9" s="51"/>
    </row>
    <row r="10" spans="1:7" ht="15.75">
      <c r="A10" s="161" t="s">
        <v>204</v>
      </c>
      <c r="B10" s="57"/>
      <c r="C10" s="57"/>
      <c r="D10" s="159">
        <v>-14739.4</v>
      </c>
      <c r="E10" s="55" t="s">
        <v>202</v>
      </c>
      <c r="F10" s="51"/>
      <c r="G10" s="51"/>
    </row>
    <row r="11" spans="1:7" ht="15.75">
      <c r="A11" s="161" t="s">
        <v>205</v>
      </c>
      <c r="B11" s="57"/>
      <c r="C11" s="57"/>
      <c r="D11" s="159">
        <v>5783.134</v>
      </c>
      <c r="E11" s="55" t="s">
        <v>202</v>
      </c>
      <c r="F11" s="59"/>
      <c r="G11" s="82"/>
    </row>
    <row r="12" spans="1:7" ht="15.75">
      <c r="A12" s="161" t="s">
        <v>206</v>
      </c>
      <c r="B12" s="57"/>
      <c r="C12" s="57"/>
      <c r="D12" s="54"/>
      <c r="E12" s="55" t="s">
        <v>202</v>
      </c>
      <c r="F12" s="59"/>
      <c r="G12" s="59"/>
    </row>
    <row r="13" spans="1:7" ht="63">
      <c r="A13" s="60" t="s">
        <v>207</v>
      </c>
      <c r="B13" s="61"/>
      <c r="C13" s="61"/>
      <c r="D13" s="62"/>
      <c r="E13" s="63" t="s">
        <v>202</v>
      </c>
      <c r="F13" s="59"/>
      <c r="G13" s="59"/>
    </row>
    <row r="14" spans="1:7" ht="47.25">
      <c r="A14" s="60" t="s">
        <v>208</v>
      </c>
      <c r="B14" s="61"/>
      <c r="C14" s="61"/>
      <c r="D14" s="74">
        <f>D15+D16</f>
        <v>0</v>
      </c>
      <c r="E14" s="63" t="s">
        <v>202</v>
      </c>
      <c r="F14" s="59"/>
      <c r="G14" s="59"/>
    </row>
    <row r="15" spans="1:7" ht="15.75">
      <c r="A15" s="60" t="s">
        <v>223</v>
      </c>
      <c r="B15" s="61"/>
      <c r="C15" s="61"/>
      <c r="D15" s="74"/>
      <c r="E15" s="63"/>
      <c r="F15" s="59"/>
      <c r="G15" s="59"/>
    </row>
    <row r="16" spans="1:7" ht="15.75">
      <c r="A16" s="60" t="s">
        <v>224</v>
      </c>
      <c r="B16" s="61"/>
      <c r="C16" s="61"/>
      <c r="D16" s="74"/>
      <c r="E16" s="63"/>
      <c r="F16" s="59"/>
      <c r="G16" s="59"/>
    </row>
    <row r="17" spans="1:7" ht="15.75">
      <c r="A17" s="161" t="s">
        <v>209</v>
      </c>
      <c r="B17" s="57"/>
      <c r="C17" s="57"/>
      <c r="D17" s="64">
        <v>0</v>
      </c>
      <c r="E17" s="55" t="s">
        <v>202</v>
      </c>
      <c r="F17" s="59"/>
      <c r="G17" s="59"/>
    </row>
    <row r="18" spans="1:7" ht="15.75">
      <c r="A18" s="161"/>
      <c r="B18" s="57"/>
      <c r="C18" s="57"/>
      <c r="D18" s="64"/>
      <c r="E18" s="55"/>
      <c r="F18" s="59"/>
      <c r="G18" s="59"/>
    </row>
    <row r="19" spans="1:7" ht="15.75">
      <c r="A19" s="161"/>
      <c r="B19" s="57"/>
      <c r="C19" s="57"/>
      <c r="D19" s="64"/>
      <c r="E19" s="55"/>
      <c r="F19" s="59"/>
      <c r="G19" s="59"/>
    </row>
    <row r="20" spans="1:7" ht="15.75">
      <c r="A20" s="161"/>
      <c r="B20" s="57"/>
      <c r="C20" s="57"/>
      <c r="D20" s="64"/>
      <c r="E20" s="55"/>
      <c r="F20" s="59"/>
      <c r="G20" s="59"/>
    </row>
    <row r="21" spans="1:7" ht="15.75">
      <c r="A21" s="161"/>
      <c r="B21" s="57"/>
      <c r="C21" s="57"/>
      <c r="D21" s="64"/>
      <c r="E21" s="55"/>
      <c r="F21" s="59"/>
      <c r="G21" s="59"/>
    </row>
    <row r="22" spans="1:7" ht="15.75">
      <c r="A22" s="161"/>
      <c r="B22" s="57"/>
      <c r="C22" s="57"/>
      <c r="D22" s="64"/>
      <c r="E22" s="55"/>
      <c r="F22" s="59"/>
      <c r="G22" s="59"/>
    </row>
    <row r="23" spans="1:7" ht="15.75">
      <c r="A23" s="185" t="s">
        <v>235</v>
      </c>
      <c r="B23" s="185"/>
      <c r="C23" s="185"/>
      <c r="D23" s="185"/>
      <c r="E23" s="185"/>
      <c r="F23" s="185"/>
      <c r="G23" s="185"/>
    </row>
    <row r="24" spans="1:7" ht="15.75">
      <c r="A24" s="161"/>
      <c r="B24" s="57"/>
      <c r="C24" s="57"/>
      <c r="D24" s="64"/>
      <c r="E24" s="55"/>
      <c r="F24" s="59"/>
      <c r="G24" s="59"/>
    </row>
    <row r="25" spans="1:7" ht="67.5">
      <c r="A25" s="136" t="s">
        <v>279</v>
      </c>
      <c r="B25" s="136"/>
      <c r="C25" s="136" t="s">
        <v>282</v>
      </c>
      <c r="D25" s="135" t="s">
        <v>240</v>
      </c>
      <c r="E25" s="136" t="s">
        <v>283</v>
      </c>
      <c r="F25" s="136" t="s">
        <v>238</v>
      </c>
      <c r="G25" s="59"/>
    </row>
    <row r="26" spans="1:7" ht="31.5">
      <c r="A26" s="102" t="s">
        <v>284</v>
      </c>
      <c r="B26" s="99"/>
      <c r="C26" s="131">
        <f>SUM(C27:C29)</f>
        <v>62837</v>
      </c>
      <c r="D26" s="131">
        <f t="shared" ref="D26:F26" si="0">SUM(D27:D29)</f>
        <v>34912</v>
      </c>
      <c r="E26" s="131">
        <f t="shared" si="0"/>
        <v>57657</v>
      </c>
      <c r="F26" s="146">
        <f t="shared" si="0"/>
        <v>-5180</v>
      </c>
      <c r="G26" s="59"/>
    </row>
    <row r="27" spans="1:7" ht="15.75">
      <c r="A27" s="99" t="s">
        <v>280</v>
      </c>
      <c r="B27" s="99"/>
      <c r="C27" s="128">
        <v>37713</v>
      </c>
      <c r="D27" s="129">
        <v>19615.8</v>
      </c>
      <c r="E27" s="128">
        <v>35913</v>
      </c>
      <c r="F27" s="130">
        <f>E27-C27</f>
        <v>-1800</v>
      </c>
      <c r="G27" s="59"/>
    </row>
    <row r="28" spans="1:7" ht="15.75">
      <c r="A28" s="99" t="s">
        <v>259</v>
      </c>
      <c r="B28" s="99"/>
      <c r="C28" s="99">
        <v>22407</v>
      </c>
      <c r="D28" s="129">
        <v>13353.2</v>
      </c>
      <c r="E28" s="99">
        <v>19027</v>
      </c>
      <c r="F28" s="130">
        <f t="shared" ref="F28:F29" si="1">E28-C28</f>
        <v>-3380</v>
      </c>
      <c r="G28" s="59"/>
    </row>
    <row r="29" spans="1:7" ht="15.75">
      <c r="A29" s="99" t="s">
        <v>281</v>
      </c>
      <c r="B29" s="99"/>
      <c r="C29" s="99">
        <v>2717</v>
      </c>
      <c r="D29" s="129">
        <v>1943</v>
      </c>
      <c r="E29" s="99">
        <v>2717</v>
      </c>
      <c r="F29" s="130">
        <f t="shared" si="1"/>
        <v>0</v>
      </c>
      <c r="G29" s="59"/>
    </row>
    <row r="30" spans="1:7" ht="15.75">
      <c r="A30" s="103"/>
      <c r="B30" s="104"/>
      <c r="C30" s="125"/>
      <c r="D30" s="126"/>
      <c r="E30" s="125"/>
      <c r="F30" s="127"/>
      <c r="G30" s="59"/>
    </row>
    <row r="31" spans="1:7" ht="33.75">
      <c r="A31" s="134" t="s">
        <v>236</v>
      </c>
      <c r="B31" s="132"/>
      <c r="C31" s="132" t="s">
        <v>239</v>
      </c>
      <c r="D31" s="133" t="s">
        <v>240</v>
      </c>
      <c r="E31" s="132" t="s">
        <v>237</v>
      </c>
      <c r="F31" s="132" t="s">
        <v>238</v>
      </c>
      <c r="G31" s="59"/>
    </row>
    <row r="32" spans="1:7" ht="18.75">
      <c r="A32" s="86" t="s">
        <v>241</v>
      </c>
      <c r="B32" s="87"/>
      <c r="C32" s="88">
        <f>SUM(C33:C36)</f>
        <v>117288</v>
      </c>
      <c r="D32" s="88">
        <f t="shared" ref="D32:F32" si="2">SUM(D33:D36)</f>
        <v>67522</v>
      </c>
      <c r="E32" s="88">
        <f t="shared" si="2"/>
        <v>129788</v>
      </c>
      <c r="F32" s="147">
        <f t="shared" si="2"/>
        <v>12500</v>
      </c>
      <c r="G32" s="59"/>
    </row>
    <row r="33" spans="1:12" ht="15.75">
      <c r="A33" s="89" t="s">
        <v>242</v>
      </c>
      <c r="B33" s="90"/>
      <c r="C33" s="91">
        <v>115555</v>
      </c>
      <c r="D33" s="119">
        <v>65128</v>
      </c>
      <c r="E33" s="92">
        <v>126838</v>
      </c>
      <c r="F33" s="93">
        <f>E33-C33</f>
        <v>11283</v>
      </c>
      <c r="G33" s="59"/>
    </row>
    <row r="34" spans="1:12" ht="15.75">
      <c r="A34" s="89" t="s">
        <v>243</v>
      </c>
      <c r="B34" s="90"/>
      <c r="C34" s="91">
        <v>945</v>
      </c>
      <c r="D34" s="119">
        <v>337</v>
      </c>
      <c r="E34" s="92">
        <v>700</v>
      </c>
      <c r="F34" s="93">
        <f t="shared" ref="F34:F36" si="3">E34-C34</f>
        <v>-245</v>
      </c>
      <c r="G34" s="59"/>
    </row>
    <row r="35" spans="1:12" ht="15.75">
      <c r="A35" s="89" t="s">
        <v>244</v>
      </c>
      <c r="B35" s="90"/>
      <c r="C35" s="91">
        <v>533</v>
      </c>
      <c r="D35" s="119">
        <v>1977</v>
      </c>
      <c r="E35" s="92">
        <v>2100</v>
      </c>
      <c r="F35" s="93">
        <f t="shared" si="3"/>
        <v>1567</v>
      </c>
      <c r="G35" s="59"/>
    </row>
    <row r="36" spans="1:12" ht="15.75">
      <c r="A36" s="89" t="s">
        <v>245</v>
      </c>
      <c r="B36" s="90"/>
      <c r="C36" s="91">
        <v>255</v>
      </c>
      <c r="D36" s="119">
        <v>80</v>
      </c>
      <c r="E36" s="92">
        <v>150</v>
      </c>
      <c r="F36" s="93">
        <f t="shared" si="3"/>
        <v>-105</v>
      </c>
      <c r="G36" s="59"/>
    </row>
    <row r="37" spans="1:12" ht="15.75">
      <c r="A37" s="161"/>
      <c r="B37" s="57"/>
      <c r="C37" s="57"/>
      <c r="D37" s="64"/>
      <c r="E37" s="55"/>
      <c r="F37" s="59"/>
      <c r="G37" s="59"/>
    </row>
    <row r="38" spans="1:12" ht="39" customHeight="1">
      <c r="A38" s="134" t="s">
        <v>236</v>
      </c>
      <c r="B38" s="132"/>
      <c r="C38" s="132" t="s">
        <v>239</v>
      </c>
      <c r="D38" s="133" t="s">
        <v>240</v>
      </c>
      <c r="E38" s="132" t="s">
        <v>237</v>
      </c>
      <c r="F38" s="132" t="s">
        <v>238</v>
      </c>
      <c r="G38" s="162"/>
      <c r="H38" s="162"/>
      <c r="I38" s="162"/>
      <c r="J38" s="162"/>
      <c r="K38" s="162"/>
      <c r="L38" s="162"/>
    </row>
    <row r="39" spans="1:12" ht="33">
      <c r="A39" s="94" t="s">
        <v>249</v>
      </c>
      <c r="B39" s="90"/>
      <c r="C39" s="99">
        <f>SUM(C40:C42)</f>
        <v>10028</v>
      </c>
      <c r="D39" s="99">
        <f t="shared" ref="D39:F39" si="4">SUM(D40:D42)</f>
        <v>5531.6</v>
      </c>
      <c r="E39" s="99">
        <f t="shared" si="4"/>
        <v>8041.7</v>
      </c>
      <c r="F39" s="148">
        <f t="shared" si="4"/>
        <v>-1986.3000000000002</v>
      </c>
      <c r="G39" s="162"/>
      <c r="H39" s="162"/>
      <c r="I39" s="162"/>
      <c r="J39" s="162"/>
      <c r="K39" s="162"/>
      <c r="L39" s="162"/>
    </row>
    <row r="40" spans="1:12" ht="15.75">
      <c r="A40" s="89" t="s">
        <v>246</v>
      </c>
      <c r="B40" s="90"/>
      <c r="C40" s="99">
        <v>9795</v>
      </c>
      <c r="D40" s="100">
        <v>5348</v>
      </c>
      <c r="E40" s="101">
        <v>7707</v>
      </c>
      <c r="F40" s="101">
        <f>E40-C40</f>
        <v>-2088</v>
      </c>
      <c r="G40" s="162"/>
      <c r="H40" s="162"/>
      <c r="I40" s="162"/>
      <c r="J40" s="162"/>
      <c r="K40" s="162"/>
      <c r="L40" s="162"/>
    </row>
    <row r="41" spans="1:12" ht="15.75">
      <c r="A41" s="89" t="s">
        <v>247</v>
      </c>
      <c r="B41" s="90"/>
      <c r="C41" s="99">
        <v>3</v>
      </c>
      <c r="D41" s="100">
        <v>4.5999999999999996</v>
      </c>
      <c r="E41" s="101">
        <v>14.7</v>
      </c>
      <c r="F41" s="101">
        <f t="shared" ref="F41:F42" si="5">E41-C41</f>
        <v>11.7</v>
      </c>
      <c r="G41" s="162"/>
      <c r="H41" s="162"/>
      <c r="I41" s="162"/>
      <c r="J41" s="162"/>
      <c r="K41" s="162"/>
      <c r="L41" s="162"/>
    </row>
    <row r="42" spans="1:12" ht="15.75">
      <c r="A42" s="89" t="s">
        <v>248</v>
      </c>
      <c r="B42" s="90"/>
      <c r="C42" s="99">
        <v>230</v>
      </c>
      <c r="D42" s="100">
        <v>179</v>
      </c>
      <c r="E42" s="101">
        <v>320</v>
      </c>
      <c r="F42" s="101">
        <f t="shared" si="5"/>
        <v>90</v>
      </c>
      <c r="G42" s="162"/>
      <c r="H42" s="162"/>
      <c r="I42" s="162"/>
      <c r="J42" s="162"/>
      <c r="K42" s="162"/>
      <c r="L42" s="162"/>
    </row>
    <row r="43" spans="1:12" ht="133.5" customHeight="1">
      <c r="A43" s="186" t="s">
        <v>285</v>
      </c>
      <c r="B43" s="186"/>
      <c r="C43" s="186"/>
      <c r="D43" s="186"/>
      <c r="E43" s="186"/>
      <c r="F43" s="186"/>
      <c r="G43" s="186"/>
      <c r="H43" s="186"/>
      <c r="I43" s="186"/>
      <c r="J43" s="162"/>
      <c r="K43" s="162"/>
      <c r="L43" s="162"/>
    </row>
    <row r="44" spans="1:12" ht="18.75" customHeight="1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</row>
    <row r="45" spans="1:12" ht="38.25" customHeight="1">
      <c r="A45" s="134" t="s">
        <v>236</v>
      </c>
      <c r="B45" s="132"/>
      <c r="C45" s="132" t="s">
        <v>239</v>
      </c>
      <c r="D45" s="133" t="s">
        <v>290</v>
      </c>
      <c r="E45" s="132" t="s">
        <v>237</v>
      </c>
      <c r="F45" s="132" t="s">
        <v>238</v>
      </c>
      <c r="G45" s="162"/>
      <c r="H45" s="162"/>
      <c r="I45" s="162"/>
      <c r="J45" s="162"/>
      <c r="K45" s="162"/>
      <c r="L45" s="162"/>
    </row>
    <row r="46" spans="1:12" ht="43.5" customHeight="1">
      <c r="A46" s="94" t="s">
        <v>83</v>
      </c>
      <c r="B46" s="90"/>
      <c r="C46" s="99">
        <v>26825</v>
      </c>
      <c r="D46" s="99">
        <v>18811</v>
      </c>
      <c r="E46" s="99">
        <v>26025</v>
      </c>
      <c r="F46" s="148">
        <f>E46-C46</f>
        <v>-800</v>
      </c>
      <c r="G46" s="162"/>
      <c r="H46" s="162"/>
      <c r="I46" s="162"/>
      <c r="J46" s="162"/>
      <c r="K46" s="162"/>
      <c r="L46" s="162"/>
    </row>
    <row r="47" spans="1:12" ht="18.75" customHeight="1">
      <c r="A47" s="186" t="s">
        <v>291</v>
      </c>
      <c r="B47" s="186"/>
      <c r="C47" s="186"/>
      <c r="D47" s="186"/>
      <c r="E47" s="186"/>
      <c r="F47" s="186"/>
      <c r="G47" s="186"/>
      <c r="H47" s="162"/>
      <c r="I47" s="162"/>
      <c r="J47" s="162"/>
      <c r="K47" s="162"/>
      <c r="L47" s="162"/>
    </row>
    <row r="48" spans="1:12" ht="18.75" customHeight="1">
      <c r="A48" s="186"/>
      <c r="B48" s="186"/>
      <c r="C48" s="186"/>
      <c r="D48" s="186"/>
      <c r="E48" s="186"/>
      <c r="F48" s="186"/>
      <c r="G48" s="186"/>
      <c r="H48" s="162"/>
      <c r="I48" s="162"/>
      <c r="J48" s="162"/>
      <c r="K48" s="162"/>
      <c r="L48" s="162"/>
    </row>
    <row r="49" spans="1:12" ht="5.25" customHeight="1">
      <c r="A49" s="186"/>
      <c r="B49" s="186"/>
      <c r="C49" s="186"/>
      <c r="D49" s="186"/>
      <c r="E49" s="186"/>
      <c r="F49" s="186"/>
      <c r="G49" s="186"/>
      <c r="H49" s="162"/>
      <c r="I49" s="162"/>
      <c r="J49" s="162"/>
      <c r="K49" s="162"/>
      <c r="L49" s="162"/>
    </row>
    <row r="50" spans="1:12" ht="18.75" customHeight="1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</row>
    <row r="51" spans="1:12" ht="18.75" customHeight="1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</row>
    <row r="52" spans="1:12" ht="38.25" customHeight="1">
      <c r="A52" s="137" t="s">
        <v>236</v>
      </c>
      <c r="B52" s="85"/>
      <c r="C52" s="85" t="s">
        <v>239</v>
      </c>
      <c r="D52" s="84" t="s">
        <v>240</v>
      </c>
      <c r="E52" s="85" t="s">
        <v>237</v>
      </c>
      <c r="F52" s="85" t="s">
        <v>238</v>
      </c>
      <c r="G52" s="162"/>
      <c r="H52" s="162"/>
      <c r="I52" s="162"/>
      <c r="J52" s="162"/>
      <c r="K52" s="162"/>
      <c r="L52" s="162"/>
    </row>
    <row r="53" spans="1:12" ht="81" customHeight="1">
      <c r="A53" s="86" t="s">
        <v>289</v>
      </c>
      <c r="B53" s="90"/>
      <c r="C53" s="99">
        <v>5011</v>
      </c>
      <c r="D53" s="100">
        <v>3225</v>
      </c>
      <c r="E53" s="101">
        <v>5500</v>
      </c>
      <c r="F53" s="154">
        <f>E53-C53</f>
        <v>489</v>
      </c>
      <c r="G53" s="162"/>
      <c r="H53" s="162"/>
      <c r="I53" s="162"/>
      <c r="J53" s="162"/>
      <c r="K53" s="162"/>
      <c r="L53" s="162"/>
    </row>
    <row r="54" spans="1:12" ht="20.25" customHeight="1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</row>
    <row r="55" spans="1:12" ht="17.25" customHeight="1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</row>
    <row r="56" spans="1:12" ht="29.25" customHeight="1">
      <c r="A56" s="134" t="s">
        <v>236</v>
      </c>
      <c r="B56" s="132"/>
      <c r="C56" s="132" t="s">
        <v>239</v>
      </c>
      <c r="D56" s="133" t="s">
        <v>240</v>
      </c>
      <c r="E56" s="132" t="s">
        <v>237</v>
      </c>
      <c r="F56" s="132" t="s">
        <v>238</v>
      </c>
      <c r="G56" s="120"/>
      <c r="H56" s="120"/>
      <c r="I56" s="120"/>
      <c r="J56" s="120"/>
      <c r="K56" s="120"/>
      <c r="L56" s="120"/>
    </row>
    <row r="57" spans="1:12" ht="49.5">
      <c r="A57" s="94" t="s">
        <v>255</v>
      </c>
      <c r="B57" s="90"/>
      <c r="C57" s="99">
        <f>C58+C59+C62</f>
        <v>232</v>
      </c>
      <c r="D57" s="99">
        <f t="shared" ref="D57:F57" si="6">D58+D59+D62</f>
        <v>750.09999999999991</v>
      </c>
      <c r="E57" s="99">
        <f t="shared" si="6"/>
        <v>804</v>
      </c>
      <c r="F57" s="149">
        <f t="shared" si="6"/>
        <v>572</v>
      </c>
      <c r="G57" s="59"/>
    </row>
    <row r="58" spans="1:12" ht="15.75">
      <c r="A58" s="89" t="s">
        <v>256</v>
      </c>
      <c r="B58" s="90"/>
      <c r="C58" s="99">
        <v>8</v>
      </c>
      <c r="D58" s="100">
        <v>7.8</v>
      </c>
      <c r="E58" s="101">
        <v>10</v>
      </c>
      <c r="F58" s="101">
        <f>E58-C58</f>
        <v>2</v>
      </c>
      <c r="G58" s="59"/>
    </row>
    <row r="59" spans="1:12" ht="47.25">
      <c r="A59" s="89" t="s">
        <v>258</v>
      </c>
      <c r="B59" s="90"/>
      <c r="C59" s="99">
        <v>180</v>
      </c>
      <c r="D59" s="100">
        <v>714.5</v>
      </c>
      <c r="E59" s="101">
        <v>755</v>
      </c>
      <c r="F59" s="101">
        <f t="shared" ref="F59:F62" si="7">E59-C59</f>
        <v>575</v>
      </c>
      <c r="G59" s="59"/>
    </row>
    <row r="60" spans="1:12">
      <c r="A60" s="105" t="s">
        <v>259</v>
      </c>
      <c r="B60" s="106"/>
      <c r="C60" s="107">
        <v>120</v>
      </c>
      <c r="D60" s="108">
        <v>85.9</v>
      </c>
      <c r="E60" s="109">
        <v>127</v>
      </c>
      <c r="F60" s="109">
        <f t="shared" si="7"/>
        <v>7</v>
      </c>
      <c r="G60" s="59"/>
    </row>
    <row r="61" spans="1:12">
      <c r="A61" s="105" t="s">
        <v>260</v>
      </c>
      <c r="B61" s="106"/>
      <c r="C61" s="107">
        <v>60</v>
      </c>
      <c r="D61" s="108">
        <v>628.20000000000005</v>
      </c>
      <c r="E61" s="109">
        <v>628</v>
      </c>
      <c r="F61" s="109">
        <f t="shared" si="7"/>
        <v>568</v>
      </c>
      <c r="G61" s="59"/>
    </row>
    <row r="62" spans="1:12" ht="15.75">
      <c r="A62" s="89" t="s">
        <v>257</v>
      </c>
      <c r="B62" s="90"/>
      <c r="C62" s="99">
        <v>44</v>
      </c>
      <c r="D62" s="100">
        <v>27.8</v>
      </c>
      <c r="E62" s="101">
        <v>39</v>
      </c>
      <c r="F62" s="101">
        <f t="shared" si="7"/>
        <v>-5</v>
      </c>
      <c r="G62" s="59"/>
    </row>
    <row r="63" spans="1:12" ht="15.75">
      <c r="A63" s="161"/>
      <c r="B63" s="57"/>
      <c r="C63" s="57"/>
      <c r="D63" s="64"/>
      <c r="E63" s="55"/>
      <c r="F63" s="59"/>
      <c r="G63" s="59"/>
    </row>
    <row r="64" spans="1:12" ht="15.75">
      <c r="A64" s="161"/>
      <c r="B64" s="57"/>
      <c r="C64" s="57"/>
      <c r="D64" s="64"/>
      <c r="E64" s="55"/>
      <c r="F64" s="59"/>
      <c r="G64" s="59"/>
    </row>
    <row r="65" spans="1:7" ht="15.75">
      <c r="A65" s="161"/>
      <c r="B65" s="57"/>
      <c r="C65" s="57"/>
      <c r="D65" s="64"/>
      <c r="E65" s="55"/>
      <c r="F65" s="59"/>
      <c r="G65" s="59"/>
    </row>
    <row r="66" spans="1:7" ht="15.75">
      <c r="A66" s="184" t="s">
        <v>253</v>
      </c>
      <c r="B66" s="184"/>
      <c r="C66" s="184"/>
      <c r="D66" s="184"/>
      <c r="E66" s="184"/>
      <c r="F66" s="184"/>
      <c r="G66" s="59"/>
    </row>
    <row r="67" spans="1:7" ht="38.25">
      <c r="A67" s="137" t="s">
        <v>236</v>
      </c>
      <c r="B67" s="85"/>
      <c r="C67" s="85" t="s">
        <v>239</v>
      </c>
      <c r="D67" s="84" t="s">
        <v>240</v>
      </c>
      <c r="E67" s="85" t="s">
        <v>237</v>
      </c>
      <c r="F67" s="85" t="s">
        <v>238</v>
      </c>
      <c r="G67" s="59"/>
    </row>
    <row r="68" spans="1:7" ht="31.5">
      <c r="A68" s="89" t="s">
        <v>254</v>
      </c>
      <c r="B68" s="90"/>
      <c r="C68" s="99">
        <v>2</v>
      </c>
      <c r="D68" s="100">
        <v>0.6</v>
      </c>
      <c r="E68" s="101">
        <v>2</v>
      </c>
      <c r="F68" s="150">
        <f>E68-C68</f>
        <v>0</v>
      </c>
      <c r="G68" s="59"/>
    </row>
    <row r="69" spans="1:7" ht="15.75">
      <c r="A69" s="161"/>
      <c r="B69" s="57"/>
      <c r="C69" s="57"/>
      <c r="D69" s="64"/>
      <c r="E69" s="55"/>
      <c r="F69" s="59"/>
      <c r="G69" s="59"/>
    </row>
    <row r="70" spans="1:7" ht="15.75">
      <c r="A70" s="184" t="s">
        <v>250</v>
      </c>
      <c r="B70" s="184"/>
      <c r="C70" s="184"/>
      <c r="D70" s="184"/>
      <c r="E70" s="184"/>
      <c r="F70" s="184"/>
      <c r="G70" s="59"/>
    </row>
    <row r="71" spans="1:7" ht="33.75">
      <c r="A71" s="134" t="s">
        <v>236</v>
      </c>
      <c r="B71" s="132"/>
      <c r="C71" s="132" t="s">
        <v>239</v>
      </c>
      <c r="D71" s="133" t="s">
        <v>240</v>
      </c>
      <c r="E71" s="132" t="s">
        <v>237</v>
      </c>
      <c r="F71" s="132" t="s">
        <v>238</v>
      </c>
      <c r="G71" s="59"/>
    </row>
    <row r="72" spans="1:7" ht="18.75">
      <c r="A72" s="110" t="s">
        <v>251</v>
      </c>
      <c r="B72" s="102"/>
      <c r="C72" s="102">
        <f>SUM(C73:C76)</f>
        <v>2904</v>
      </c>
      <c r="D72" s="102">
        <f t="shared" ref="D72:F72" si="8">SUM(D73:D76)</f>
        <v>1834</v>
      </c>
      <c r="E72" s="102">
        <f t="shared" si="8"/>
        <v>3288</v>
      </c>
      <c r="F72" s="151">
        <f t="shared" si="8"/>
        <v>384</v>
      </c>
      <c r="G72" s="59"/>
    </row>
    <row r="73" spans="1:7" ht="60">
      <c r="A73" s="138" t="s">
        <v>252</v>
      </c>
      <c r="B73" s="99"/>
      <c r="C73" s="99">
        <v>15</v>
      </c>
      <c r="D73" s="123">
        <v>25</v>
      </c>
      <c r="E73" s="101">
        <v>30</v>
      </c>
      <c r="F73" s="101">
        <f>E73-C73</f>
        <v>15</v>
      </c>
      <c r="G73" s="59"/>
    </row>
    <row r="74" spans="1:7" ht="45">
      <c r="A74" s="138" t="s">
        <v>261</v>
      </c>
      <c r="B74" s="99"/>
      <c r="C74" s="99">
        <v>2489</v>
      </c>
      <c r="D74" s="123">
        <v>1329</v>
      </c>
      <c r="E74" s="101">
        <v>2629</v>
      </c>
      <c r="F74" s="101">
        <f t="shared" ref="F74:F76" si="9">E74-C74</f>
        <v>140</v>
      </c>
      <c r="G74" s="59"/>
    </row>
    <row r="75" spans="1:7" ht="45">
      <c r="A75" s="138" t="s">
        <v>286</v>
      </c>
      <c r="B75" s="99"/>
      <c r="C75" s="99">
        <v>200</v>
      </c>
      <c r="D75" s="123">
        <v>84</v>
      </c>
      <c r="E75" s="101">
        <v>109</v>
      </c>
      <c r="F75" s="101">
        <f t="shared" si="9"/>
        <v>-91</v>
      </c>
      <c r="G75" s="59"/>
    </row>
    <row r="76" spans="1:7" ht="45">
      <c r="A76" s="138" t="s">
        <v>287</v>
      </c>
      <c r="B76" s="99"/>
      <c r="C76" s="99">
        <v>200</v>
      </c>
      <c r="D76" s="123">
        <v>396</v>
      </c>
      <c r="E76" s="101">
        <v>520</v>
      </c>
      <c r="F76" s="101">
        <f t="shared" si="9"/>
        <v>320</v>
      </c>
      <c r="G76" s="59"/>
    </row>
    <row r="77" spans="1:7" ht="15.75">
      <c r="A77" s="155"/>
      <c r="B77" s="156"/>
      <c r="C77" s="156"/>
      <c r="D77" s="157"/>
      <c r="E77" s="158"/>
      <c r="F77" s="158"/>
      <c r="G77" s="59"/>
    </row>
    <row r="78" spans="1:7" ht="15.75">
      <c r="A78" s="155"/>
      <c r="B78" s="156"/>
      <c r="C78" s="156"/>
      <c r="D78" s="157"/>
      <c r="E78" s="158"/>
      <c r="F78" s="158"/>
      <c r="G78" s="59"/>
    </row>
    <row r="79" spans="1:7" ht="15.75">
      <c r="A79" s="155"/>
      <c r="B79" s="156"/>
      <c r="C79" s="156"/>
      <c r="D79" s="157"/>
      <c r="E79" s="158"/>
      <c r="F79" s="158"/>
      <c r="G79" s="59"/>
    </row>
    <row r="80" spans="1:7" ht="15.75">
      <c r="A80" s="155"/>
      <c r="B80" s="156"/>
      <c r="C80" s="156"/>
      <c r="D80" s="157"/>
      <c r="E80" s="158"/>
      <c r="F80" s="158"/>
      <c r="G80" s="59"/>
    </row>
    <row r="81" spans="1:7" ht="15.75">
      <c r="A81" s="155"/>
      <c r="B81" s="156"/>
      <c r="C81" s="156"/>
      <c r="D81" s="157"/>
      <c r="E81" s="158"/>
      <c r="F81" s="158"/>
      <c r="G81" s="59"/>
    </row>
    <row r="82" spans="1:7" ht="15.75">
      <c r="A82" s="155"/>
      <c r="B82" s="156"/>
      <c r="C82" s="156"/>
      <c r="D82" s="157"/>
      <c r="E82" s="158"/>
      <c r="F82" s="158"/>
      <c r="G82" s="59"/>
    </row>
    <row r="83" spans="1:7" ht="15.75">
      <c r="A83" s="184" t="s">
        <v>262</v>
      </c>
      <c r="B83" s="184"/>
      <c r="C83" s="184"/>
      <c r="D83" s="184"/>
      <c r="E83" s="184"/>
      <c r="F83" s="184"/>
      <c r="G83" s="59"/>
    </row>
    <row r="84" spans="1:7" ht="38.25">
      <c r="A84" s="137" t="s">
        <v>236</v>
      </c>
      <c r="B84" s="137"/>
      <c r="C84" s="137" t="s">
        <v>239</v>
      </c>
      <c r="D84" s="139" t="s">
        <v>240</v>
      </c>
      <c r="E84" s="137" t="s">
        <v>237</v>
      </c>
      <c r="F84" s="85" t="s">
        <v>288</v>
      </c>
      <c r="G84" s="59"/>
    </row>
    <row r="85" spans="1:7" ht="15.75">
      <c r="A85" s="110" t="s">
        <v>251</v>
      </c>
      <c r="B85" s="102"/>
      <c r="C85" s="111">
        <f>SUM(C86:C93)</f>
        <v>67994</v>
      </c>
      <c r="D85" s="111">
        <f t="shared" ref="D85:F85" si="10">SUM(D86:D93)</f>
        <v>46277.2</v>
      </c>
      <c r="E85" s="111">
        <f t="shared" si="10"/>
        <v>92861</v>
      </c>
      <c r="F85" s="152">
        <f t="shared" si="10"/>
        <v>24867</v>
      </c>
      <c r="G85" s="59"/>
    </row>
    <row r="86" spans="1:7" ht="60">
      <c r="A86" s="141" t="s">
        <v>263</v>
      </c>
      <c r="B86" s="99"/>
      <c r="C86" s="112">
        <v>1884</v>
      </c>
      <c r="D86" s="113">
        <v>1007</v>
      </c>
      <c r="E86" s="113">
        <v>1807</v>
      </c>
      <c r="F86" s="113">
        <f>E86-C86</f>
        <v>-77</v>
      </c>
      <c r="G86" s="59"/>
    </row>
    <row r="87" spans="1:7" ht="60">
      <c r="A87" s="141" t="s">
        <v>264</v>
      </c>
      <c r="B87" s="99"/>
      <c r="C87" s="112">
        <v>59893</v>
      </c>
      <c r="D87" s="113">
        <v>41402</v>
      </c>
      <c r="E87" s="113">
        <v>60350</v>
      </c>
      <c r="F87" s="113">
        <f t="shared" ref="F87:F93" si="11">E87-C87</f>
        <v>457</v>
      </c>
      <c r="G87" s="59"/>
    </row>
    <row r="88" spans="1:7" ht="75">
      <c r="A88" s="142" t="s">
        <v>265</v>
      </c>
      <c r="B88" s="99"/>
      <c r="C88" s="112">
        <v>13</v>
      </c>
      <c r="D88" s="113">
        <v>7</v>
      </c>
      <c r="E88" s="113">
        <v>13</v>
      </c>
      <c r="F88" s="113">
        <f t="shared" si="11"/>
        <v>0</v>
      </c>
      <c r="G88" s="59"/>
    </row>
    <row r="89" spans="1:7" ht="60">
      <c r="A89" s="141" t="s">
        <v>266</v>
      </c>
      <c r="B89" s="99"/>
      <c r="C89" s="112">
        <v>1300</v>
      </c>
      <c r="D89" s="113">
        <v>693</v>
      </c>
      <c r="E89" s="113">
        <v>1300</v>
      </c>
      <c r="F89" s="113">
        <f t="shared" si="11"/>
        <v>0</v>
      </c>
      <c r="G89" s="59"/>
    </row>
    <row r="90" spans="1:7" ht="90">
      <c r="A90" s="141" t="s">
        <v>267</v>
      </c>
      <c r="B90" s="90"/>
      <c r="C90" s="114">
        <v>370</v>
      </c>
      <c r="D90" s="116">
        <v>700</v>
      </c>
      <c r="E90" s="115">
        <v>1016</v>
      </c>
      <c r="F90" s="113">
        <f t="shared" si="11"/>
        <v>646</v>
      </c>
      <c r="G90" s="59"/>
    </row>
    <row r="91" spans="1:7" ht="90">
      <c r="A91" s="143" t="s">
        <v>268</v>
      </c>
      <c r="B91" s="90"/>
      <c r="C91" s="114">
        <v>0</v>
      </c>
      <c r="D91" s="116">
        <v>3.2</v>
      </c>
      <c r="E91" s="124">
        <v>23004</v>
      </c>
      <c r="F91" s="153">
        <f t="shared" si="11"/>
        <v>23004</v>
      </c>
      <c r="G91" s="59"/>
    </row>
    <row r="92" spans="1:7" ht="60">
      <c r="A92" s="141" t="s">
        <v>269</v>
      </c>
      <c r="B92" s="90"/>
      <c r="C92" s="114">
        <v>700</v>
      </c>
      <c r="D92" s="116">
        <v>959</v>
      </c>
      <c r="E92" s="115">
        <v>1537</v>
      </c>
      <c r="F92" s="113">
        <f t="shared" si="11"/>
        <v>837</v>
      </c>
      <c r="G92" s="59"/>
    </row>
    <row r="93" spans="1:7" ht="60">
      <c r="A93" s="141" t="s">
        <v>270</v>
      </c>
      <c r="B93" s="90"/>
      <c r="C93" s="114">
        <v>3834</v>
      </c>
      <c r="D93" s="116">
        <v>1506</v>
      </c>
      <c r="E93" s="115">
        <v>3834</v>
      </c>
      <c r="F93" s="113">
        <f t="shared" si="11"/>
        <v>0</v>
      </c>
      <c r="G93" s="59"/>
    </row>
    <row r="94" spans="1:7" ht="15.75">
      <c r="A94" s="161"/>
      <c r="B94" s="57"/>
      <c r="C94" s="57"/>
      <c r="D94" s="64"/>
      <c r="E94" s="55"/>
      <c r="F94" s="59"/>
      <c r="G94" s="59"/>
    </row>
    <row r="95" spans="1:7" ht="15.75">
      <c r="A95" s="184" t="s">
        <v>274</v>
      </c>
      <c r="B95" s="184"/>
      <c r="C95" s="184"/>
      <c r="D95" s="184"/>
      <c r="E95" s="184"/>
      <c r="F95" s="184"/>
      <c r="G95" s="59"/>
    </row>
    <row r="96" spans="1:7" ht="38.25">
      <c r="A96" s="137" t="s">
        <v>236</v>
      </c>
      <c r="B96" s="137"/>
      <c r="C96" s="137" t="s">
        <v>239</v>
      </c>
      <c r="D96" s="139" t="s">
        <v>240</v>
      </c>
      <c r="E96" s="137" t="s">
        <v>237</v>
      </c>
      <c r="F96" s="137" t="s">
        <v>238</v>
      </c>
      <c r="G96" s="59"/>
    </row>
    <row r="97" spans="1:7" ht="15.75">
      <c r="A97" s="110" t="s">
        <v>251</v>
      </c>
      <c r="B97" s="102"/>
      <c r="C97" s="111">
        <f>SUM(C98:C99)</f>
        <v>257</v>
      </c>
      <c r="D97" s="111">
        <f>SUM(D98:D99)</f>
        <v>153</v>
      </c>
      <c r="E97" s="111">
        <f>SUM(E98:E99)</f>
        <v>277</v>
      </c>
      <c r="F97" s="117">
        <f>SUM(F98:F99)</f>
        <v>20</v>
      </c>
      <c r="G97" s="59"/>
    </row>
    <row r="98" spans="1:7" ht="78.75">
      <c r="A98" s="89" t="s">
        <v>278</v>
      </c>
      <c r="B98" s="99"/>
      <c r="C98" s="112">
        <v>202</v>
      </c>
      <c r="D98" s="113">
        <v>129</v>
      </c>
      <c r="E98" s="113">
        <v>221</v>
      </c>
      <c r="F98" s="113">
        <f>E98-C98</f>
        <v>19</v>
      </c>
      <c r="G98" s="59"/>
    </row>
    <row r="99" spans="1:7" ht="63">
      <c r="A99" s="90" t="s">
        <v>277</v>
      </c>
      <c r="B99" s="99"/>
      <c r="C99" s="112">
        <v>55</v>
      </c>
      <c r="D99" s="113">
        <v>24</v>
      </c>
      <c r="E99" s="113">
        <v>56</v>
      </c>
      <c r="F99" s="113">
        <f t="shared" ref="F99" si="12">E99-C99</f>
        <v>1</v>
      </c>
      <c r="G99" s="59"/>
    </row>
    <row r="100" spans="1:7" ht="15.75">
      <c r="A100" s="161"/>
      <c r="B100" s="57"/>
      <c r="C100" s="57"/>
      <c r="D100" s="64"/>
      <c r="E100" s="55"/>
      <c r="F100" s="59"/>
      <c r="G100" s="59"/>
    </row>
    <row r="101" spans="1:7" ht="15.75">
      <c r="A101" s="184" t="s">
        <v>275</v>
      </c>
      <c r="B101" s="184"/>
      <c r="C101" s="184"/>
      <c r="D101" s="184"/>
      <c r="E101" s="184"/>
      <c r="F101" s="184"/>
      <c r="G101" s="59"/>
    </row>
    <row r="102" spans="1:7" ht="38.25">
      <c r="A102" s="137" t="s">
        <v>236</v>
      </c>
      <c r="B102" s="85"/>
      <c r="C102" s="85" t="s">
        <v>239</v>
      </c>
      <c r="D102" s="84" t="s">
        <v>240</v>
      </c>
      <c r="E102" s="85" t="s">
        <v>237</v>
      </c>
      <c r="F102" s="85" t="s">
        <v>238</v>
      </c>
      <c r="G102" s="59"/>
    </row>
    <row r="103" spans="1:7" ht="15.75">
      <c r="A103" s="110" t="s">
        <v>251</v>
      </c>
      <c r="B103" s="102"/>
      <c r="C103" s="111">
        <f>SUM(C104)</f>
        <v>42</v>
      </c>
      <c r="D103" s="111">
        <f t="shared" ref="D103:F103" si="13">SUM(D104)</f>
        <v>14</v>
      </c>
      <c r="E103" s="111">
        <f t="shared" si="13"/>
        <v>25</v>
      </c>
      <c r="F103" s="117">
        <f t="shared" si="13"/>
        <v>-17</v>
      </c>
      <c r="G103" s="59"/>
    </row>
    <row r="104" spans="1:7" ht="105">
      <c r="A104" s="140" t="s">
        <v>276</v>
      </c>
      <c r="B104" s="99"/>
      <c r="C104" s="112">
        <v>42</v>
      </c>
      <c r="D104" s="113">
        <v>14</v>
      </c>
      <c r="E104" s="113">
        <v>25</v>
      </c>
      <c r="F104" s="113">
        <f>E104-C104</f>
        <v>-17</v>
      </c>
      <c r="G104" s="59"/>
    </row>
    <row r="105" spans="1:7" ht="15.75">
      <c r="A105" s="161"/>
      <c r="B105" s="57"/>
      <c r="C105" s="57"/>
      <c r="D105" s="64"/>
      <c r="E105" s="55"/>
      <c r="F105" s="59"/>
      <c r="G105" s="59"/>
    </row>
    <row r="106" spans="1:7" ht="15.75">
      <c r="A106" s="161"/>
      <c r="B106" s="57"/>
      <c r="C106" s="57"/>
      <c r="D106" s="64"/>
      <c r="E106" s="55"/>
      <c r="F106" s="59"/>
      <c r="G106" s="59"/>
    </row>
    <row r="107" spans="1:7">
      <c r="G107" s="59"/>
    </row>
    <row r="108" spans="1:7">
      <c r="G108" s="59"/>
    </row>
    <row r="109" spans="1:7" ht="15.75">
      <c r="A109" s="161"/>
      <c r="B109" s="57"/>
      <c r="C109" s="57"/>
      <c r="D109" s="64"/>
      <c r="E109" s="55"/>
      <c r="F109" s="59"/>
      <c r="G109" s="59"/>
    </row>
    <row r="110" spans="1:7" ht="15.75">
      <c r="A110" s="161"/>
      <c r="B110" s="57"/>
      <c r="C110" s="57"/>
      <c r="D110" s="64"/>
      <c r="E110" s="55"/>
      <c r="F110" s="59"/>
      <c r="G110" s="59"/>
    </row>
    <row r="111" spans="1:7" ht="15.75">
      <c r="A111" s="161"/>
      <c r="B111" s="57"/>
      <c r="C111" s="57"/>
      <c r="D111" s="64"/>
      <c r="E111" s="55"/>
      <c r="F111" s="59"/>
      <c r="G111" s="59"/>
    </row>
    <row r="112" spans="1:7" ht="15.75">
      <c r="A112" s="161"/>
      <c r="B112" s="57"/>
      <c r="C112" s="57"/>
      <c r="D112" s="64"/>
      <c r="E112" s="55"/>
      <c r="F112" s="59"/>
      <c r="G112" s="59"/>
    </row>
    <row r="113" spans="1:7" ht="15.75">
      <c r="A113" s="161"/>
      <c r="B113" s="57"/>
      <c r="C113" s="57"/>
      <c r="D113" s="64"/>
      <c r="E113" s="55"/>
      <c r="F113" s="59"/>
      <c r="G113" s="59"/>
    </row>
    <row r="114" spans="1:7">
      <c r="A114" s="65"/>
      <c r="B114" s="51"/>
      <c r="C114" s="51"/>
      <c r="D114" s="51"/>
      <c r="E114" s="51"/>
      <c r="F114" s="51"/>
      <c r="G114" s="51"/>
    </row>
    <row r="115" spans="1:7" ht="18.75">
      <c r="A115" s="66"/>
      <c r="B115" s="67"/>
      <c r="D115" s="68"/>
      <c r="E115" s="69"/>
      <c r="F115" s="51"/>
      <c r="G115" s="51"/>
    </row>
    <row r="116" spans="1:7" ht="15">
      <c r="A116" s="98" t="s">
        <v>215</v>
      </c>
      <c r="B116" s="96"/>
      <c r="C116" s="95">
        <v>12526923.640000001</v>
      </c>
      <c r="D116" s="96" t="s">
        <v>218</v>
      </c>
    </row>
    <row r="117" spans="1:7" ht="15">
      <c r="A117" s="98" t="s">
        <v>216</v>
      </c>
      <c r="B117" s="96"/>
      <c r="C117" s="96">
        <v>392761.23</v>
      </c>
      <c r="D117" s="96" t="s">
        <v>219</v>
      </c>
    </row>
    <row r="118" spans="1:7" ht="15">
      <c r="A118" s="98" t="s">
        <v>217</v>
      </c>
      <c r="B118" s="96"/>
      <c r="C118" s="97">
        <f>C116-C117</f>
        <v>12134162.41</v>
      </c>
      <c r="D118" s="96" t="s">
        <v>219</v>
      </c>
    </row>
  </sheetData>
  <mergeCells count="8">
    <mergeCell ref="A95:F95"/>
    <mergeCell ref="A101:F101"/>
    <mergeCell ref="A23:G23"/>
    <mergeCell ref="A43:I43"/>
    <mergeCell ref="A47:G49"/>
    <mergeCell ref="A66:F66"/>
    <mergeCell ref="A70:F70"/>
    <mergeCell ref="A83:F83"/>
  </mergeCells>
  <pageMargins left="0.11811023622047245" right="0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2"/>
  <sheetViews>
    <sheetView topLeftCell="A53" workbookViewId="0">
      <selection activeCell="A53" sqref="A53:F53"/>
    </sheetView>
  </sheetViews>
  <sheetFormatPr defaultRowHeight="12.75"/>
  <cols>
    <col min="1" max="1" width="39.28515625" style="1" customWidth="1"/>
    <col min="2" max="2" width="0.42578125" hidden="1" customWidth="1"/>
    <col min="3" max="3" width="15.42578125" customWidth="1"/>
    <col min="4" max="4" width="19.28515625" customWidth="1"/>
    <col min="5" max="5" width="13.85546875" customWidth="1"/>
    <col min="6" max="6" width="14" customWidth="1"/>
    <col min="7" max="7" width="22.28515625" customWidth="1"/>
    <col min="8" max="8" width="12.5703125" hidden="1" customWidth="1"/>
    <col min="9" max="9" width="15.140625" customWidth="1"/>
  </cols>
  <sheetData>
    <row r="1" spans="1:7" ht="20.25">
      <c r="A1" s="50" t="s">
        <v>273</v>
      </c>
      <c r="B1" s="51"/>
      <c r="C1" s="51"/>
      <c r="D1" s="51"/>
      <c r="E1" s="51"/>
      <c r="F1" s="51"/>
      <c r="G1" s="51"/>
    </row>
    <row r="2" spans="1:7" ht="20.25">
      <c r="A2" s="50" t="s">
        <v>306</v>
      </c>
      <c r="B2" s="51"/>
      <c r="C2" s="51"/>
      <c r="D2" s="51"/>
      <c r="E2" s="51"/>
      <c r="F2" s="79"/>
      <c r="G2" s="70"/>
    </row>
    <row r="3" spans="1:7" ht="20.25">
      <c r="A3" s="50"/>
      <c r="B3" s="51"/>
      <c r="C3" s="51"/>
      <c r="D3" s="51"/>
      <c r="E3" s="51"/>
      <c r="F3" s="79"/>
      <c r="G3" s="70"/>
    </row>
    <row r="4" spans="1:7" ht="20.25">
      <c r="A4" s="50" t="s">
        <v>201</v>
      </c>
      <c r="B4" s="51"/>
      <c r="C4" s="51"/>
      <c r="D4" s="71">
        <f>D5+D10+D11+D12</f>
        <v>38410.699999999997</v>
      </c>
      <c r="E4" s="51" t="s">
        <v>202</v>
      </c>
      <c r="F4" s="70"/>
      <c r="G4" s="70"/>
    </row>
    <row r="5" spans="1:7" ht="36">
      <c r="A5" s="81" t="s">
        <v>214</v>
      </c>
      <c r="B5" s="51"/>
      <c r="C5" s="51"/>
      <c r="D5" s="71">
        <f>D8</f>
        <v>1420</v>
      </c>
      <c r="E5" s="51"/>
      <c r="F5" s="76"/>
      <c r="G5" s="80"/>
    </row>
    <row r="6" spans="1:7" ht="17.25" customHeight="1">
      <c r="A6" s="73"/>
      <c r="B6" s="52"/>
      <c r="C6" s="52"/>
      <c r="D6" s="75"/>
      <c r="E6" s="51"/>
      <c r="F6" s="51"/>
      <c r="G6" s="51"/>
    </row>
    <row r="7" spans="1:7" ht="15">
      <c r="A7" s="53" t="s">
        <v>211</v>
      </c>
      <c r="B7" s="51"/>
      <c r="D7" s="54">
        <f>D8+D9+D10+D11+D12</f>
        <v>38410.699999999997</v>
      </c>
      <c r="E7" s="55" t="s">
        <v>202</v>
      </c>
      <c r="F7" s="55"/>
      <c r="G7" s="55"/>
    </row>
    <row r="8" spans="1:7" ht="24.75" customHeight="1">
      <c r="A8" s="83" t="s">
        <v>271</v>
      </c>
      <c r="B8" s="57"/>
      <c r="C8" s="57"/>
      <c r="D8" s="159">
        <f>F25+F35+F47+F55+F19</f>
        <v>1420</v>
      </c>
      <c r="E8" s="55" t="s">
        <v>202</v>
      </c>
      <c r="F8" s="58"/>
      <c r="G8" s="51"/>
    </row>
    <row r="9" spans="1:7" ht="15.75">
      <c r="A9" s="56" t="s">
        <v>203</v>
      </c>
      <c r="B9" s="57"/>
      <c r="C9" s="57"/>
      <c r="D9" s="159">
        <v>0</v>
      </c>
      <c r="E9" s="55" t="s">
        <v>202</v>
      </c>
      <c r="F9" s="51"/>
      <c r="G9" s="51"/>
    </row>
    <row r="10" spans="1:7" ht="15.75">
      <c r="A10" s="56" t="s">
        <v>204</v>
      </c>
      <c r="B10" s="57"/>
      <c r="C10" s="57"/>
      <c r="D10" s="159">
        <v>53541.5</v>
      </c>
      <c r="E10" s="55" t="s">
        <v>202</v>
      </c>
      <c r="F10" s="51"/>
      <c r="G10" s="51"/>
    </row>
    <row r="11" spans="1:7" ht="15.75">
      <c r="A11" s="56" t="s">
        <v>205</v>
      </c>
      <c r="B11" s="57"/>
      <c r="C11" s="57"/>
      <c r="D11" s="159">
        <v>-16550.8</v>
      </c>
      <c r="E11" s="55" t="s">
        <v>202</v>
      </c>
      <c r="F11" s="59"/>
      <c r="G11" s="82"/>
    </row>
    <row r="12" spans="1:7" ht="15.75">
      <c r="A12" s="56" t="s">
        <v>206</v>
      </c>
      <c r="B12" s="57"/>
      <c r="C12" s="57"/>
      <c r="D12" s="54"/>
      <c r="E12" s="55" t="s">
        <v>202</v>
      </c>
      <c r="F12" s="59"/>
      <c r="G12" s="59"/>
    </row>
    <row r="13" spans="1:7" ht="15.75">
      <c r="A13" s="177"/>
      <c r="B13" s="57"/>
      <c r="C13" s="57"/>
      <c r="D13" s="54"/>
      <c r="E13" s="55"/>
      <c r="F13" s="59"/>
      <c r="G13" s="59"/>
    </row>
    <row r="14" spans="1:7" ht="15.75">
      <c r="A14" s="177"/>
      <c r="B14" s="57"/>
      <c r="C14" s="57"/>
      <c r="D14" s="54"/>
      <c r="E14" s="55"/>
      <c r="F14" s="59"/>
      <c r="G14" s="59"/>
    </row>
    <row r="15" spans="1:7" ht="15.75">
      <c r="A15" s="118"/>
      <c r="B15" s="57"/>
      <c r="C15" s="57"/>
      <c r="D15" s="64"/>
      <c r="E15" s="55"/>
      <c r="F15" s="59"/>
      <c r="G15" s="59"/>
    </row>
    <row r="16" spans="1:7" ht="15.75">
      <c r="A16" s="177"/>
      <c r="B16" s="57"/>
      <c r="C16" s="57"/>
      <c r="D16" s="64"/>
      <c r="E16" s="55"/>
      <c r="F16" s="59"/>
      <c r="G16" s="59"/>
    </row>
    <row r="17" spans="1:12" ht="15.75">
      <c r="A17" s="185" t="s">
        <v>307</v>
      </c>
      <c r="B17" s="185"/>
      <c r="C17" s="185"/>
      <c r="D17" s="185"/>
      <c r="E17" s="185"/>
      <c r="F17" s="185"/>
      <c r="G17" s="185"/>
    </row>
    <row r="18" spans="1:12" ht="33.75">
      <c r="A18" s="134" t="s">
        <v>236</v>
      </c>
      <c r="B18" s="132"/>
      <c r="C18" s="132" t="s">
        <v>239</v>
      </c>
      <c r="D18" s="133" t="s">
        <v>308</v>
      </c>
      <c r="E18" s="132" t="s">
        <v>237</v>
      </c>
      <c r="F18" s="132" t="s">
        <v>238</v>
      </c>
      <c r="G18" s="59"/>
    </row>
    <row r="19" spans="1:12" ht="18.75">
      <c r="A19" s="94" t="s">
        <v>313</v>
      </c>
      <c r="B19" s="90"/>
      <c r="C19" s="99">
        <f>SUM(C20:C24)</f>
        <v>126838</v>
      </c>
      <c r="D19" s="99">
        <f t="shared" ref="D19:F19" si="0">SUM(D20:D24)</f>
        <v>93985</v>
      </c>
      <c r="E19" s="99">
        <f t="shared" si="0"/>
        <v>127738</v>
      </c>
      <c r="F19" s="148">
        <f t="shared" si="0"/>
        <v>900</v>
      </c>
      <c r="G19" s="59"/>
    </row>
    <row r="20" spans="1:12" ht="15.75">
      <c r="A20" s="89" t="s">
        <v>312</v>
      </c>
      <c r="B20" s="90"/>
      <c r="C20" s="99">
        <v>126838</v>
      </c>
      <c r="D20" s="100">
        <v>93985</v>
      </c>
      <c r="E20" s="101">
        <v>127738</v>
      </c>
      <c r="F20" s="101">
        <f>E20-C20</f>
        <v>900</v>
      </c>
      <c r="G20" s="59"/>
    </row>
    <row r="21" spans="1:12" ht="15.75">
      <c r="A21" s="103"/>
      <c r="B21" s="104"/>
      <c r="C21" s="156"/>
      <c r="D21" s="183"/>
      <c r="E21" s="158"/>
      <c r="F21" s="158"/>
      <c r="G21" s="59"/>
    </row>
    <row r="22" spans="1:12" ht="15.75">
      <c r="A22" s="103"/>
      <c r="B22" s="104"/>
      <c r="C22" s="156"/>
      <c r="D22" s="183"/>
      <c r="E22" s="158"/>
      <c r="F22" s="158"/>
      <c r="G22" s="59"/>
    </row>
    <row r="23" spans="1:12" ht="15.75">
      <c r="A23" s="179"/>
      <c r="B23" s="57"/>
      <c r="C23" s="57"/>
      <c r="D23" s="64"/>
      <c r="E23" s="55"/>
      <c r="F23" s="59"/>
      <c r="G23" s="59"/>
    </row>
    <row r="24" spans="1:12" ht="39" customHeight="1">
      <c r="A24" s="134" t="s">
        <v>236</v>
      </c>
      <c r="B24" s="132"/>
      <c r="C24" s="132" t="s">
        <v>239</v>
      </c>
      <c r="D24" s="133" t="s">
        <v>308</v>
      </c>
      <c r="E24" s="132" t="s">
        <v>237</v>
      </c>
      <c r="F24" s="132" t="s">
        <v>238</v>
      </c>
      <c r="G24" s="122"/>
      <c r="H24" s="122"/>
      <c r="I24" s="122"/>
      <c r="J24" s="122"/>
      <c r="K24" s="122"/>
      <c r="L24" s="122"/>
    </row>
    <row r="25" spans="1:12" ht="33">
      <c r="A25" s="94" t="s">
        <v>249</v>
      </c>
      <c r="B25" s="90"/>
      <c r="C25" s="99">
        <f>SUM(C26:C28)</f>
        <v>8041.7</v>
      </c>
      <c r="D25" s="99">
        <f t="shared" ref="D25:F25" si="1">SUM(D26:D28)</f>
        <v>6981.9</v>
      </c>
      <c r="E25" s="99">
        <f t="shared" si="1"/>
        <v>7458.2</v>
      </c>
      <c r="F25" s="148">
        <f t="shared" si="1"/>
        <v>-583.5</v>
      </c>
      <c r="G25" s="122"/>
      <c r="H25" s="122"/>
      <c r="I25" s="122"/>
      <c r="J25" s="122"/>
      <c r="K25" s="122"/>
      <c r="L25" s="122"/>
    </row>
    <row r="26" spans="1:12" ht="15.75">
      <c r="A26" s="89" t="s">
        <v>246</v>
      </c>
      <c r="B26" s="90"/>
      <c r="C26" s="99">
        <v>7707</v>
      </c>
      <c r="D26" s="100">
        <v>6737</v>
      </c>
      <c r="E26" s="101">
        <v>7123.5</v>
      </c>
      <c r="F26" s="101">
        <f>E26-C26</f>
        <v>-583.5</v>
      </c>
      <c r="G26" s="122"/>
      <c r="H26" s="122"/>
      <c r="I26" s="122"/>
      <c r="J26" s="122"/>
      <c r="K26" s="122"/>
      <c r="L26" s="122"/>
    </row>
    <row r="27" spans="1:12" ht="15.75">
      <c r="A27" s="89" t="s">
        <v>247</v>
      </c>
      <c r="B27" s="90"/>
      <c r="C27" s="99">
        <v>14.7</v>
      </c>
      <c r="D27" s="100">
        <v>14.7</v>
      </c>
      <c r="E27" s="101">
        <v>14.7</v>
      </c>
      <c r="F27" s="101">
        <f t="shared" ref="F27:F28" si="2">E27-C27</f>
        <v>0</v>
      </c>
      <c r="G27" s="122"/>
      <c r="H27" s="122"/>
      <c r="I27" s="122"/>
      <c r="J27" s="122"/>
      <c r="K27" s="122"/>
      <c r="L27" s="122"/>
    </row>
    <row r="28" spans="1:12" ht="15.75">
      <c r="A28" s="89" t="s">
        <v>248</v>
      </c>
      <c r="B28" s="90"/>
      <c r="C28" s="99">
        <v>320</v>
      </c>
      <c r="D28" s="100">
        <v>230.2</v>
      </c>
      <c r="E28" s="101">
        <v>320</v>
      </c>
      <c r="F28" s="101">
        <f t="shared" si="2"/>
        <v>0</v>
      </c>
      <c r="G28" s="122"/>
      <c r="H28" s="122"/>
      <c r="I28" s="122"/>
      <c r="J28" s="122"/>
      <c r="K28" s="122"/>
      <c r="L28" s="122"/>
    </row>
    <row r="29" spans="1:12" ht="18.75" customHeight="1">
      <c r="A29" s="145"/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8.75" customHeight="1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</row>
    <row r="31" spans="1:12" ht="18.75" customHeight="1">
      <c r="A31" s="178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</row>
    <row r="32" spans="1:12" ht="20.25" customHeight="1">
      <c r="A32" s="145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</row>
    <row r="33" spans="1:12" ht="17.25" customHeight="1">
      <c r="A33" s="145"/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29.25" customHeight="1">
      <c r="A34" s="134" t="s">
        <v>236</v>
      </c>
      <c r="B34" s="132"/>
      <c r="C34" s="132" t="s">
        <v>239</v>
      </c>
      <c r="D34" s="133" t="s">
        <v>308</v>
      </c>
      <c r="E34" s="132" t="s">
        <v>237</v>
      </c>
      <c r="F34" s="132" t="s">
        <v>238</v>
      </c>
      <c r="G34" s="120"/>
      <c r="H34" s="120"/>
      <c r="I34" s="120"/>
      <c r="J34" s="120"/>
      <c r="K34" s="120"/>
      <c r="L34" s="120"/>
    </row>
    <row r="35" spans="1:12" ht="49.5">
      <c r="A35" s="94" t="s">
        <v>255</v>
      </c>
      <c r="B35" s="90"/>
      <c r="C35" s="99">
        <f>C36+C37+C40</f>
        <v>804</v>
      </c>
      <c r="D35" s="99">
        <f t="shared" ref="D35:F35" si="3">D36+D37+D40</f>
        <v>804.59999999999991</v>
      </c>
      <c r="E35" s="99">
        <f t="shared" si="3"/>
        <v>808.5</v>
      </c>
      <c r="F35" s="149">
        <f t="shared" si="3"/>
        <v>4.5</v>
      </c>
      <c r="G35" s="59"/>
    </row>
    <row r="36" spans="1:12" ht="15.75">
      <c r="A36" s="89" t="s">
        <v>256</v>
      </c>
      <c r="B36" s="90"/>
      <c r="C36" s="99">
        <v>10</v>
      </c>
      <c r="D36" s="100">
        <v>10.8</v>
      </c>
      <c r="E36" s="101">
        <v>12</v>
      </c>
      <c r="F36" s="101">
        <f>E36-C36</f>
        <v>2</v>
      </c>
      <c r="G36" s="59"/>
    </row>
    <row r="37" spans="1:12" ht="47.25">
      <c r="A37" s="89" t="s">
        <v>258</v>
      </c>
      <c r="B37" s="90"/>
      <c r="C37" s="99">
        <v>755</v>
      </c>
      <c r="D37" s="100">
        <v>757.5</v>
      </c>
      <c r="E37" s="101">
        <v>757.5</v>
      </c>
      <c r="F37" s="101">
        <f t="shared" ref="F37:F40" si="4">E37-C37</f>
        <v>2.5</v>
      </c>
      <c r="G37" s="59"/>
    </row>
    <row r="38" spans="1:12">
      <c r="A38" s="105" t="s">
        <v>259</v>
      </c>
      <c r="B38" s="106"/>
      <c r="C38" s="107">
        <v>127</v>
      </c>
      <c r="D38" s="108">
        <v>129.5</v>
      </c>
      <c r="E38" s="109">
        <v>129.5</v>
      </c>
      <c r="F38" s="109">
        <f t="shared" si="4"/>
        <v>2.5</v>
      </c>
      <c r="G38" s="59"/>
    </row>
    <row r="39" spans="1:12">
      <c r="A39" s="105" t="s">
        <v>260</v>
      </c>
      <c r="B39" s="106"/>
      <c r="C39" s="107">
        <v>628.20000000000005</v>
      </c>
      <c r="D39" s="108">
        <v>628.20000000000005</v>
      </c>
      <c r="E39" s="109">
        <v>628.20000000000005</v>
      </c>
      <c r="F39" s="109">
        <f t="shared" si="4"/>
        <v>0</v>
      </c>
      <c r="G39" s="59"/>
    </row>
    <row r="40" spans="1:12" ht="15.75">
      <c r="A40" s="89" t="s">
        <v>257</v>
      </c>
      <c r="B40" s="90"/>
      <c r="C40" s="99">
        <v>39</v>
      </c>
      <c r="D40" s="100">
        <v>36.299999999999997</v>
      </c>
      <c r="E40" s="101">
        <v>39</v>
      </c>
      <c r="F40" s="101">
        <f t="shared" si="4"/>
        <v>0</v>
      </c>
      <c r="G40" s="59"/>
    </row>
    <row r="41" spans="1:12" ht="15.75">
      <c r="A41" s="83"/>
      <c r="B41" s="57"/>
      <c r="C41" s="57"/>
      <c r="D41" s="64"/>
      <c r="E41" s="55"/>
      <c r="F41" s="59"/>
      <c r="G41" s="59"/>
    </row>
    <row r="42" spans="1:12" ht="15.75">
      <c r="A42" s="144"/>
      <c r="B42" s="57"/>
      <c r="C42" s="57"/>
      <c r="D42" s="64"/>
      <c r="E42" s="55"/>
      <c r="F42" s="59"/>
      <c r="G42" s="59"/>
    </row>
    <row r="43" spans="1:12" ht="15.75">
      <c r="A43" s="144"/>
      <c r="B43" s="57"/>
      <c r="C43" s="57"/>
      <c r="D43" s="64"/>
      <c r="E43" s="55"/>
      <c r="F43" s="59"/>
      <c r="G43" s="59"/>
    </row>
    <row r="44" spans="1:12" ht="15.75">
      <c r="A44" s="83"/>
      <c r="B44" s="57"/>
      <c r="C44" s="57"/>
      <c r="D44" s="64"/>
      <c r="E44" s="55"/>
      <c r="F44" s="59"/>
      <c r="G44" s="59"/>
    </row>
    <row r="45" spans="1:12" ht="17.25" customHeight="1">
      <c r="A45" s="184" t="s">
        <v>250</v>
      </c>
      <c r="B45" s="184"/>
      <c r="C45" s="184"/>
      <c r="D45" s="184"/>
      <c r="E45" s="184"/>
      <c r="F45" s="184"/>
      <c r="G45" s="59"/>
    </row>
    <row r="46" spans="1:12" ht="33.75">
      <c r="A46" s="134" t="s">
        <v>236</v>
      </c>
      <c r="B46" s="132"/>
      <c r="C46" s="132" t="s">
        <v>239</v>
      </c>
      <c r="D46" s="133" t="s">
        <v>308</v>
      </c>
      <c r="E46" s="132" t="s">
        <v>237</v>
      </c>
      <c r="F46" s="132" t="s">
        <v>238</v>
      </c>
      <c r="G46" s="59"/>
    </row>
    <row r="47" spans="1:12" ht="18.75">
      <c r="A47" s="110" t="s">
        <v>251</v>
      </c>
      <c r="B47" s="102"/>
      <c r="C47" s="102">
        <f>SUM(C48:C51)</f>
        <v>690</v>
      </c>
      <c r="D47" s="102">
        <f t="shared" ref="D47:F47" si="5">SUM(D48:D51)</f>
        <v>620.29999999999995</v>
      </c>
      <c r="E47" s="102">
        <f t="shared" si="5"/>
        <v>690</v>
      </c>
      <c r="F47" s="151">
        <f t="shared" si="5"/>
        <v>0</v>
      </c>
      <c r="G47" s="59"/>
    </row>
    <row r="48" spans="1:12" ht="58.5" customHeight="1">
      <c r="A48" s="138" t="s">
        <v>252</v>
      </c>
      <c r="B48" s="99"/>
      <c r="C48" s="99">
        <v>30</v>
      </c>
      <c r="D48" s="123">
        <v>35</v>
      </c>
      <c r="E48" s="101">
        <v>35</v>
      </c>
      <c r="F48" s="101">
        <f>E48-C48</f>
        <v>5</v>
      </c>
      <c r="G48" s="59"/>
    </row>
    <row r="49" spans="1:7" ht="77.25" customHeight="1">
      <c r="A49" s="138" t="s">
        <v>310</v>
      </c>
      <c r="B49" s="99"/>
      <c r="C49" s="99">
        <v>140</v>
      </c>
      <c r="D49" s="123">
        <v>55.8</v>
      </c>
      <c r="E49" s="101">
        <v>70</v>
      </c>
      <c r="F49" s="101">
        <f t="shared" ref="F49:F51" si="6">E49-C49</f>
        <v>-70</v>
      </c>
      <c r="G49" s="59"/>
    </row>
    <row r="50" spans="1:7" ht="45.75" customHeight="1">
      <c r="A50" s="138" t="s">
        <v>309</v>
      </c>
      <c r="B50" s="99"/>
      <c r="C50" s="99">
        <v>0</v>
      </c>
      <c r="D50" s="100">
        <v>1.5</v>
      </c>
      <c r="E50" s="101">
        <v>1.5</v>
      </c>
      <c r="F50" s="101">
        <f t="shared" si="6"/>
        <v>1.5</v>
      </c>
      <c r="G50" s="59"/>
    </row>
    <row r="51" spans="1:7" ht="33" customHeight="1">
      <c r="A51" s="138" t="s">
        <v>287</v>
      </c>
      <c r="B51" s="99"/>
      <c r="C51" s="99">
        <v>520</v>
      </c>
      <c r="D51" s="123">
        <v>528</v>
      </c>
      <c r="E51" s="101">
        <v>583.5</v>
      </c>
      <c r="F51" s="101">
        <f t="shared" si="6"/>
        <v>63.5</v>
      </c>
      <c r="G51" s="59"/>
    </row>
    <row r="52" spans="1:7" ht="19.5" customHeight="1">
      <c r="A52" s="155"/>
      <c r="B52" s="156"/>
      <c r="C52" s="156"/>
      <c r="D52" s="157"/>
      <c r="E52" s="158"/>
      <c r="F52" s="158"/>
      <c r="G52" s="59"/>
    </row>
    <row r="53" spans="1:7" ht="15.75">
      <c r="A53" s="184" t="s">
        <v>262</v>
      </c>
      <c r="B53" s="184"/>
      <c r="C53" s="184"/>
      <c r="D53" s="184"/>
      <c r="E53" s="184"/>
      <c r="F53" s="184"/>
      <c r="G53" s="59"/>
    </row>
    <row r="54" spans="1:7" ht="36" customHeight="1">
      <c r="A54" s="137" t="s">
        <v>236</v>
      </c>
      <c r="B54" s="137"/>
      <c r="C54" s="137" t="s">
        <v>239</v>
      </c>
      <c r="D54" s="139" t="s">
        <v>308</v>
      </c>
      <c r="E54" s="137" t="s">
        <v>237</v>
      </c>
      <c r="F54" s="85" t="s">
        <v>288</v>
      </c>
      <c r="G54" s="59"/>
    </row>
    <row r="55" spans="1:7" ht="15.75">
      <c r="A55" s="110" t="s">
        <v>251</v>
      </c>
      <c r="B55" s="102"/>
      <c r="C55" s="111">
        <f>SUM(C56:C58)</f>
        <v>65721</v>
      </c>
      <c r="D55" s="111">
        <f t="shared" ref="D55:F55" si="7">SUM(D56:D58)</f>
        <v>62242.6</v>
      </c>
      <c r="E55" s="111">
        <f t="shared" si="7"/>
        <v>66820</v>
      </c>
      <c r="F55" s="117">
        <f t="shared" si="7"/>
        <v>1099</v>
      </c>
      <c r="G55" s="59"/>
    </row>
    <row r="56" spans="1:7" ht="94.5">
      <c r="A56" s="180" t="s">
        <v>311</v>
      </c>
      <c r="B56" s="102"/>
      <c r="C56" s="181">
        <v>60350</v>
      </c>
      <c r="D56" s="181">
        <v>56789</v>
      </c>
      <c r="E56" s="181">
        <v>61270</v>
      </c>
      <c r="F56" s="182">
        <f>E56-C56</f>
        <v>920</v>
      </c>
      <c r="G56" s="59"/>
    </row>
    <row r="57" spans="1:7" ht="60">
      <c r="A57" s="141" t="s">
        <v>269</v>
      </c>
      <c r="B57" s="90"/>
      <c r="C57" s="114">
        <v>1537</v>
      </c>
      <c r="D57" s="116">
        <v>1109.0999999999999</v>
      </c>
      <c r="E57" s="115">
        <v>1150</v>
      </c>
      <c r="F57" s="113">
        <f t="shared" ref="F57:F58" si="8">E57-C57</f>
        <v>-387</v>
      </c>
      <c r="G57" s="59"/>
    </row>
    <row r="58" spans="1:7" ht="54.75" customHeight="1">
      <c r="A58" s="141" t="s">
        <v>270</v>
      </c>
      <c r="B58" s="90"/>
      <c r="C58" s="114">
        <v>3834</v>
      </c>
      <c r="D58" s="116">
        <v>4344.5</v>
      </c>
      <c r="E58" s="115">
        <v>4400</v>
      </c>
      <c r="F58" s="113">
        <f t="shared" si="8"/>
        <v>566</v>
      </c>
      <c r="G58" s="59"/>
    </row>
    <row r="59" spans="1:7" ht="15.75">
      <c r="A59" s="83"/>
      <c r="B59" s="57"/>
      <c r="C59" s="57"/>
      <c r="D59" s="64"/>
      <c r="E59" s="55"/>
      <c r="F59" s="59"/>
      <c r="G59" s="59"/>
    </row>
    <row r="60" spans="1:7" ht="15.75">
      <c r="A60" s="118"/>
      <c r="B60" s="57"/>
      <c r="C60" s="57"/>
      <c r="D60" s="64"/>
      <c r="E60" s="55"/>
      <c r="F60" s="59"/>
      <c r="G60" s="59"/>
    </row>
    <row r="61" spans="1:7">
      <c r="G61" s="59"/>
    </row>
    <row r="62" spans="1:7">
      <c r="G62" s="59"/>
    </row>
    <row r="63" spans="1:7" ht="15.75">
      <c r="A63" s="56"/>
      <c r="B63" s="57"/>
      <c r="C63" s="57"/>
      <c r="D63" s="64"/>
      <c r="E63" s="55"/>
      <c r="F63" s="59"/>
      <c r="G63" s="59"/>
    </row>
    <row r="64" spans="1:7" ht="15.75">
      <c r="A64" s="144"/>
      <c r="B64" s="57"/>
      <c r="C64" s="57"/>
      <c r="D64" s="64"/>
      <c r="E64" s="55"/>
      <c r="F64" s="59"/>
      <c r="G64" s="59"/>
    </row>
    <row r="65" spans="1:7" ht="15.75">
      <c r="A65" s="121"/>
      <c r="B65" s="57"/>
      <c r="C65" s="57"/>
      <c r="D65" s="64"/>
      <c r="E65" s="55"/>
      <c r="F65" s="59"/>
      <c r="G65" s="59"/>
    </row>
    <row r="66" spans="1:7" ht="15.75">
      <c r="A66" s="121"/>
      <c r="B66" s="57"/>
      <c r="C66" s="57"/>
      <c r="D66" s="64"/>
      <c r="E66" s="55"/>
      <c r="F66" s="59"/>
      <c r="G66" s="59"/>
    </row>
    <row r="67" spans="1:7" ht="15.75">
      <c r="A67" s="56"/>
      <c r="B67" s="57"/>
      <c r="C67" s="57"/>
      <c r="D67" s="64"/>
      <c r="E67" s="55"/>
      <c r="F67" s="59"/>
      <c r="G67" s="59"/>
    </row>
    <row r="68" spans="1:7">
      <c r="A68" s="65"/>
      <c r="B68" s="51"/>
      <c r="C68" s="51"/>
      <c r="D68" s="51"/>
      <c r="E68" s="51"/>
      <c r="F68" s="51"/>
      <c r="G68" s="51"/>
    </row>
    <row r="69" spans="1:7" ht="18.75">
      <c r="A69" s="66"/>
      <c r="B69" s="67"/>
      <c r="D69" s="68"/>
      <c r="E69" s="69"/>
      <c r="F69" s="51"/>
      <c r="G69" s="51"/>
    </row>
    <row r="70" spans="1:7" ht="15">
      <c r="A70" s="98" t="s">
        <v>215</v>
      </c>
      <c r="B70" s="96"/>
      <c r="C70" s="95">
        <v>12526923.640000001</v>
      </c>
      <c r="D70" s="96" t="s">
        <v>218</v>
      </c>
    </row>
    <row r="71" spans="1:7" ht="15">
      <c r="A71" s="98" t="s">
        <v>216</v>
      </c>
      <c r="B71" s="96"/>
      <c r="C71" s="96">
        <v>392761.23</v>
      </c>
      <c r="D71" s="96" t="s">
        <v>219</v>
      </c>
    </row>
    <row r="72" spans="1:7" ht="15">
      <c r="A72" s="98" t="s">
        <v>217</v>
      </c>
      <c r="B72" s="96"/>
      <c r="C72" s="97">
        <f>C70-C71</f>
        <v>12134162.41</v>
      </c>
      <c r="D72" s="96" t="s">
        <v>219</v>
      </c>
    </row>
  </sheetData>
  <mergeCells count="3">
    <mergeCell ref="A17:G17"/>
    <mergeCell ref="A45:F45"/>
    <mergeCell ref="A53:F53"/>
  </mergeCells>
  <pageMargins left="0" right="0" top="0.55118110236220474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150"/>
  <sheetViews>
    <sheetView topLeftCell="A5" workbookViewId="0">
      <pane xSplit="10" ySplit="3" topLeftCell="T145" activePane="bottomRight" state="frozen"/>
      <selection activeCell="E48" sqref="A48:E48"/>
      <selection pane="topRight" activeCell="E48" sqref="A48:E48"/>
      <selection pane="bottomLeft" activeCell="E48" sqref="A48:E48"/>
      <selection pane="bottomRight" activeCell="W164" sqref="W164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22.5703125" style="3" customWidth="1"/>
    <col min="11" max="11" width="9.7109375" style="1" customWidth="1"/>
    <col min="12" max="12" width="11.28515625" customWidth="1"/>
    <col min="13" max="13" width="11.42578125" customWidth="1"/>
    <col min="14" max="14" width="9.28515625" bestFit="1" customWidth="1"/>
    <col min="15" max="15" width="10.42578125" customWidth="1"/>
    <col min="16" max="16" width="10.5703125" customWidth="1"/>
    <col min="17" max="17" width="11.42578125" customWidth="1"/>
    <col min="18" max="18" width="9.28515625" bestFit="1" customWidth="1"/>
    <col min="19" max="19" width="9.85546875" customWidth="1"/>
    <col min="20" max="20" width="11.85546875" bestFit="1" customWidth="1"/>
    <col min="21" max="21" width="15.5703125" customWidth="1"/>
    <col min="22" max="22" width="11.7109375" customWidth="1"/>
    <col min="23" max="23" width="11.42578125" customWidth="1"/>
    <col min="24" max="24" width="9.140625" style="164"/>
  </cols>
  <sheetData>
    <row r="1" spans="1:23" ht="15.75">
      <c r="A1" s="8"/>
      <c r="B1" s="8"/>
      <c r="C1" s="8"/>
      <c r="D1" s="8"/>
      <c r="E1" s="8"/>
      <c r="F1" s="8"/>
      <c r="G1" s="8"/>
      <c r="H1" s="8"/>
      <c r="I1" s="8"/>
      <c r="J1" s="9"/>
      <c r="K1" s="8"/>
    </row>
    <row r="2" spans="1:23" ht="68.25" customHeight="1">
      <c r="A2" s="189" t="s">
        <v>196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</row>
    <row r="3" spans="1:23" ht="15.75">
      <c r="A3" s="10"/>
      <c r="B3" s="10"/>
      <c r="C3" s="10"/>
      <c r="D3" s="10"/>
      <c r="E3" s="10"/>
      <c r="F3" s="10"/>
      <c r="G3" s="10"/>
      <c r="H3" s="10"/>
      <c r="I3" s="10"/>
      <c r="J3" s="11"/>
      <c r="K3" s="12"/>
    </row>
    <row r="4" spans="1:23" ht="21.75" customHeight="1">
      <c r="A4" s="190" t="s">
        <v>104</v>
      </c>
      <c r="B4" s="190"/>
      <c r="C4" s="190"/>
      <c r="D4" s="190"/>
      <c r="E4" s="190"/>
      <c r="F4" s="190"/>
      <c r="G4" s="190"/>
      <c r="H4" s="190"/>
      <c r="I4" s="190"/>
      <c r="J4" s="191"/>
      <c r="K4" s="191"/>
    </row>
    <row r="5" spans="1:23" ht="15" customHeight="1">
      <c r="A5" s="192" t="s">
        <v>72</v>
      </c>
      <c r="B5" s="193" t="s">
        <v>117</v>
      </c>
      <c r="C5" s="193"/>
      <c r="D5" s="193"/>
      <c r="E5" s="193"/>
      <c r="F5" s="193"/>
      <c r="G5" s="193"/>
      <c r="H5" s="193"/>
      <c r="I5" s="193"/>
      <c r="J5" s="194" t="s">
        <v>195</v>
      </c>
      <c r="K5" s="195" t="s">
        <v>228</v>
      </c>
      <c r="L5" s="187" t="s">
        <v>229</v>
      </c>
      <c r="M5" s="187" t="s">
        <v>230</v>
      </c>
      <c r="N5" s="187" t="s">
        <v>234</v>
      </c>
      <c r="O5" s="187" t="s">
        <v>231</v>
      </c>
      <c r="P5" s="187" t="s">
        <v>232</v>
      </c>
      <c r="Q5" s="187" t="s">
        <v>233</v>
      </c>
      <c r="R5" s="187" t="s">
        <v>226</v>
      </c>
      <c r="S5" s="187" t="s">
        <v>227</v>
      </c>
      <c r="T5" s="187" t="s">
        <v>293</v>
      </c>
      <c r="U5" s="187" t="s">
        <v>295</v>
      </c>
      <c r="V5" s="187" t="s">
        <v>294</v>
      </c>
      <c r="W5" s="187" t="s">
        <v>225</v>
      </c>
    </row>
    <row r="6" spans="1:23" ht="60.75" customHeight="1">
      <c r="A6" s="192"/>
      <c r="B6" s="198" t="s">
        <v>118</v>
      </c>
      <c r="C6" s="193" t="s">
        <v>119</v>
      </c>
      <c r="D6" s="193"/>
      <c r="E6" s="193"/>
      <c r="F6" s="193"/>
      <c r="G6" s="193"/>
      <c r="H6" s="193" t="s">
        <v>120</v>
      </c>
      <c r="I6" s="193"/>
      <c r="J6" s="194"/>
      <c r="K6" s="196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</row>
    <row r="7" spans="1:23" ht="46.5" customHeight="1">
      <c r="A7" s="192"/>
      <c r="B7" s="198"/>
      <c r="C7" s="40" t="s">
        <v>121</v>
      </c>
      <c r="D7" s="40" t="s">
        <v>122</v>
      </c>
      <c r="E7" s="40" t="s">
        <v>123</v>
      </c>
      <c r="F7" s="40" t="s">
        <v>124</v>
      </c>
      <c r="G7" s="48" t="s">
        <v>125</v>
      </c>
      <c r="H7" s="48" t="s">
        <v>126</v>
      </c>
      <c r="I7" s="48" t="s">
        <v>127</v>
      </c>
      <c r="J7" s="194"/>
      <c r="K7" s="197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</row>
    <row r="8" spans="1:23">
      <c r="A8" s="42"/>
      <c r="B8" s="42">
        <v>1</v>
      </c>
      <c r="C8" s="42">
        <v>2</v>
      </c>
      <c r="D8" s="42">
        <v>3</v>
      </c>
      <c r="E8" s="42">
        <v>4</v>
      </c>
      <c r="F8" s="42">
        <v>5</v>
      </c>
      <c r="G8" s="42">
        <v>6</v>
      </c>
      <c r="H8" s="42">
        <v>7</v>
      </c>
      <c r="I8" s="42">
        <v>8</v>
      </c>
      <c r="J8" s="42">
        <v>9</v>
      </c>
      <c r="K8" s="42">
        <v>10</v>
      </c>
      <c r="L8" s="49"/>
      <c r="M8" s="49"/>
      <c r="N8" s="49"/>
      <c r="O8" s="49"/>
      <c r="P8" s="49"/>
      <c r="Q8" s="49"/>
    </row>
    <row r="9" spans="1:23" ht="47.25">
      <c r="A9" s="13">
        <v>1</v>
      </c>
      <c r="B9" s="44" t="s">
        <v>107</v>
      </c>
      <c r="C9" s="44" t="s">
        <v>108</v>
      </c>
      <c r="D9" s="44" t="s">
        <v>109</v>
      </c>
      <c r="E9" s="44" t="s">
        <v>109</v>
      </c>
      <c r="F9" s="44" t="s">
        <v>107</v>
      </c>
      <c r="G9" s="44" t="s">
        <v>109</v>
      </c>
      <c r="H9" s="44" t="s">
        <v>110</v>
      </c>
      <c r="I9" s="44" t="s">
        <v>107</v>
      </c>
      <c r="J9" s="4" t="s">
        <v>30</v>
      </c>
      <c r="K9" s="5">
        <f t="shared" ref="K9:W9" si="0">K10+K25+K33+K41+K46+K63+K68+K82+K91+K94+K19+K131</f>
        <v>332527</v>
      </c>
      <c r="L9" s="5">
        <f t="shared" si="0"/>
        <v>0</v>
      </c>
      <c r="M9" s="5">
        <f t="shared" si="0"/>
        <v>332527</v>
      </c>
      <c r="N9" s="5">
        <f t="shared" si="0"/>
        <v>14208.898000000001</v>
      </c>
      <c r="O9" s="5">
        <f t="shared" si="0"/>
        <v>346735.89799999999</v>
      </c>
      <c r="P9" s="5">
        <f t="shared" si="0"/>
        <v>0</v>
      </c>
      <c r="Q9" s="5">
        <f t="shared" si="0"/>
        <v>346735.89799999999</v>
      </c>
      <c r="R9" s="5">
        <f t="shared" si="0"/>
        <v>-26431</v>
      </c>
      <c r="S9" s="5">
        <f t="shared" si="0"/>
        <v>320304.89799999999</v>
      </c>
      <c r="T9" s="5">
        <f t="shared" si="0"/>
        <v>50265</v>
      </c>
      <c r="U9" s="5">
        <f t="shared" si="0"/>
        <v>370569.89799999999</v>
      </c>
      <c r="V9" s="5">
        <f t="shared" si="0"/>
        <v>1420</v>
      </c>
      <c r="W9" s="5">
        <f t="shared" si="0"/>
        <v>371989.89799999999</v>
      </c>
    </row>
    <row r="10" spans="1:23" ht="47.25">
      <c r="A10" s="13">
        <f>A9+1</f>
        <v>2</v>
      </c>
      <c r="B10" s="44" t="s">
        <v>107</v>
      </c>
      <c r="C10" s="44" t="s">
        <v>108</v>
      </c>
      <c r="D10" s="44" t="s">
        <v>111</v>
      </c>
      <c r="E10" s="44" t="s">
        <v>109</v>
      </c>
      <c r="F10" s="44" t="s">
        <v>107</v>
      </c>
      <c r="G10" s="44" t="s">
        <v>109</v>
      </c>
      <c r="H10" s="44" t="s">
        <v>110</v>
      </c>
      <c r="I10" s="44" t="s">
        <v>107</v>
      </c>
      <c r="J10" s="4" t="s">
        <v>9</v>
      </c>
      <c r="K10" s="5">
        <f>K11+K14</f>
        <v>196504</v>
      </c>
      <c r="L10" s="5">
        <f t="shared" ref="L10:M10" si="1">L11+L14</f>
        <v>0</v>
      </c>
      <c r="M10" s="5">
        <f t="shared" si="1"/>
        <v>196504</v>
      </c>
      <c r="N10" s="5">
        <f t="shared" ref="N10:O10" si="2">N11+N14</f>
        <v>8239</v>
      </c>
      <c r="O10" s="5">
        <f t="shared" si="2"/>
        <v>204743</v>
      </c>
      <c r="P10" s="5">
        <f t="shared" ref="P10:Q10" si="3">P11+P14</f>
        <v>0</v>
      </c>
      <c r="Q10" s="5">
        <f t="shared" si="3"/>
        <v>204743</v>
      </c>
      <c r="R10" s="5">
        <f t="shared" ref="R10:S10" si="4">R11+R14</f>
        <v>-24618</v>
      </c>
      <c r="S10" s="5">
        <f t="shared" si="4"/>
        <v>180125</v>
      </c>
      <c r="T10" s="5">
        <f t="shared" ref="T10:U10" si="5">T11+T14</f>
        <v>22116</v>
      </c>
      <c r="U10" s="5">
        <f t="shared" si="5"/>
        <v>202241</v>
      </c>
      <c r="V10" s="5">
        <f t="shared" ref="V10:W10" si="6">V11+V14</f>
        <v>900</v>
      </c>
      <c r="W10" s="5">
        <f t="shared" si="6"/>
        <v>203141</v>
      </c>
    </row>
    <row r="11" spans="1:23" ht="31.5">
      <c r="A11" s="13">
        <f t="shared" ref="A11:A75" si="7">A10+1</f>
        <v>3</v>
      </c>
      <c r="B11" s="44" t="s">
        <v>107</v>
      </c>
      <c r="C11" s="44" t="s">
        <v>108</v>
      </c>
      <c r="D11" s="44" t="s">
        <v>111</v>
      </c>
      <c r="E11" s="44" t="s">
        <v>111</v>
      </c>
      <c r="F11" s="44" t="s">
        <v>107</v>
      </c>
      <c r="G11" s="44" t="s">
        <v>109</v>
      </c>
      <c r="H11" s="44" t="s">
        <v>110</v>
      </c>
      <c r="I11" s="44" t="s">
        <v>112</v>
      </c>
      <c r="J11" s="4" t="s">
        <v>10</v>
      </c>
      <c r="K11" s="5">
        <f>K12</f>
        <v>79216</v>
      </c>
      <c r="L11" s="5">
        <f t="shared" ref="L11:W12" si="8">L12</f>
        <v>0</v>
      </c>
      <c r="M11" s="5">
        <f t="shared" si="8"/>
        <v>79216</v>
      </c>
      <c r="N11" s="5">
        <f t="shared" si="8"/>
        <v>8239</v>
      </c>
      <c r="O11" s="5">
        <f t="shared" si="8"/>
        <v>87455</v>
      </c>
      <c r="P11" s="5">
        <f t="shared" si="8"/>
        <v>0</v>
      </c>
      <c r="Q11" s="5">
        <f t="shared" si="8"/>
        <v>87455</v>
      </c>
      <c r="R11" s="5">
        <f t="shared" si="8"/>
        <v>-24618</v>
      </c>
      <c r="S11" s="5">
        <f t="shared" si="8"/>
        <v>62837</v>
      </c>
      <c r="T11" s="5">
        <f t="shared" si="8"/>
        <v>9616</v>
      </c>
      <c r="U11" s="5">
        <f t="shared" si="8"/>
        <v>72453</v>
      </c>
      <c r="V11" s="5">
        <f t="shared" si="8"/>
        <v>0</v>
      </c>
      <c r="W11" s="5">
        <f t="shared" si="8"/>
        <v>72453</v>
      </c>
    </row>
    <row r="12" spans="1:23" ht="126">
      <c r="A12" s="13">
        <f t="shared" si="7"/>
        <v>4</v>
      </c>
      <c r="B12" s="44" t="s">
        <v>107</v>
      </c>
      <c r="C12" s="44" t="s">
        <v>108</v>
      </c>
      <c r="D12" s="44" t="s">
        <v>111</v>
      </c>
      <c r="E12" s="44" t="s">
        <v>111</v>
      </c>
      <c r="F12" s="44" t="s">
        <v>113</v>
      </c>
      <c r="G12" s="44" t="s">
        <v>109</v>
      </c>
      <c r="H12" s="44" t="s">
        <v>110</v>
      </c>
      <c r="I12" s="44" t="s">
        <v>112</v>
      </c>
      <c r="J12" s="6" t="s">
        <v>11</v>
      </c>
      <c r="K12" s="7">
        <f>K13</f>
        <v>79216</v>
      </c>
      <c r="L12" s="7">
        <f t="shared" si="8"/>
        <v>0</v>
      </c>
      <c r="M12" s="7">
        <f t="shared" si="8"/>
        <v>79216</v>
      </c>
      <c r="N12" s="7">
        <f t="shared" si="8"/>
        <v>8239</v>
      </c>
      <c r="O12" s="7">
        <f t="shared" si="8"/>
        <v>87455</v>
      </c>
      <c r="P12" s="7">
        <f t="shared" si="8"/>
        <v>0</v>
      </c>
      <c r="Q12" s="7">
        <f t="shared" si="8"/>
        <v>87455</v>
      </c>
      <c r="R12" s="7">
        <f t="shared" si="8"/>
        <v>-24618</v>
      </c>
      <c r="S12" s="7">
        <f t="shared" si="8"/>
        <v>62837</v>
      </c>
      <c r="T12" s="7">
        <f>T13</f>
        <v>9616</v>
      </c>
      <c r="U12" s="7">
        <f t="shared" si="8"/>
        <v>72453</v>
      </c>
      <c r="V12" s="7">
        <f t="shared" si="8"/>
        <v>0</v>
      </c>
      <c r="W12" s="7">
        <f t="shared" si="8"/>
        <v>72453</v>
      </c>
    </row>
    <row r="13" spans="1:23" ht="173.25">
      <c r="A13" s="13">
        <f t="shared" si="7"/>
        <v>5</v>
      </c>
      <c r="B13" s="44" t="s">
        <v>114</v>
      </c>
      <c r="C13" s="44" t="s">
        <v>108</v>
      </c>
      <c r="D13" s="44" t="s">
        <v>111</v>
      </c>
      <c r="E13" s="44" t="s">
        <v>111</v>
      </c>
      <c r="F13" s="44" t="s">
        <v>115</v>
      </c>
      <c r="G13" s="44" t="s">
        <v>116</v>
      </c>
      <c r="H13" s="44" t="s">
        <v>110</v>
      </c>
      <c r="I13" s="44" t="s">
        <v>112</v>
      </c>
      <c r="J13" s="6" t="s">
        <v>84</v>
      </c>
      <c r="K13" s="7">
        <v>79216</v>
      </c>
      <c r="L13" s="7"/>
      <c r="M13" s="7">
        <f>K13+L13</f>
        <v>79216</v>
      </c>
      <c r="N13" s="7">
        <v>8239</v>
      </c>
      <c r="O13" s="7">
        <f>M13+N13</f>
        <v>87455</v>
      </c>
      <c r="P13" s="7"/>
      <c r="Q13" s="7">
        <f t="shared" ref="Q13" si="9">O13+P13</f>
        <v>87455</v>
      </c>
      <c r="R13" s="7">
        <v>-24618</v>
      </c>
      <c r="S13" s="7">
        <f t="shared" ref="S13" si="10">Q13+R13</f>
        <v>62837</v>
      </c>
      <c r="T13" s="7">
        <v>9616</v>
      </c>
      <c r="U13" s="7">
        <f t="shared" ref="U13" si="11">S13+T13</f>
        <v>72453</v>
      </c>
      <c r="V13" s="7"/>
      <c r="W13" s="7">
        <f t="shared" ref="W13" si="12">U13+V13</f>
        <v>72453</v>
      </c>
    </row>
    <row r="14" spans="1:23" ht="31.5">
      <c r="A14" s="13">
        <f t="shared" si="7"/>
        <v>6</v>
      </c>
      <c r="B14" s="44" t="s">
        <v>107</v>
      </c>
      <c r="C14" s="44" t="s">
        <v>108</v>
      </c>
      <c r="D14" s="44" t="s">
        <v>111</v>
      </c>
      <c r="E14" s="44" t="s">
        <v>116</v>
      </c>
      <c r="F14" s="44" t="s">
        <v>107</v>
      </c>
      <c r="G14" s="44" t="s">
        <v>111</v>
      </c>
      <c r="H14" s="44" t="s">
        <v>110</v>
      </c>
      <c r="I14" s="44" t="s">
        <v>112</v>
      </c>
      <c r="J14" s="4" t="s">
        <v>12</v>
      </c>
      <c r="K14" s="5">
        <f>SUM(K15:K18)</f>
        <v>117288</v>
      </c>
      <c r="L14" s="5">
        <f t="shared" ref="L14:M14" si="13">SUM(L15:L18)</f>
        <v>0</v>
      </c>
      <c r="M14" s="5">
        <f t="shared" si="13"/>
        <v>117288</v>
      </c>
      <c r="N14" s="5">
        <f t="shared" ref="N14:O14" si="14">SUM(N15:N18)</f>
        <v>0</v>
      </c>
      <c r="O14" s="5">
        <f t="shared" si="14"/>
        <v>117288</v>
      </c>
      <c r="P14" s="5">
        <f t="shared" ref="P14:Q14" si="15">SUM(P15:P18)</f>
        <v>0</v>
      </c>
      <c r="Q14" s="5">
        <f t="shared" si="15"/>
        <v>117288</v>
      </c>
      <c r="R14" s="5">
        <f t="shared" ref="R14:S14" si="16">SUM(R15:R18)</f>
        <v>0</v>
      </c>
      <c r="S14" s="5">
        <f t="shared" si="16"/>
        <v>117288</v>
      </c>
      <c r="T14" s="5">
        <f t="shared" ref="T14:U14" si="17">SUM(T15:T18)</f>
        <v>12500</v>
      </c>
      <c r="U14" s="5">
        <f t="shared" si="17"/>
        <v>129788</v>
      </c>
      <c r="V14" s="5">
        <f t="shared" ref="V14:W14" si="18">SUM(V15:V18)</f>
        <v>900</v>
      </c>
      <c r="W14" s="5">
        <f t="shared" si="18"/>
        <v>130688</v>
      </c>
    </row>
    <row r="15" spans="1:23" ht="252">
      <c r="A15" s="13">
        <f t="shared" si="7"/>
        <v>7</v>
      </c>
      <c r="B15" s="44" t="s">
        <v>114</v>
      </c>
      <c r="C15" s="44" t="s">
        <v>108</v>
      </c>
      <c r="D15" s="44" t="s">
        <v>111</v>
      </c>
      <c r="E15" s="44" t="s">
        <v>116</v>
      </c>
      <c r="F15" s="44" t="s">
        <v>113</v>
      </c>
      <c r="G15" s="44" t="s">
        <v>111</v>
      </c>
      <c r="H15" s="44" t="s">
        <v>110</v>
      </c>
      <c r="I15" s="44" t="s">
        <v>112</v>
      </c>
      <c r="J15" s="14" t="s">
        <v>48</v>
      </c>
      <c r="K15" s="7">
        <v>115555</v>
      </c>
      <c r="L15" s="7"/>
      <c r="M15" s="7">
        <f>K15+L15</f>
        <v>115555</v>
      </c>
      <c r="N15" s="7"/>
      <c r="O15" s="7">
        <f>M15+N15</f>
        <v>115555</v>
      </c>
      <c r="P15" s="7"/>
      <c r="Q15" s="7">
        <f t="shared" ref="Q15:Q18" si="19">O15+P15</f>
        <v>115555</v>
      </c>
      <c r="R15" s="7"/>
      <c r="S15" s="7">
        <f t="shared" ref="S15:S18" si="20">Q15+R15</f>
        <v>115555</v>
      </c>
      <c r="T15" s="7">
        <v>11283</v>
      </c>
      <c r="U15" s="7">
        <f t="shared" ref="U15:U18" si="21">S15+T15</f>
        <v>126838</v>
      </c>
      <c r="V15" s="7">
        <v>900</v>
      </c>
      <c r="W15" s="7">
        <f t="shared" ref="W15:W18" si="22">U15+V15</f>
        <v>127738</v>
      </c>
    </row>
    <row r="16" spans="1:23" ht="393.75">
      <c r="A16" s="13">
        <f t="shared" si="7"/>
        <v>8</v>
      </c>
      <c r="B16" s="44" t="s">
        <v>114</v>
      </c>
      <c r="C16" s="44" t="s">
        <v>108</v>
      </c>
      <c r="D16" s="44" t="s">
        <v>111</v>
      </c>
      <c r="E16" s="44" t="s">
        <v>116</v>
      </c>
      <c r="F16" s="44" t="s">
        <v>128</v>
      </c>
      <c r="G16" s="44" t="s">
        <v>111</v>
      </c>
      <c r="H16" s="44" t="s">
        <v>110</v>
      </c>
      <c r="I16" s="44" t="s">
        <v>112</v>
      </c>
      <c r="J16" s="6" t="s">
        <v>49</v>
      </c>
      <c r="K16" s="7">
        <v>945</v>
      </c>
      <c r="L16" s="7"/>
      <c r="M16" s="7">
        <f t="shared" ref="M16:O18" si="23">K16+L16</f>
        <v>945</v>
      </c>
      <c r="N16" s="7"/>
      <c r="O16" s="7">
        <f t="shared" si="23"/>
        <v>945</v>
      </c>
      <c r="P16" s="7"/>
      <c r="Q16" s="7">
        <f t="shared" si="19"/>
        <v>945</v>
      </c>
      <c r="R16" s="7"/>
      <c r="S16" s="7">
        <f t="shared" si="20"/>
        <v>945</v>
      </c>
      <c r="T16" s="7">
        <v>-245</v>
      </c>
      <c r="U16" s="7">
        <f t="shared" si="21"/>
        <v>700</v>
      </c>
      <c r="V16" s="7"/>
      <c r="W16" s="7">
        <f t="shared" si="22"/>
        <v>700</v>
      </c>
    </row>
    <row r="17" spans="1:23" ht="141.75">
      <c r="A17" s="13">
        <f t="shared" si="7"/>
        <v>9</v>
      </c>
      <c r="B17" s="44" t="s">
        <v>114</v>
      </c>
      <c r="C17" s="44" t="s">
        <v>108</v>
      </c>
      <c r="D17" s="44" t="s">
        <v>111</v>
      </c>
      <c r="E17" s="44" t="s">
        <v>116</v>
      </c>
      <c r="F17" s="44" t="s">
        <v>129</v>
      </c>
      <c r="G17" s="44" t="s">
        <v>111</v>
      </c>
      <c r="H17" s="44" t="s">
        <v>110</v>
      </c>
      <c r="I17" s="44" t="s">
        <v>112</v>
      </c>
      <c r="J17" s="15" t="s">
        <v>50</v>
      </c>
      <c r="K17" s="16">
        <v>533</v>
      </c>
      <c r="L17" s="16"/>
      <c r="M17" s="7">
        <f t="shared" si="23"/>
        <v>533</v>
      </c>
      <c r="N17" s="7"/>
      <c r="O17" s="7">
        <f t="shared" si="23"/>
        <v>533</v>
      </c>
      <c r="P17" s="7"/>
      <c r="Q17" s="7">
        <f t="shared" si="19"/>
        <v>533</v>
      </c>
      <c r="R17" s="7"/>
      <c r="S17" s="7">
        <f t="shared" si="20"/>
        <v>533</v>
      </c>
      <c r="T17" s="7">
        <v>1567</v>
      </c>
      <c r="U17" s="7">
        <f t="shared" si="21"/>
        <v>2100</v>
      </c>
      <c r="V17" s="7"/>
      <c r="W17" s="7">
        <f t="shared" si="22"/>
        <v>2100</v>
      </c>
    </row>
    <row r="18" spans="1:23" ht="346.5">
      <c r="A18" s="13">
        <f t="shared" si="7"/>
        <v>10</v>
      </c>
      <c r="B18" s="44" t="s">
        <v>114</v>
      </c>
      <c r="C18" s="44" t="s">
        <v>108</v>
      </c>
      <c r="D18" s="44" t="s">
        <v>111</v>
      </c>
      <c r="E18" s="44" t="s">
        <v>116</v>
      </c>
      <c r="F18" s="44" t="s">
        <v>130</v>
      </c>
      <c r="G18" s="44" t="s">
        <v>111</v>
      </c>
      <c r="H18" s="44" t="s">
        <v>110</v>
      </c>
      <c r="I18" s="44" t="s">
        <v>112</v>
      </c>
      <c r="J18" s="15" t="s">
        <v>76</v>
      </c>
      <c r="K18" s="16">
        <v>255</v>
      </c>
      <c r="L18" s="16"/>
      <c r="M18" s="7">
        <f t="shared" si="23"/>
        <v>255</v>
      </c>
      <c r="N18" s="7"/>
      <c r="O18" s="7">
        <f t="shared" si="23"/>
        <v>255</v>
      </c>
      <c r="P18" s="7"/>
      <c r="Q18" s="7">
        <f t="shared" si="19"/>
        <v>255</v>
      </c>
      <c r="R18" s="7"/>
      <c r="S18" s="7">
        <f t="shared" si="20"/>
        <v>255</v>
      </c>
      <c r="T18" s="7">
        <v>-105</v>
      </c>
      <c r="U18" s="7">
        <f t="shared" si="21"/>
        <v>150</v>
      </c>
      <c r="V18" s="7"/>
      <c r="W18" s="7">
        <f t="shared" si="22"/>
        <v>150</v>
      </c>
    </row>
    <row r="19" spans="1:23" ht="141.75">
      <c r="A19" s="13">
        <f t="shared" si="7"/>
        <v>11</v>
      </c>
      <c r="B19" s="44" t="s">
        <v>107</v>
      </c>
      <c r="C19" s="44" t="s">
        <v>108</v>
      </c>
      <c r="D19" s="44" t="s">
        <v>131</v>
      </c>
      <c r="E19" s="44" t="s">
        <v>109</v>
      </c>
      <c r="F19" s="44" t="s">
        <v>107</v>
      </c>
      <c r="G19" s="44" t="s">
        <v>109</v>
      </c>
      <c r="H19" s="44" t="s">
        <v>110</v>
      </c>
      <c r="I19" s="44" t="s">
        <v>107</v>
      </c>
      <c r="J19" s="17" t="s">
        <v>67</v>
      </c>
      <c r="K19" s="18">
        <f>K20</f>
        <v>1194</v>
      </c>
      <c r="L19" s="18">
        <f t="shared" ref="L19:W19" si="24">L20</f>
        <v>0</v>
      </c>
      <c r="M19" s="18">
        <f t="shared" si="24"/>
        <v>1194</v>
      </c>
      <c r="N19" s="18">
        <f t="shared" si="24"/>
        <v>0</v>
      </c>
      <c r="O19" s="18">
        <f t="shared" si="24"/>
        <v>1194</v>
      </c>
      <c r="P19" s="18">
        <f t="shared" si="24"/>
        <v>0</v>
      </c>
      <c r="Q19" s="18">
        <f t="shared" si="24"/>
        <v>1194</v>
      </c>
      <c r="R19" s="18">
        <f t="shared" si="24"/>
        <v>0</v>
      </c>
      <c r="S19" s="18">
        <f t="shared" si="24"/>
        <v>1194</v>
      </c>
      <c r="T19" s="18">
        <f t="shared" si="24"/>
        <v>0</v>
      </c>
      <c r="U19" s="18">
        <f t="shared" si="24"/>
        <v>1194</v>
      </c>
      <c r="V19" s="18">
        <f t="shared" si="24"/>
        <v>0</v>
      </c>
      <c r="W19" s="18">
        <f t="shared" si="24"/>
        <v>1194</v>
      </c>
    </row>
    <row r="20" spans="1:23" ht="141.75">
      <c r="A20" s="13">
        <f t="shared" si="7"/>
        <v>12</v>
      </c>
      <c r="B20" s="44" t="s">
        <v>107</v>
      </c>
      <c r="C20" s="44" t="s">
        <v>108</v>
      </c>
      <c r="D20" s="44" t="s">
        <v>131</v>
      </c>
      <c r="E20" s="44" t="s">
        <v>116</v>
      </c>
      <c r="F20" s="44" t="s">
        <v>107</v>
      </c>
      <c r="G20" s="44" t="s">
        <v>111</v>
      </c>
      <c r="H20" s="44" t="s">
        <v>110</v>
      </c>
      <c r="I20" s="44" t="s">
        <v>112</v>
      </c>
      <c r="J20" s="17" t="s">
        <v>68</v>
      </c>
      <c r="K20" s="18">
        <f>K21+K22+K23+K24</f>
        <v>1194</v>
      </c>
      <c r="L20" s="18">
        <f t="shared" ref="L20:M20" si="25">L21+L22+L23+L24</f>
        <v>0</v>
      </c>
      <c r="M20" s="18">
        <f t="shared" si="25"/>
        <v>1194</v>
      </c>
      <c r="N20" s="18">
        <f t="shared" ref="N20:O20" si="26">N21+N22+N23+N24</f>
        <v>0</v>
      </c>
      <c r="O20" s="18">
        <f t="shared" si="26"/>
        <v>1194</v>
      </c>
      <c r="P20" s="18">
        <f t="shared" ref="P20:Q20" si="27">P21+P22+P23+P24</f>
        <v>0</v>
      </c>
      <c r="Q20" s="18">
        <f t="shared" si="27"/>
        <v>1194</v>
      </c>
      <c r="R20" s="18">
        <f t="shared" ref="R20:S20" si="28">R21+R22+R23+R24</f>
        <v>0</v>
      </c>
      <c r="S20" s="18">
        <f t="shared" si="28"/>
        <v>1194</v>
      </c>
      <c r="T20" s="18">
        <f t="shared" ref="T20:U20" si="29">T21+T22+T23+T24</f>
        <v>0</v>
      </c>
      <c r="U20" s="18">
        <f t="shared" si="29"/>
        <v>1194</v>
      </c>
      <c r="V20" s="18">
        <f t="shared" ref="V20:W20" si="30">V21+V22+V23+V24</f>
        <v>0</v>
      </c>
      <c r="W20" s="18">
        <f t="shared" si="30"/>
        <v>1194</v>
      </c>
    </row>
    <row r="21" spans="1:23" ht="252">
      <c r="A21" s="13">
        <f t="shared" si="7"/>
        <v>13</v>
      </c>
      <c r="B21" s="44" t="s">
        <v>132</v>
      </c>
      <c r="C21" s="44" t="s">
        <v>108</v>
      </c>
      <c r="D21" s="44" t="s">
        <v>131</v>
      </c>
      <c r="E21" s="44" t="s">
        <v>116</v>
      </c>
      <c r="F21" s="44" t="s">
        <v>133</v>
      </c>
      <c r="G21" s="44" t="s">
        <v>111</v>
      </c>
      <c r="H21" s="44" t="s">
        <v>110</v>
      </c>
      <c r="I21" s="44" t="s">
        <v>112</v>
      </c>
      <c r="J21" s="29" t="s">
        <v>69</v>
      </c>
      <c r="K21" s="16">
        <v>443.6</v>
      </c>
      <c r="L21" s="16"/>
      <c r="M21" s="16">
        <f>K21+L21</f>
        <v>443.6</v>
      </c>
      <c r="N21" s="16"/>
      <c r="O21" s="16">
        <f>M21+N21</f>
        <v>443.6</v>
      </c>
      <c r="P21" s="16"/>
      <c r="Q21" s="16">
        <f t="shared" ref="Q21:Q24" si="31">O21+P21</f>
        <v>443.6</v>
      </c>
      <c r="R21" s="16"/>
      <c r="S21" s="16">
        <f t="shared" ref="S21:S24" si="32">Q21+R21</f>
        <v>443.6</v>
      </c>
      <c r="T21" s="16"/>
      <c r="U21" s="16">
        <f t="shared" ref="U21:U24" si="33">S21+T21</f>
        <v>443.6</v>
      </c>
      <c r="V21" s="16"/>
      <c r="W21" s="16">
        <f t="shared" ref="W21:W24" si="34">U21+V21</f>
        <v>443.6</v>
      </c>
    </row>
    <row r="22" spans="1:23" ht="299.25">
      <c r="A22" s="13">
        <f t="shared" si="7"/>
        <v>14</v>
      </c>
      <c r="B22" s="44" t="s">
        <v>132</v>
      </c>
      <c r="C22" s="44" t="s">
        <v>108</v>
      </c>
      <c r="D22" s="44" t="s">
        <v>131</v>
      </c>
      <c r="E22" s="44" t="s">
        <v>116</v>
      </c>
      <c r="F22" s="44" t="s">
        <v>134</v>
      </c>
      <c r="G22" s="44" t="s">
        <v>111</v>
      </c>
      <c r="H22" s="44" t="s">
        <v>110</v>
      </c>
      <c r="I22" s="44" t="s">
        <v>112</v>
      </c>
      <c r="J22" s="15" t="s">
        <v>106</v>
      </c>
      <c r="K22" s="16">
        <v>3.5</v>
      </c>
      <c r="L22" s="16"/>
      <c r="M22" s="16">
        <f t="shared" ref="M22:O24" si="35">K22+L22</f>
        <v>3.5</v>
      </c>
      <c r="N22" s="16"/>
      <c r="O22" s="16">
        <f t="shared" si="35"/>
        <v>3.5</v>
      </c>
      <c r="P22" s="16"/>
      <c r="Q22" s="16">
        <f t="shared" si="31"/>
        <v>3.5</v>
      </c>
      <c r="R22" s="16"/>
      <c r="S22" s="16">
        <f t="shared" si="32"/>
        <v>3.5</v>
      </c>
      <c r="T22" s="16"/>
      <c r="U22" s="16">
        <f t="shared" si="33"/>
        <v>3.5</v>
      </c>
      <c r="V22" s="16"/>
      <c r="W22" s="16">
        <f t="shared" si="34"/>
        <v>3.5</v>
      </c>
    </row>
    <row r="23" spans="1:23" ht="330.75">
      <c r="A23" s="13">
        <f t="shared" si="7"/>
        <v>15</v>
      </c>
      <c r="B23" s="44" t="s">
        <v>132</v>
      </c>
      <c r="C23" s="44" t="s">
        <v>108</v>
      </c>
      <c r="D23" s="44" t="s">
        <v>131</v>
      </c>
      <c r="E23" s="44" t="s">
        <v>116</v>
      </c>
      <c r="F23" s="44" t="s">
        <v>135</v>
      </c>
      <c r="G23" s="44" t="s">
        <v>111</v>
      </c>
      <c r="H23" s="44" t="s">
        <v>110</v>
      </c>
      <c r="I23" s="44" t="s">
        <v>112</v>
      </c>
      <c r="J23" s="15" t="s">
        <v>70</v>
      </c>
      <c r="K23" s="16">
        <v>815.8</v>
      </c>
      <c r="L23" s="16"/>
      <c r="M23" s="16">
        <f t="shared" si="35"/>
        <v>815.8</v>
      </c>
      <c r="N23" s="16"/>
      <c r="O23" s="16">
        <f t="shared" si="35"/>
        <v>815.8</v>
      </c>
      <c r="P23" s="16"/>
      <c r="Q23" s="16">
        <f t="shared" si="31"/>
        <v>815.8</v>
      </c>
      <c r="R23" s="16"/>
      <c r="S23" s="16">
        <f t="shared" si="32"/>
        <v>815.8</v>
      </c>
      <c r="T23" s="16"/>
      <c r="U23" s="16">
        <f t="shared" si="33"/>
        <v>815.8</v>
      </c>
      <c r="V23" s="16"/>
      <c r="W23" s="16">
        <f t="shared" si="34"/>
        <v>815.8</v>
      </c>
    </row>
    <row r="24" spans="1:23" ht="330.75">
      <c r="A24" s="13">
        <f t="shared" si="7"/>
        <v>16</v>
      </c>
      <c r="B24" s="44" t="s">
        <v>132</v>
      </c>
      <c r="C24" s="44" t="s">
        <v>108</v>
      </c>
      <c r="D24" s="44" t="s">
        <v>131</v>
      </c>
      <c r="E24" s="44" t="s">
        <v>116</v>
      </c>
      <c r="F24" s="44" t="s">
        <v>136</v>
      </c>
      <c r="G24" s="44" t="s">
        <v>111</v>
      </c>
      <c r="H24" s="44" t="s">
        <v>110</v>
      </c>
      <c r="I24" s="44" t="s">
        <v>112</v>
      </c>
      <c r="J24" s="15" t="s">
        <v>71</v>
      </c>
      <c r="K24" s="16">
        <v>-68.900000000000006</v>
      </c>
      <c r="L24" s="16"/>
      <c r="M24" s="16">
        <f t="shared" si="35"/>
        <v>-68.900000000000006</v>
      </c>
      <c r="N24" s="16"/>
      <c r="O24" s="16">
        <f t="shared" si="35"/>
        <v>-68.900000000000006</v>
      </c>
      <c r="P24" s="16"/>
      <c r="Q24" s="16">
        <f t="shared" si="31"/>
        <v>-68.900000000000006</v>
      </c>
      <c r="R24" s="16"/>
      <c r="S24" s="16">
        <f t="shared" si="32"/>
        <v>-68.900000000000006</v>
      </c>
      <c r="T24" s="16"/>
      <c r="U24" s="16">
        <f t="shared" si="33"/>
        <v>-68.900000000000006</v>
      </c>
      <c r="V24" s="16"/>
      <c r="W24" s="16">
        <f t="shared" si="34"/>
        <v>-68.900000000000006</v>
      </c>
    </row>
    <row r="25" spans="1:23" ht="47.25">
      <c r="A25" s="13">
        <f t="shared" si="7"/>
        <v>17</v>
      </c>
      <c r="B25" s="44" t="s">
        <v>107</v>
      </c>
      <c r="C25" s="44" t="s">
        <v>108</v>
      </c>
      <c r="D25" s="44" t="s">
        <v>137</v>
      </c>
      <c r="E25" s="44" t="s">
        <v>109</v>
      </c>
      <c r="F25" s="44" t="s">
        <v>107</v>
      </c>
      <c r="G25" s="44" t="s">
        <v>109</v>
      </c>
      <c r="H25" s="44" t="s">
        <v>110</v>
      </c>
      <c r="I25" s="44" t="s">
        <v>107</v>
      </c>
      <c r="J25" s="4" t="s">
        <v>13</v>
      </c>
      <c r="K25" s="5">
        <f>K26+K29+K31</f>
        <v>10028</v>
      </c>
      <c r="L25" s="5">
        <f t="shared" ref="L25:M25" si="36">L26+L29+L31</f>
        <v>0</v>
      </c>
      <c r="M25" s="5">
        <f t="shared" si="36"/>
        <v>10028</v>
      </c>
      <c r="N25" s="5">
        <f t="shared" ref="N25:O25" si="37">N26+N29+N31</f>
        <v>0</v>
      </c>
      <c r="O25" s="5">
        <f t="shared" si="37"/>
        <v>10028</v>
      </c>
      <c r="P25" s="5">
        <f t="shared" ref="P25:Q25" si="38">P26+P29+P31</f>
        <v>0</v>
      </c>
      <c r="Q25" s="5">
        <f t="shared" si="38"/>
        <v>10028</v>
      </c>
      <c r="R25" s="5">
        <f t="shared" ref="R25:S25" si="39">R26+R29+R31</f>
        <v>0</v>
      </c>
      <c r="S25" s="5">
        <f t="shared" si="39"/>
        <v>10028</v>
      </c>
      <c r="T25" s="5">
        <f t="shared" ref="T25:U25" si="40">T26+T29+T31</f>
        <v>-1986.3000000000002</v>
      </c>
      <c r="U25" s="5">
        <f t="shared" si="40"/>
        <v>8041.7</v>
      </c>
      <c r="V25" s="5">
        <f t="shared" ref="V25:W25" si="41">V26+V29+V31</f>
        <v>-583.5</v>
      </c>
      <c r="W25" s="5">
        <f t="shared" si="41"/>
        <v>7458.2</v>
      </c>
    </row>
    <row r="26" spans="1:23" ht="63">
      <c r="A26" s="13">
        <f t="shared" si="7"/>
        <v>18</v>
      </c>
      <c r="B26" s="44" t="s">
        <v>107</v>
      </c>
      <c r="C26" s="44" t="s">
        <v>108</v>
      </c>
      <c r="D26" s="44" t="s">
        <v>137</v>
      </c>
      <c r="E26" s="44" t="s">
        <v>116</v>
      </c>
      <c r="F26" s="44" t="s">
        <v>107</v>
      </c>
      <c r="G26" s="44" t="s">
        <v>116</v>
      </c>
      <c r="H26" s="44" t="s">
        <v>110</v>
      </c>
      <c r="I26" s="44" t="s">
        <v>112</v>
      </c>
      <c r="J26" s="4" t="s">
        <v>14</v>
      </c>
      <c r="K26" s="5">
        <f>K27</f>
        <v>9795</v>
      </c>
      <c r="L26" s="5">
        <f t="shared" ref="L26:S26" si="42">L27</f>
        <v>0</v>
      </c>
      <c r="M26" s="5">
        <f t="shared" si="42"/>
        <v>9795</v>
      </c>
      <c r="N26" s="5">
        <f t="shared" si="42"/>
        <v>0</v>
      </c>
      <c r="O26" s="5">
        <f t="shared" si="42"/>
        <v>9795</v>
      </c>
      <c r="P26" s="5">
        <f t="shared" si="42"/>
        <v>0</v>
      </c>
      <c r="Q26" s="5">
        <f t="shared" si="42"/>
        <v>9795</v>
      </c>
      <c r="R26" s="5">
        <f t="shared" si="42"/>
        <v>0</v>
      </c>
      <c r="S26" s="5">
        <f t="shared" si="42"/>
        <v>9795</v>
      </c>
      <c r="T26" s="5">
        <f>T27+T28</f>
        <v>-2088</v>
      </c>
      <c r="U26" s="5">
        <f>U27+U28</f>
        <v>7707</v>
      </c>
      <c r="V26" s="5">
        <f t="shared" ref="V26:W26" si="43">V27+V28</f>
        <v>-583.5</v>
      </c>
      <c r="W26" s="5">
        <f t="shared" si="43"/>
        <v>7123.5</v>
      </c>
    </row>
    <row r="27" spans="1:23" ht="63">
      <c r="A27" s="13">
        <f t="shared" si="7"/>
        <v>19</v>
      </c>
      <c r="B27" s="44" t="s">
        <v>107</v>
      </c>
      <c r="C27" s="44" t="s">
        <v>108</v>
      </c>
      <c r="D27" s="44" t="s">
        <v>137</v>
      </c>
      <c r="E27" s="44" t="s">
        <v>116</v>
      </c>
      <c r="F27" s="44" t="s">
        <v>113</v>
      </c>
      <c r="G27" s="44" t="s">
        <v>116</v>
      </c>
      <c r="H27" s="44" t="s">
        <v>110</v>
      </c>
      <c r="I27" s="44" t="s">
        <v>112</v>
      </c>
      <c r="J27" s="6" t="s">
        <v>14</v>
      </c>
      <c r="K27" s="19">
        <v>9795</v>
      </c>
      <c r="L27" s="19"/>
      <c r="M27" s="19">
        <f>K27+L27</f>
        <v>9795</v>
      </c>
      <c r="N27" s="19"/>
      <c r="O27" s="19">
        <f>M27+N27</f>
        <v>9795</v>
      </c>
      <c r="P27" s="19"/>
      <c r="Q27" s="19">
        <f t="shared" ref="Q27" si="44">O27+P27</f>
        <v>9795</v>
      </c>
      <c r="R27" s="19"/>
      <c r="S27" s="19">
        <f t="shared" ref="S27" si="45">Q27+R27</f>
        <v>9795</v>
      </c>
      <c r="T27" s="19">
        <v>-2090</v>
      </c>
      <c r="U27" s="19">
        <f t="shared" ref="U27" si="46">S27+T27</f>
        <v>7705</v>
      </c>
      <c r="V27" s="19">
        <v>-583.5</v>
      </c>
      <c r="W27" s="19">
        <f t="shared" ref="W27:W28" si="47">U27+V27</f>
        <v>7121.5</v>
      </c>
    </row>
    <row r="28" spans="1:23" ht="110.25">
      <c r="A28" s="13"/>
      <c r="B28" s="44" t="s">
        <v>107</v>
      </c>
      <c r="C28" s="44" t="s">
        <v>108</v>
      </c>
      <c r="D28" s="44" t="s">
        <v>137</v>
      </c>
      <c r="E28" s="44" t="s">
        <v>116</v>
      </c>
      <c r="F28" s="44" t="s">
        <v>128</v>
      </c>
      <c r="G28" s="44" t="s">
        <v>116</v>
      </c>
      <c r="H28" s="44" t="s">
        <v>110</v>
      </c>
      <c r="I28" s="44" t="s">
        <v>112</v>
      </c>
      <c r="J28" s="6" t="s">
        <v>292</v>
      </c>
      <c r="K28" s="19"/>
      <c r="L28" s="19"/>
      <c r="M28" s="19"/>
      <c r="N28" s="19"/>
      <c r="O28" s="19"/>
      <c r="P28" s="19"/>
      <c r="Q28" s="19"/>
      <c r="R28" s="19"/>
      <c r="S28" s="19"/>
      <c r="T28" s="19">
        <v>2</v>
      </c>
      <c r="U28" s="19">
        <f>S28+T28</f>
        <v>2</v>
      </c>
      <c r="V28" s="19"/>
      <c r="W28" s="19">
        <f t="shared" si="47"/>
        <v>2</v>
      </c>
    </row>
    <row r="29" spans="1:23" ht="47.25">
      <c r="A29" s="13">
        <f>A27+1</f>
        <v>20</v>
      </c>
      <c r="B29" s="44" t="s">
        <v>107</v>
      </c>
      <c r="C29" s="44" t="s">
        <v>108</v>
      </c>
      <c r="D29" s="44" t="s">
        <v>137</v>
      </c>
      <c r="E29" s="44" t="s">
        <v>131</v>
      </c>
      <c r="F29" s="44" t="s">
        <v>107</v>
      </c>
      <c r="G29" s="44" t="s">
        <v>111</v>
      </c>
      <c r="H29" s="44" t="s">
        <v>110</v>
      </c>
      <c r="I29" s="44" t="s">
        <v>112</v>
      </c>
      <c r="J29" s="4" t="s">
        <v>15</v>
      </c>
      <c r="K29" s="5">
        <f>K30</f>
        <v>3</v>
      </c>
      <c r="L29" s="5">
        <f t="shared" ref="L29:W29" si="48">L30</f>
        <v>0</v>
      </c>
      <c r="M29" s="5">
        <f t="shared" si="48"/>
        <v>3</v>
      </c>
      <c r="N29" s="5">
        <f t="shared" si="48"/>
        <v>0</v>
      </c>
      <c r="O29" s="5">
        <f t="shared" si="48"/>
        <v>3</v>
      </c>
      <c r="P29" s="5">
        <f t="shared" si="48"/>
        <v>0</v>
      </c>
      <c r="Q29" s="5">
        <f t="shared" si="48"/>
        <v>3</v>
      </c>
      <c r="R29" s="5">
        <f t="shared" si="48"/>
        <v>0</v>
      </c>
      <c r="S29" s="5">
        <f t="shared" si="48"/>
        <v>3</v>
      </c>
      <c r="T29" s="5">
        <f t="shared" si="48"/>
        <v>11.7</v>
      </c>
      <c r="U29" s="5">
        <f t="shared" si="48"/>
        <v>14.7</v>
      </c>
      <c r="V29" s="5">
        <f t="shared" si="48"/>
        <v>0</v>
      </c>
      <c r="W29" s="5">
        <f t="shared" si="48"/>
        <v>14.7</v>
      </c>
    </row>
    <row r="30" spans="1:23" ht="47.25">
      <c r="A30" s="13">
        <f t="shared" si="7"/>
        <v>21</v>
      </c>
      <c r="B30" s="44" t="s">
        <v>114</v>
      </c>
      <c r="C30" s="44" t="s">
        <v>108</v>
      </c>
      <c r="D30" s="44" t="s">
        <v>137</v>
      </c>
      <c r="E30" s="44" t="s">
        <v>131</v>
      </c>
      <c r="F30" s="44" t="s">
        <v>113</v>
      </c>
      <c r="G30" s="44" t="s">
        <v>111</v>
      </c>
      <c r="H30" s="44" t="s">
        <v>110</v>
      </c>
      <c r="I30" s="44" t="s">
        <v>112</v>
      </c>
      <c r="J30" s="6" t="s">
        <v>15</v>
      </c>
      <c r="K30" s="19">
        <v>3</v>
      </c>
      <c r="L30" s="19"/>
      <c r="M30" s="19">
        <f>K30+L30</f>
        <v>3</v>
      </c>
      <c r="N30" s="19"/>
      <c r="O30" s="19">
        <f>M30+N30</f>
        <v>3</v>
      </c>
      <c r="P30" s="19"/>
      <c r="Q30" s="19">
        <f t="shared" ref="Q30" si="49">O30+P30</f>
        <v>3</v>
      </c>
      <c r="R30" s="19"/>
      <c r="S30" s="19">
        <f t="shared" ref="S30" si="50">Q30+R30</f>
        <v>3</v>
      </c>
      <c r="T30" s="19">
        <v>11.7</v>
      </c>
      <c r="U30" s="19">
        <f t="shared" ref="U30" si="51">S30+T30</f>
        <v>14.7</v>
      </c>
      <c r="V30" s="19"/>
      <c r="W30" s="19">
        <f t="shared" ref="W30" si="52">U30+V30</f>
        <v>14.7</v>
      </c>
    </row>
    <row r="31" spans="1:23" ht="78.75">
      <c r="A31" s="13">
        <f t="shared" si="7"/>
        <v>22</v>
      </c>
      <c r="B31" s="44" t="s">
        <v>107</v>
      </c>
      <c r="C31" s="44" t="s">
        <v>108</v>
      </c>
      <c r="D31" s="44" t="s">
        <v>137</v>
      </c>
      <c r="E31" s="44" t="s">
        <v>138</v>
      </c>
      <c r="F31" s="44" t="s">
        <v>107</v>
      </c>
      <c r="G31" s="44" t="s">
        <v>116</v>
      </c>
      <c r="H31" s="44" t="s">
        <v>110</v>
      </c>
      <c r="I31" s="44" t="s">
        <v>112</v>
      </c>
      <c r="J31" s="20" t="s">
        <v>57</v>
      </c>
      <c r="K31" s="5">
        <f>K32</f>
        <v>230</v>
      </c>
      <c r="L31" s="5">
        <f t="shared" ref="L31:W31" si="53">L32</f>
        <v>0</v>
      </c>
      <c r="M31" s="5">
        <f t="shared" si="53"/>
        <v>230</v>
      </c>
      <c r="N31" s="5">
        <f t="shared" si="53"/>
        <v>0</v>
      </c>
      <c r="O31" s="5">
        <f t="shared" si="53"/>
        <v>230</v>
      </c>
      <c r="P31" s="5">
        <f t="shared" si="53"/>
        <v>0</v>
      </c>
      <c r="Q31" s="5">
        <f t="shared" si="53"/>
        <v>230</v>
      </c>
      <c r="R31" s="5">
        <f t="shared" si="53"/>
        <v>0</v>
      </c>
      <c r="S31" s="5">
        <f t="shared" si="53"/>
        <v>230</v>
      </c>
      <c r="T31" s="5">
        <f t="shared" si="53"/>
        <v>90</v>
      </c>
      <c r="U31" s="5">
        <f t="shared" si="53"/>
        <v>320</v>
      </c>
      <c r="V31" s="5">
        <f t="shared" si="53"/>
        <v>0</v>
      </c>
      <c r="W31" s="5">
        <f t="shared" si="53"/>
        <v>320</v>
      </c>
    </row>
    <row r="32" spans="1:23" ht="110.25">
      <c r="A32" s="13">
        <f t="shared" si="7"/>
        <v>23</v>
      </c>
      <c r="B32" s="44" t="s">
        <v>114</v>
      </c>
      <c r="C32" s="44" t="s">
        <v>108</v>
      </c>
      <c r="D32" s="44" t="s">
        <v>137</v>
      </c>
      <c r="E32" s="44" t="s">
        <v>138</v>
      </c>
      <c r="F32" s="44" t="s">
        <v>113</v>
      </c>
      <c r="G32" s="44" t="s">
        <v>116</v>
      </c>
      <c r="H32" s="44" t="s">
        <v>110</v>
      </c>
      <c r="I32" s="44" t="s">
        <v>112</v>
      </c>
      <c r="J32" s="21" t="s">
        <v>58</v>
      </c>
      <c r="K32" s="19">
        <v>230</v>
      </c>
      <c r="L32" s="19"/>
      <c r="M32" s="19">
        <f>K32+L32</f>
        <v>230</v>
      </c>
      <c r="N32" s="19"/>
      <c r="O32" s="19">
        <f>M32+N32</f>
        <v>230</v>
      </c>
      <c r="P32" s="19"/>
      <c r="Q32" s="19">
        <f t="shared" ref="Q32" si="54">O32+P32</f>
        <v>230</v>
      </c>
      <c r="R32" s="19"/>
      <c r="S32" s="19">
        <f t="shared" ref="S32" si="55">Q32+R32</f>
        <v>230</v>
      </c>
      <c r="T32" s="19">
        <v>90</v>
      </c>
      <c r="U32" s="19">
        <f t="shared" ref="U32" si="56">S32+T32</f>
        <v>320</v>
      </c>
      <c r="V32" s="19"/>
      <c r="W32" s="19">
        <f t="shared" ref="W32" si="57">U32+V32</f>
        <v>320</v>
      </c>
    </row>
    <row r="33" spans="1:23" ht="31.5">
      <c r="A33" s="13">
        <f t="shared" si="7"/>
        <v>24</v>
      </c>
      <c r="B33" s="44" t="s">
        <v>107</v>
      </c>
      <c r="C33" s="44" t="s">
        <v>108</v>
      </c>
      <c r="D33" s="44" t="s">
        <v>139</v>
      </c>
      <c r="E33" s="44" t="s">
        <v>109</v>
      </c>
      <c r="F33" s="44" t="s">
        <v>107</v>
      </c>
      <c r="G33" s="44" t="s">
        <v>109</v>
      </c>
      <c r="H33" s="44" t="s">
        <v>110</v>
      </c>
      <c r="I33" s="44" t="s">
        <v>107</v>
      </c>
      <c r="J33" s="4" t="s">
        <v>16</v>
      </c>
      <c r="K33" s="5">
        <f>K35+K36</f>
        <v>45302</v>
      </c>
      <c r="L33" s="5">
        <f t="shared" ref="L33:M33" si="58">L35+L36</f>
        <v>0</v>
      </c>
      <c r="M33" s="5">
        <f t="shared" si="58"/>
        <v>45302</v>
      </c>
      <c r="N33" s="5">
        <f t="shared" ref="N33:O33" si="59">N35+N36</f>
        <v>1420</v>
      </c>
      <c r="O33" s="5">
        <f t="shared" si="59"/>
        <v>46722</v>
      </c>
      <c r="P33" s="5">
        <f t="shared" ref="P33:Q33" si="60">P35+P36</f>
        <v>0</v>
      </c>
      <c r="Q33" s="5">
        <f t="shared" si="60"/>
        <v>46722</v>
      </c>
      <c r="R33" s="5">
        <f t="shared" ref="R33:S33" si="61">R35+R36</f>
        <v>0</v>
      </c>
      <c r="S33" s="5">
        <f t="shared" si="61"/>
        <v>46722</v>
      </c>
      <c r="T33" s="5">
        <f t="shared" ref="T33:U33" si="62">T35+T36</f>
        <v>-800</v>
      </c>
      <c r="U33" s="5">
        <f t="shared" si="62"/>
        <v>45922</v>
      </c>
      <c r="V33" s="5">
        <f t="shared" ref="V33:W33" si="63">V35+V36</f>
        <v>0</v>
      </c>
      <c r="W33" s="5">
        <f t="shared" si="63"/>
        <v>45922</v>
      </c>
    </row>
    <row r="34" spans="1:23" ht="47.25">
      <c r="A34" s="13">
        <f t="shared" si="7"/>
        <v>25</v>
      </c>
      <c r="B34" s="44" t="s">
        <v>107</v>
      </c>
      <c r="C34" s="44" t="s">
        <v>108</v>
      </c>
      <c r="D34" s="44" t="s">
        <v>139</v>
      </c>
      <c r="E34" s="44" t="s">
        <v>111</v>
      </c>
      <c r="F34" s="44" t="s">
        <v>107</v>
      </c>
      <c r="G34" s="44" t="s">
        <v>109</v>
      </c>
      <c r="H34" s="44" t="s">
        <v>110</v>
      </c>
      <c r="I34" s="44" t="s">
        <v>112</v>
      </c>
      <c r="J34" s="4" t="s">
        <v>17</v>
      </c>
      <c r="K34" s="5">
        <f>K35</f>
        <v>6470</v>
      </c>
      <c r="L34" s="5">
        <f t="shared" ref="L34:W34" si="64">L35</f>
        <v>0</v>
      </c>
      <c r="M34" s="5">
        <f t="shared" si="64"/>
        <v>6470</v>
      </c>
      <c r="N34" s="5">
        <f t="shared" si="64"/>
        <v>1420</v>
      </c>
      <c r="O34" s="5">
        <f t="shared" si="64"/>
        <v>7890</v>
      </c>
      <c r="P34" s="5">
        <f t="shared" si="64"/>
        <v>0</v>
      </c>
      <c r="Q34" s="5">
        <f t="shared" si="64"/>
        <v>7890</v>
      </c>
      <c r="R34" s="5">
        <f t="shared" si="64"/>
        <v>0</v>
      </c>
      <c r="S34" s="5">
        <f t="shared" si="64"/>
        <v>7890</v>
      </c>
      <c r="T34" s="5">
        <f t="shared" si="64"/>
        <v>0</v>
      </c>
      <c r="U34" s="5">
        <f t="shared" si="64"/>
        <v>7890</v>
      </c>
      <c r="V34" s="5">
        <f t="shared" si="64"/>
        <v>0</v>
      </c>
      <c r="W34" s="5">
        <f t="shared" si="64"/>
        <v>7890</v>
      </c>
    </row>
    <row r="35" spans="1:23" ht="157.5">
      <c r="A35" s="13">
        <f t="shared" si="7"/>
        <v>26</v>
      </c>
      <c r="B35" s="44" t="s">
        <v>114</v>
      </c>
      <c r="C35" s="44" t="s">
        <v>108</v>
      </c>
      <c r="D35" s="44" t="s">
        <v>139</v>
      </c>
      <c r="E35" s="44" t="s">
        <v>111</v>
      </c>
      <c r="F35" s="44" t="s">
        <v>128</v>
      </c>
      <c r="G35" s="44" t="s">
        <v>138</v>
      </c>
      <c r="H35" s="44" t="s">
        <v>110</v>
      </c>
      <c r="I35" s="44" t="s">
        <v>112</v>
      </c>
      <c r="J35" s="6" t="s">
        <v>18</v>
      </c>
      <c r="K35" s="19">
        <v>6470</v>
      </c>
      <c r="L35" s="19"/>
      <c r="M35" s="19">
        <f>K35+L35</f>
        <v>6470</v>
      </c>
      <c r="N35" s="19">
        <v>1420</v>
      </c>
      <c r="O35" s="19">
        <f>M35+N35</f>
        <v>7890</v>
      </c>
      <c r="P35" s="19"/>
      <c r="Q35" s="19">
        <f t="shared" ref="Q35" si="65">O35+P35</f>
        <v>7890</v>
      </c>
      <c r="R35" s="19"/>
      <c r="S35" s="19">
        <f t="shared" ref="S35" si="66">Q35+R35</f>
        <v>7890</v>
      </c>
      <c r="T35" s="19"/>
      <c r="U35" s="19">
        <f t="shared" ref="U35" si="67">S35+T35</f>
        <v>7890</v>
      </c>
      <c r="V35" s="19"/>
      <c r="W35" s="19">
        <f t="shared" ref="W35" si="68">U35+V35</f>
        <v>7890</v>
      </c>
    </row>
    <row r="36" spans="1:23" ht="15.75">
      <c r="A36" s="13">
        <f t="shared" si="7"/>
        <v>27</v>
      </c>
      <c r="B36" s="44" t="s">
        <v>107</v>
      </c>
      <c r="C36" s="44" t="s">
        <v>108</v>
      </c>
      <c r="D36" s="44" t="s">
        <v>139</v>
      </c>
      <c r="E36" s="44" t="s">
        <v>139</v>
      </c>
      <c r="F36" s="44" t="s">
        <v>107</v>
      </c>
      <c r="G36" s="44" t="s">
        <v>109</v>
      </c>
      <c r="H36" s="44" t="s">
        <v>110</v>
      </c>
      <c r="I36" s="44" t="s">
        <v>112</v>
      </c>
      <c r="J36" s="4" t="s">
        <v>19</v>
      </c>
      <c r="K36" s="5">
        <f>K37+K39</f>
        <v>38832</v>
      </c>
      <c r="L36" s="5">
        <f t="shared" ref="L36:M36" si="69">L37+L39</f>
        <v>0</v>
      </c>
      <c r="M36" s="5">
        <f t="shared" si="69"/>
        <v>38832</v>
      </c>
      <c r="N36" s="5">
        <f t="shared" ref="N36:O36" si="70">N37+N39</f>
        <v>0</v>
      </c>
      <c r="O36" s="5">
        <f t="shared" si="70"/>
        <v>38832</v>
      </c>
      <c r="P36" s="5">
        <f t="shared" ref="P36:Q36" si="71">P37+P39</f>
        <v>0</v>
      </c>
      <c r="Q36" s="5">
        <f t="shared" si="71"/>
        <v>38832</v>
      </c>
      <c r="R36" s="5">
        <f t="shared" ref="R36:S36" si="72">R37+R39</f>
        <v>0</v>
      </c>
      <c r="S36" s="5">
        <f t="shared" si="72"/>
        <v>38832</v>
      </c>
      <c r="T36" s="5">
        <f t="shared" ref="T36:U36" si="73">T37+T39</f>
        <v>-800</v>
      </c>
      <c r="U36" s="5">
        <f t="shared" si="73"/>
        <v>38032</v>
      </c>
      <c r="V36" s="5">
        <f t="shared" ref="V36:W36" si="74">V37+V39</f>
        <v>0</v>
      </c>
      <c r="W36" s="5">
        <f t="shared" si="74"/>
        <v>38032</v>
      </c>
    </row>
    <row r="37" spans="1:23" ht="31.5">
      <c r="A37" s="13">
        <f t="shared" si="7"/>
        <v>28</v>
      </c>
      <c r="B37" s="44" t="s">
        <v>107</v>
      </c>
      <c r="C37" s="44" t="s">
        <v>108</v>
      </c>
      <c r="D37" s="44" t="s">
        <v>139</v>
      </c>
      <c r="E37" s="44" t="s">
        <v>139</v>
      </c>
      <c r="F37" s="44" t="s">
        <v>129</v>
      </c>
      <c r="G37" s="44" t="s">
        <v>109</v>
      </c>
      <c r="H37" s="44" t="s">
        <v>110</v>
      </c>
      <c r="I37" s="44" t="s">
        <v>112</v>
      </c>
      <c r="J37" s="6" t="s">
        <v>83</v>
      </c>
      <c r="K37" s="19">
        <f>K38</f>
        <v>26825</v>
      </c>
      <c r="L37" s="19">
        <f t="shared" ref="L37:W37" si="75">L38</f>
        <v>0</v>
      </c>
      <c r="M37" s="19">
        <f t="shared" si="75"/>
        <v>26825</v>
      </c>
      <c r="N37" s="19">
        <f t="shared" si="75"/>
        <v>0</v>
      </c>
      <c r="O37" s="19">
        <f t="shared" si="75"/>
        <v>26825</v>
      </c>
      <c r="P37" s="19">
        <f t="shared" si="75"/>
        <v>0</v>
      </c>
      <c r="Q37" s="19">
        <f t="shared" si="75"/>
        <v>26825</v>
      </c>
      <c r="R37" s="19">
        <f t="shared" si="75"/>
        <v>0</v>
      </c>
      <c r="S37" s="19">
        <f t="shared" si="75"/>
        <v>26825</v>
      </c>
      <c r="T37" s="19">
        <f t="shared" si="75"/>
        <v>-800</v>
      </c>
      <c r="U37" s="19">
        <f t="shared" si="75"/>
        <v>26025</v>
      </c>
      <c r="V37" s="19">
        <f t="shared" si="75"/>
        <v>0</v>
      </c>
      <c r="W37" s="19">
        <f t="shared" si="75"/>
        <v>26025</v>
      </c>
    </row>
    <row r="38" spans="1:23" ht="110.25">
      <c r="A38" s="13">
        <f t="shared" si="7"/>
        <v>29</v>
      </c>
      <c r="B38" s="44" t="s">
        <v>114</v>
      </c>
      <c r="C38" s="44" t="s">
        <v>108</v>
      </c>
      <c r="D38" s="44" t="s">
        <v>139</v>
      </c>
      <c r="E38" s="44" t="s">
        <v>139</v>
      </c>
      <c r="F38" s="44" t="s">
        <v>140</v>
      </c>
      <c r="G38" s="44" t="s">
        <v>138</v>
      </c>
      <c r="H38" s="44" t="s">
        <v>110</v>
      </c>
      <c r="I38" s="44" t="s">
        <v>112</v>
      </c>
      <c r="J38" s="6" t="s">
        <v>80</v>
      </c>
      <c r="K38" s="19">
        <v>26825</v>
      </c>
      <c r="L38" s="19"/>
      <c r="M38" s="19">
        <f>K38+L38</f>
        <v>26825</v>
      </c>
      <c r="N38" s="19"/>
      <c r="O38" s="19">
        <f>M38+N38</f>
        <v>26825</v>
      </c>
      <c r="P38" s="19"/>
      <c r="Q38" s="19">
        <f t="shared" ref="Q38" si="76">O38+P38</f>
        <v>26825</v>
      </c>
      <c r="R38" s="19"/>
      <c r="S38" s="19">
        <f t="shared" ref="S38" si="77">Q38+R38</f>
        <v>26825</v>
      </c>
      <c r="T38" s="19">
        <v>-800</v>
      </c>
      <c r="U38" s="19">
        <f t="shared" ref="U38" si="78">S38+T38</f>
        <v>26025</v>
      </c>
      <c r="V38" s="19"/>
      <c r="W38" s="19">
        <f t="shared" ref="W38" si="79">U38+V38</f>
        <v>26025</v>
      </c>
    </row>
    <row r="39" spans="1:23" ht="31.5">
      <c r="A39" s="13">
        <f t="shared" si="7"/>
        <v>30</v>
      </c>
      <c r="B39" s="44" t="s">
        <v>107</v>
      </c>
      <c r="C39" s="44" t="s">
        <v>108</v>
      </c>
      <c r="D39" s="44" t="s">
        <v>139</v>
      </c>
      <c r="E39" s="44" t="s">
        <v>139</v>
      </c>
      <c r="F39" s="44" t="s">
        <v>130</v>
      </c>
      <c r="G39" s="44" t="s">
        <v>109</v>
      </c>
      <c r="H39" s="44" t="s">
        <v>110</v>
      </c>
      <c r="I39" s="44" t="s">
        <v>112</v>
      </c>
      <c r="J39" s="6" t="s">
        <v>82</v>
      </c>
      <c r="K39" s="19">
        <f>K40</f>
        <v>12007</v>
      </c>
      <c r="L39" s="19">
        <f t="shared" ref="L39:W39" si="80">L40</f>
        <v>0</v>
      </c>
      <c r="M39" s="19">
        <f t="shared" si="80"/>
        <v>12007</v>
      </c>
      <c r="N39" s="19">
        <f t="shared" si="80"/>
        <v>0</v>
      </c>
      <c r="O39" s="19">
        <f t="shared" si="80"/>
        <v>12007</v>
      </c>
      <c r="P39" s="19">
        <f t="shared" si="80"/>
        <v>0</v>
      </c>
      <c r="Q39" s="19">
        <f t="shared" si="80"/>
        <v>12007</v>
      </c>
      <c r="R39" s="19">
        <f t="shared" si="80"/>
        <v>0</v>
      </c>
      <c r="S39" s="19">
        <f t="shared" si="80"/>
        <v>12007</v>
      </c>
      <c r="T39" s="19">
        <f t="shared" si="80"/>
        <v>0</v>
      </c>
      <c r="U39" s="19">
        <f t="shared" si="80"/>
        <v>12007</v>
      </c>
      <c r="V39" s="19">
        <f t="shared" si="80"/>
        <v>0</v>
      </c>
      <c r="W39" s="19">
        <f t="shared" si="80"/>
        <v>12007</v>
      </c>
    </row>
    <row r="40" spans="1:23" ht="110.25">
      <c r="A40" s="13">
        <f t="shared" si="7"/>
        <v>31</v>
      </c>
      <c r="B40" s="44" t="s">
        <v>114</v>
      </c>
      <c r="C40" s="44" t="s">
        <v>108</v>
      </c>
      <c r="D40" s="44" t="s">
        <v>139</v>
      </c>
      <c r="E40" s="44" t="s">
        <v>139</v>
      </c>
      <c r="F40" s="44" t="s">
        <v>141</v>
      </c>
      <c r="G40" s="44" t="s">
        <v>138</v>
      </c>
      <c r="H40" s="44" t="s">
        <v>110</v>
      </c>
      <c r="I40" s="44" t="s">
        <v>112</v>
      </c>
      <c r="J40" s="6" t="s">
        <v>81</v>
      </c>
      <c r="K40" s="19">
        <v>12007</v>
      </c>
      <c r="L40" s="19"/>
      <c r="M40" s="19">
        <f>K40+L40</f>
        <v>12007</v>
      </c>
      <c r="N40" s="19"/>
      <c r="O40" s="19">
        <f>M40+N40</f>
        <v>12007</v>
      </c>
      <c r="P40" s="19"/>
      <c r="Q40" s="19">
        <f t="shared" ref="Q40" si="81">O40+P40</f>
        <v>12007</v>
      </c>
      <c r="R40" s="19"/>
      <c r="S40" s="19">
        <f t="shared" ref="S40" si="82">Q40+R40</f>
        <v>12007</v>
      </c>
      <c r="T40" s="19"/>
      <c r="U40" s="19">
        <f t="shared" ref="U40" si="83">S40+T40</f>
        <v>12007</v>
      </c>
      <c r="V40" s="19"/>
      <c r="W40" s="19">
        <f t="shared" ref="W40" si="84">U40+V40</f>
        <v>12007</v>
      </c>
    </row>
    <row r="41" spans="1:23" ht="31.5">
      <c r="A41" s="13">
        <f t="shared" si="7"/>
        <v>32</v>
      </c>
      <c r="B41" s="44" t="s">
        <v>107</v>
      </c>
      <c r="C41" s="44" t="s">
        <v>108</v>
      </c>
      <c r="D41" s="44" t="s">
        <v>142</v>
      </c>
      <c r="E41" s="44" t="s">
        <v>109</v>
      </c>
      <c r="F41" s="44" t="s">
        <v>107</v>
      </c>
      <c r="G41" s="44" t="s">
        <v>109</v>
      </c>
      <c r="H41" s="44" t="s">
        <v>110</v>
      </c>
      <c r="I41" s="44" t="s">
        <v>107</v>
      </c>
      <c r="J41" s="4" t="s">
        <v>21</v>
      </c>
      <c r="K41" s="5">
        <f>K42+K44</f>
        <v>4610</v>
      </c>
      <c r="L41" s="5">
        <f t="shared" ref="L41:M41" si="85">L42+L44</f>
        <v>0</v>
      </c>
      <c r="M41" s="5">
        <f t="shared" si="85"/>
        <v>4610</v>
      </c>
      <c r="N41" s="5">
        <f t="shared" ref="N41:O41" si="86">N42+N44</f>
        <v>416</v>
      </c>
      <c r="O41" s="5">
        <f t="shared" si="86"/>
        <v>5026</v>
      </c>
      <c r="P41" s="5">
        <f t="shared" ref="P41:Q41" si="87">P42+P44</f>
        <v>0</v>
      </c>
      <c r="Q41" s="5">
        <f t="shared" si="87"/>
        <v>5026</v>
      </c>
      <c r="R41" s="5">
        <f t="shared" ref="R41:S41" si="88">R42+R44</f>
        <v>0</v>
      </c>
      <c r="S41" s="5">
        <f t="shared" si="88"/>
        <v>5026</v>
      </c>
      <c r="T41" s="5">
        <f t="shared" ref="T41:U41" si="89">T42+T44</f>
        <v>504</v>
      </c>
      <c r="U41" s="5">
        <f t="shared" si="89"/>
        <v>5530</v>
      </c>
      <c r="V41" s="5">
        <f t="shared" ref="V41:W41" si="90">V42+V44</f>
        <v>5</v>
      </c>
      <c r="W41" s="5">
        <f t="shared" si="90"/>
        <v>5535</v>
      </c>
    </row>
    <row r="42" spans="1:23" ht="94.5">
      <c r="A42" s="13">
        <f t="shared" si="7"/>
        <v>33</v>
      </c>
      <c r="B42" s="44" t="s">
        <v>107</v>
      </c>
      <c r="C42" s="44" t="s">
        <v>108</v>
      </c>
      <c r="D42" s="44" t="s">
        <v>142</v>
      </c>
      <c r="E42" s="44" t="s">
        <v>131</v>
      </c>
      <c r="F42" s="44" t="s">
        <v>107</v>
      </c>
      <c r="G42" s="44" t="s">
        <v>111</v>
      </c>
      <c r="H42" s="44" t="s">
        <v>110</v>
      </c>
      <c r="I42" s="44" t="s">
        <v>112</v>
      </c>
      <c r="J42" s="4" t="s">
        <v>22</v>
      </c>
      <c r="K42" s="5">
        <f>K43</f>
        <v>4600</v>
      </c>
      <c r="L42" s="5">
        <f t="shared" ref="L42:W42" si="91">L43</f>
        <v>0</v>
      </c>
      <c r="M42" s="5">
        <f t="shared" si="91"/>
        <v>4600</v>
      </c>
      <c r="N42" s="5">
        <f t="shared" si="91"/>
        <v>411</v>
      </c>
      <c r="O42" s="5">
        <f t="shared" si="91"/>
        <v>5011</v>
      </c>
      <c r="P42" s="5">
        <f t="shared" si="91"/>
        <v>0</v>
      </c>
      <c r="Q42" s="5">
        <f t="shared" si="91"/>
        <v>5011</v>
      </c>
      <c r="R42" s="5">
        <f t="shared" si="91"/>
        <v>0</v>
      </c>
      <c r="S42" s="5">
        <f t="shared" si="91"/>
        <v>5011</v>
      </c>
      <c r="T42" s="5">
        <f t="shared" si="91"/>
        <v>489</v>
      </c>
      <c r="U42" s="5">
        <f t="shared" si="91"/>
        <v>5500</v>
      </c>
      <c r="V42" s="5">
        <f t="shared" si="91"/>
        <v>0</v>
      </c>
      <c r="W42" s="5">
        <f t="shared" si="91"/>
        <v>5500</v>
      </c>
    </row>
    <row r="43" spans="1:23" ht="157.5">
      <c r="A43" s="13">
        <f t="shared" si="7"/>
        <v>34</v>
      </c>
      <c r="B43" s="44" t="s">
        <v>114</v>
      </c>
      <c r="C43" s="44" t="s">
        <v>108</v>
      </c>
      <c r="D43" s="44" t="s">
        <v>142</v>
      </c>
      <c r="E43" s="44" t="s">
        <v>131</v>
      </c>
      <c r="F43" s="44" t="s">
        <v>113</v>
      </c>
      <c r="G43" s="44" t="s">
        <v>111</v>
      </c>
      <c r="H43" s="44" t="s">
        <v>110</v>
      </c>
      <c r="I43" s="44" t="s">
        <v>112</v>
      </c>
      <c r="J43" s="15" t="s">
        <v>36</v>
      </c>
      <c r="K43" s="19">
        <v>4600</v>
      </c>
      <c r="L43" s="19"/>
      <c r="M43" s="19">
        <f>K43+L43</f>
        <v>4600</v>
      </c>
      <c r="N43" s="19">
        <v>411</v>
      </c>
      <c r="O43" s="19">
        <f>M43+N43</f>
        <v>5011</v>
      </c>
      <c r="P43" s="19"/>
      <c r="Q43" s="19">
        <f t="shared" ref="Q43" si="92">O43+P43</f>
        <v>5011</v>
      </c>
      <c r="R43" s="19"/>
      <c r="S43" s="19">
        <f t="shared" ref="S43" si="93">Q43+R43</f>
        <v>5011</v>
      </c>
      <c r="T43" s="19">
        <v>489</v>
      </c>
      <c r="U43" s="19">
        <f t="shared" ref="U43" si="94">S43+T43</f>
        <v>5500</v>
      </c>
      <c r="V43" s="19"/>
      <c r="W43" s="19">
        <f t="shared" ref="W43" si="95">U43+V43</f>
        <v>5500</v>
      </c>
    </row>
    <row r="44" spans="1:23" ht="110.25">
      <c r="A44" s="13">
        <f t="shared" si="7"/>
        <v>35</v>
      </c>
      <c r="B44" s="44" t="s">
        <v>107</v>
      </c>
      <c r="C44" s="44" t="s">
        <v>108</v>
      </c>
      <c r="D44" s="44" t="s">
        <v>142</v>
      </c>
      <c r="E44" s="44" t="s">
        <v>143</v>
      </c>
      <c r="F44" s="44" t="s">
        <v>107</v>
      </c>
      <c r="G44" s="44" t="s">
        <v>111</v>
      </c>
      <c r="H44" s="44" t="s">
        <v>110</v>
      </c>
      <c r="I44" s="44" t="s">
        <v>112</v>
      </c>
      <c r="J44" s="15" t="s">
        <v>99</v>
      </c>
      <c r="K44" s="19">
        <f>K45</f>
        <v>10</v>
      </c>
      <c r="L44" s="19">
        <f t="shared" ref="L44:W44" si="96">L45</f>
        <v>0</v>
      </c>
      <c r="M44" s="19">
        <f t="shared" si="96"/>
        <v>10</v>
      </c>
      <c r="N44" s="19">
        <f t="shared" si="96"/>
        <v>5</v>
      </c>
      <c r="O44" s="19">
        <f t="shared" si="96"/>
        <v>15</v>
      </c>
      <c r="P44" s="19">
        <f t="shared" si="96"/>
        <v>0</v>
      </c>
      <c r="Q44" s="19">
        <f t="shared" si="96"/>
        <v>15</v>
      </c>
      <c r="R44" s="19">
        <f t="shared" si="96"/>
        <v>0</v>
      </c>
      <c r="S44" s="19">
        <f t="shared" si="96"/>
        <v>15</v>
      </c>
      <c r="T44" s="19">
        <f t="shared" si="96"/>
        <v>15</v>
      </c>
      <c r="U44" s="19">
        <f t="shared" si="96"/>
        <v>30</v>
      </c>
      <c r="V44" s="19">
        <f t="shared" si="96"/>
        <v>5</v>
      </c>
      <c r="W44" s="19">
        <f t="shared" si="96"/>
        <v>35</v>
      </c>
    </row>
    <row r="45" spans="1:23" ht="78.75">
      <c r="A45" s="13">
        <f t="shared" si="7"/>
        <v>36</v>
      </c>
      <c r="B45" s="44" t="s">
        <v>145</v>
      </c>
      <c r="C45" s="44" t="s">
        <v>108</v>
      </c>
      <c r="D45" s="44" t="s">
        <v>142</v>
      </c>
      <c r="E45" s="44" t="s">
        <v>143</v>
      </c>
      <c r="F45" s="44" t="s">
        <v>144</v>
      </c>
      <c r="G45" s="44" t="s">
        <v>111</v>
      </c>
      <c r="H45" s="44" t="s">
        <v>110</v>
      </c>
      <c r="I45" s="44" t="s">
        <v>112</v>
      </c>
      <c r="J45" s="15" t="s">
        <v>100</v>
      </c>
      <c r="K45" s="19">
        <v>10</v>
      </c>
      <c r="L45" s="19"/>
      <c r="M45" s="19">
        <f>K45+L45</f>
        <v>10</v>
      </c>
      <c r="N45" s="19">
        <v>5</v>
      </c>
      <c r="O45" s="19">
        <f>M45+N45</f>
        <v>15</v>
      </c>
      <c r="P45" s="19"/>
      <c r="Q45" s="19">
        <f t="shared" ref="Q45" si="97">O45+P45</f>
        <v>15</v>
      </c>
      <c r="R45" s="19"/>
      <c r="S45" s="19">
        <f t="shared" ref="S45" si="98">Q45+R45</f>
        <v>15</v>
      </c>
      <c r="T45" s="19">
        <v>15</v>
      </c>
      <c r="U45" s="19">
        <f t="shared" ref="U45" si="99">S45+T45</f>
        <v>30</v>
      </c>
      <c r="V45" s="19">
        <v>5</v>
      </c>
      <c r="W45" s="19">
        <f t="shared" ref="W45" si="100">U45+V45</f>
        <v>35</v>
      </c>
    </row>
    <row r="46" spans="1:23" ht="157.5">
      <c r="A46" s="13">
        <f t="shared" si="7"/>
        <v>37</v>
      </c>
      <c r="B46" s="44" t="s">
        <v>107</v>
      </c>
      <c r="C46" s="44" t="s">
        <v>108</v>
      </c>
      <c r="D46" s="44" t="s">
        <v>146</v>
      </c>
      <c r="E46" s="44" t="s">
        <v>109</v>
      </c>
      <c r="F46" s="44" t="s">
        <v>107</v>
      </c>
      <c r="G46" s="44" t="s">
        <v>109</v>
      </c>
      <c r="H46" s="44" t="s">
        <v>110</v>
      </c>
      <c r="I46" s="44" t="s">
        <v>107</v>
      </c>
      <c r="J46" s="4" t="s">
        <v>23</v>
      </c>
      <c r="K46" s="5">
        <f>K47+K56+K59</f>
        <v>68169</v>
      </c>
      <c r="L46" s="5">
        <f t="shared" ref="L46:M46" si="101">L47+L56+L59</f>
        <v>0</v>
      </c>
      <c r="M46" s="5">
        <f t="shared" si="101"/>
        <v>68169</v>
      </c>
      <c r="N46" s="5">
        <f t="shared" ref="N46:O46" si="102">N47+N56+N59</f>
        <v>-2434</v>
      </c>
      <c r="O46" s="5">
        <f t="shared" si="102"/>
        <v>65735</v>
      </c>
      <c r="P46" s="5">
        <f t="shared" ref="P46:Q46" si="103">P47+P56+P59</f>
        <v>0</v>
      </c>
      <c r="Q46" s="5">
        <f t="shared" si="103"/>
        <v>65735</v>
      </c>
      <c r="R46" s="5">
        <f t="shared" ref="R46:S46" si="104">R47+R56+R59</f>
        <v>-1813</v>
      </c>
      <c r="S46" s="5">
        <f t="shared" si="104"/>
        <v>63922</v>
      </c>
      <c r="T46" s="5">
        <f t="shared" ref="T46:U46" si="105">T47+T56+T59</f>
        <v>5646.3</v>
      </c>
      <c r="U46" s="5">
        <f t="shared" si="105"/>
        <v>69568.3</v>
      </c>
      <c r="V46" s="5">
        <f t="shared" ref="V46:W46" si="106">V47+V56+V59</f>
        <v>920</v>
      </c>
      <c r="W46" s="5">
        <f t="shared" si="106"/>
        <v>70488.3</v>
      </c>
    </row>
    <row r="47" spans="1:23" ht="315">
      <c r="A47" s="13">
        <f t="shared" si="7"/>
        <v>38</v>
      </c>
      <c r="B47" s="44" t="s">
        <v>107</v>
      </c>
      <c r="C47" s="44" t="s">
        <v>108</v>
      </c>
      <c r="D47" s="44" t="s">
        <v>146</v>
      </c>
      <c r="E47" s="44" t="s">
        <v>137</v>
      </c>
      <c r="F47" s="44" t="s">
        <v>107</v>
      </c>
      <c r="G47" s="44" t="s">
        <v>109</v>
      </c>
      <c r="H47" s="44" t="s">
        <v>110</v>
      </c>
      <c r="I47" s="44" t="s">
        <v>147</v>
      </c>
      <c r="J47" s="17" t="s">
        <v>39</v>
      </c>
      <c r="K47" s="5">
        <f>K48+K52+K50+K54</f>
        <v>67337</v>
      </c>
      <c r="L47" s="5">
        <f t="shared" ref="L47:M47" si="107">L48+L52+L50+L54</f>
        <v>0</v>
      </c>
      <c r="M47" s="5">
        <f t="shared" si="107"/>
        <v>67337</v>
      </c>
      <c r="N47" s="5">
        <f t="shared" ref="N47:O47" si="108">N48+N52+N50+N54</f>
        <v>-2434</v>
      </c>
      <c r="O47" s="5">
        <f t="shared" si="108"/>
        <v>64903</v>
      </c>
      <c r="P47" s="5">
        <f t="shared" ref="P47:Q47" si="109">P48+P52+P50+P54</f>
        <v>0</v>
      </c>
      <c r="Q47" s="5">
        <f t="shared" si="109"/>
        <v>64903</v>
      </c>
      <c r="R47" s="5">
        <f t="shared" ref="R47:S47" si="110">R48+R52+R50+R54</f>
        <v>-1813</v>
      </c>
      <c r="S47" s="5">
        <f t="shared" si="110"/>
        <v>63090</v>
      </c>
      <c r="T47" s="5">
        <f t="shared" ref="T47:U47" si="111">T48+T52+T50+T54</f>
        <v>380</v>
      </c>
      <c r="U47" s="5">
        <f t="shared" si="111"/>
        <v>63470</v>
      </c>
      <c r="V47" s="5">
        <f t="shared" ref="V47:W47" si="112">V48+V52+V50+V54</f>
        <v>920</v>
      </c>
      <c r="W47" s="5">
        <f t="shared" si="112"/>
        <v>64390</v>
      </c>
    </row>
    <row r="48" spans="1:23" ht="220.5">
      <c r="A48" s="13">
        <f t="shared" si="7"/>
        <v>39</v>
      </c>
      <c r="B48" s="44" t="s">
        <v>107</v>
      </c>
      <c r="C48" s="44" t="s">
        <v>108</v>
      </c>
      <c r="D48" s="44" t="s">
        <v>146</v>
      </c>
      <c r="E48" s="44" t="s">
        <v>137</v>
      </c>
      <c r="F48" s="44" t="s">
        <v>113</v>
      </c>
      <c r="G48" s="44" t="s">
        <v>109</v>
      </c>
      <c r="H48" s="44" t="s">
        <v>110</v>
      </c>
      <c r="I48" s="44" t="s">
        <v>147</v>
      </c>
      <c r="J48" s="15" t="s">
        <v>37</v>
      </c>
      <c r="K48" s="19">
        <f>K49</f>
        <v>19342</v>
      </c>
      <c r="L48" s="19">
        <f t="shared" ref="L48:W48" si="113">L49</f>
        <v>0</v>
      </c>
      <c r="M48" s="19">
        <f t="shared" si="113"/>
        <v>19342</v>
      </c>
      <c r="N48" s="19">
        <f t="shared" si="113"/>
        <v>-17458</v>
      </c>
      <c r="O48" s="19">
        <f t="shared" si="113"/>
        <v>1884</v>
      </c>
      <c r="P48" s="19">
        <f t="shared" si="113"/>
        <v>0</v>
      </c>
      <c r="Q48" s="19">
        <f t="shared" si="113"/>
        <v>1884</v>
      </c>
      <c r="R48" s="19">
        <f t="shared" si="113"/>
        <v>0</v>
      </c>
      <c r="S48" s="19">
        <f t="shared" si="113"/>
        <v>1884</v>
      </c>
      <c r="T48" s="19">
        <f t="shared" si="113"/>
        <v>-77</v>
      </c>
      <c r="U48" s="19">
        <f t="shared" si="113"/>
        <v>1807</v>
      </c>
      <c r="V48" s="19">
        <f t="shared" si="113"/>
        <v>0</v>
      </c>
      <c r="W48" s="19">
        <f t="shared" si="113"/>
        <v>1807</v>
      </c>
    </row>
    <row r="49" spans="1:23" ht="267.75">
      <c r="A49" s="13">
        <f t="shared" si="7"/>
        <v>40</v>
      </c>
      <c r="B49" s="44" t="s">
        <v>145</v>
      </c>
      <c r="C49" s="44" t="s">
        <v>108</v>
      </c>
      <c r="D49" s="44" t="s">
        <v>146</v>
      </c>
      <c r="E49" s="44" t="s">
        <v>137</v>
      </c>
      <c r="F49" s="44" t="s">
        <v>115</v>
      </c>
      <c r="G49" s="44" t="s">
        <v>138</v>
      </c>
      <c r="H49" s="44" t="s">
        <v>110</v>
      </c>
      <c r="I49" s="44" t="s">
        <v>147</v>
      </c>
      <c r="J49" s="15" t="s">
        <v>29</v>
      </c>
      <c r="K49" s="7">
        <v>19342</v>
      </c>
      <c r="L49" s="7"/>
      <c r="M49" s="7">
        <f>K49+L49</f>
        <v>19342</v>
      </c>
      <c r="N49" s="7">
        <v>-17458</v>
      </c>
      <c r="O49" s="7">
        <f>M49+N49</f>
        <v>1884</v>
      </c>
      <c r="P49" s="7"/>
      <c r="Q49" s="7">
        <f t="shared" ref="Q49" si="114">O49+P49</f>
        <v>1884</v>
      </c>
      <c r="R49" s="7"/>
      <c r="S49" s="7">
        <f t="shared" ref="S49" si="115">Q49+R49</f>
        <v>1884</v>
      </c>
      <c r="T49" s="7">
        <v>-77</v>
      </c>
      <c r="U49" s="7">
        <f t="shared" ref="U49" si="116">S49+T49</f>
        <v>1807</v>
      </c>
      <c r="V49" s="7"/>
      <c r="W49" s="7">
        <f t="shared" ref="W49" si="117">U49+V49</f>
        <v>1807</v>
      </c>
    </row>
    <row r="50" spans="1:23" ht="267.75">
      <c r="A50" s="13">
        <f t="shared" si="7"/>
        <v>41</v>
      </c>
      <c r="B50" s="44" t="s">
        <v>107</v>
      </c>
      <c r="C50" s="44" t="s">
        <v>108</v>
      </c>
      <c r="D50" s="44" t="s">
        <v>146</v>
      </c>
      <c r="E50" s="44" t="s">
        <v>137</v>
      </c>
      <c r="F50" s="44" t="s">
        <v>128</v>
      </c>
      <c r="G50" s="44" t="s">
        <v>109</v>
      </c>
      <c r="H50" s="44" t="s">
        <v>110</v>
      </c>
      <c r="I50" s="44" t="s">
        <v>147</v>
      </c>
      <c r="J50" s="15" t="s">
        <v>55</v>
      </c>
      <c r="K50" s="7">
        <f>K51</f>
        <v>46682</v>
      </c>
      <c r="L50" s="7">
        <f t="shared" ref="L50:W50" si="118">L51</f>
        <v>0</v>
      </c>
      <c r="M50" s="7">
        <f t="shared" si="118"/>
        <v>46682</v>
      </c>
      <c r="N50" s="7">
        <f t="shared" si="118"/>
        <v>15024</v>
      </c>
      <c r="O50" s="7">
        <f t="shared" si="118"/>
        <v>61706</v>
      </c>
      <c r="P50" s="7">
        <f t="shared" si="118"/>
        <v>0</v>
      </c>
      <c r="Q50" s="7">
        <f t="shared" si="118"/>
        <v>61706</v>
      </c>
      <c r="R50" s="7">
        <f t="shared" si="118"/>
        <v>-1813</v>
      </c>
      <c r="S50" s="7">
        <f t="shared" si="118"/>
        <v>59893</v>
      </c>
      <c r="T50" s="7">
        <f t="shared" si="118"/>
        <v>457</v>
      </c>
      <c r="U50" s="7">
        <f t="shared" si="118"/>
        <v>60350</v>
      </c>
      <c r="V50" s="7">
        <f t="shared" si="118"/>
        <v>920</v>
      </c>
      <c r="W50" s="7">
        <f t="shared" si="118"/>
        <v>61270</v>
      </c>
    </row>
    <row r="51" spans="1:23" ht="236.25">
      <c r="A51" s="13">
        <f t="shared" si="7"/>
        <v>42</v>
      </c>
      <c r="B51" s="44" t="s">
        <v>145</v>
      </c>
      <c r="C51" s="44" t="s">
        <v>108</v>
      </c>
      <c r="D51" s="44" t="s">
        <v>146</v>
      </c>
      <c r="E51" s="44" t="s">
        <v>137</v>
      </c>
      <c r="F51" s="44" t="s">
        <v>148</v>
      </c>
      <c r="G51" s="44" t="s">
        <v>138</v>
      </c>
      <c r="H51" s="44" t="s">
        <v>110</v>
      </c>
      <c r="I51" s="44" t="s">
        <v>147</v>
      </c>
      <c r="J51" s="15" t="s">
        <v>56</v>
      </c>
      <c r="K51" s="7">
        <v>46682</v>
      </c>
      <c r="L51" s="7"/>
      <c r="M51" s="7">
        <f>K51+L51</f>
        <v>46682</v>
      </c>
      <c r="N51" s="7">
        <v>15024</v>
      </c>
      <c r="O51" s="7">
        <f>M51+N51</f>
        <v>61706</v>
      </c>
      <c r="P51" s="7"/>
      <c r="Q51" s="7">
        <f t="shared" ref="Q51" si="119">O51+P51</f>
        <v>61706</v>
      </c>
      <c r="R51" s="7">
        <v>-1813</v>
      </c>
      <c r="S51" s="7">
        <f t="shared" ref="S51" si="120">Q51+R51</f>
        <v>59893</v>
      </c>
      <c r="T51" s="7">
        <v>457</v>
      </c>
      <c r="U51" s="7">
        <f t="shared" ref="U51" si="121">S51+T51</f>
        <v>60350</v>
      </c>
      <c r="V51" s="7">
        <v>920</v>
      </c>
      <c r="W51" s="7">
        <f t="shared" ref="W51" si="122">U51+V51</f>
        <v>61270</v>
      </c>
    </row>
    <row r="52" spans="1:23" ht="283.5">
      <c r="A52" s="13">
        <f t="shared" si="7"/>
        <v>43</v>
      </c>
      <c r="B52" s="44" t="s">
        <v>107</v>
      </c>
      <c r="C52" s="44" t="s">
        <v>108</v>
      </c>
      <c r="D52" s="44" t="s">
        <v>146</v>
      </c>
      <c r="E52" s="44" t="s">
        <v>137</v>
      </c>
      <c r="F52" s="44" t="s">
        <v>129</v>
      </c>
      <c r="G52" s="44" t="s">
        <v>138</v>
      </c>
      <c r="H52" s="44" t="s">
        <v>110</v>
      </c>
      <c r="I52" s="44" t="s">
        <v>147</v>
      </c>
      <c r="J52" s="15" t="s">
        <v>40</v>
      </c>
      <c r="K52" s="7">
        <f>K53</f>
        <v>13</v>
      </c>
      <c r="L52" s="7">
        <f t="shared" ref="L52:W52" si="123">L53</f>
        <v>0</v>
      </c>
      <c r="M52" s="7">
        <f t="shared" si="123"/>
        <v>13</v>
      </c>
      <c r="N52" s="7">
        <f t="shared" si="123"/>
        <v>0</v>
      </c>
      <c r="O52" s="7">
        <f t="shared" si="123"/>
        <v>13</v>
      </c>
      <c r="P52" s="7">
        <f t="shared" si="123"/>
        <v>0</v>
      </c>
      <c r="Q52" s="7">
        <f t="shared" si="123"/>
        <v>13</v>
      </c>
      <c r="R52" s="7">
        <f t="shared" si="123"/>
        <v>0</v>
      </c>
      <c r="S52" s="7">
        <f t="shared" si="123"/>
        <v>13</v>
      </c>
      <c r="T52" s="7">
        <f t="shared" si="123"/>
        <v>0</v>
      </c>
      <c r="U52" s="7">
        <f t="shared" si="123"/>
        <v>13</v>
      </c>
      <c r="V52" s="7">
        <f t="shared" si="123"/>
        <v>0</v>
      </c>
      <c r="W52" s="7">
        <f t="shared" si="123"/>
        <v>13</v>
      </c>
    </row>
    <row r="53" spans="1:23" ht="236.25">
      <c r="A53" s="13">
        <f t="shared" si="7"/>
        <v>44</v>
      </c>
      <c r="B53" s="44" t="s">
        <v>145</v>
      </c>
      <c r="C53" s="44" t="s">
        <v>108</v>
      </c>
      <c r="D53" s="44" t="s">
        <v>146</v>
      </c>
      <c r="E53" s="44" t="s">
        <v>137</v>
      </c>
      <c r="F53" s="44" t="s">
        <v>149</v>
      </c>
      <c r="G53" s="44" t="s">
        <v>138</v>
      </c>
      <c r="H53" s="44" t="s">
        <v>110</v>
      </c>
      <c r="I53" s="44" t="s">
        <v>147</v>
      </c>
      <c r="J53" s="22" t="s">
        <v>20</v>
      </c>
      <c r="K53" s="7">
        <v>13</v>
      </c>
      <c r="L53" s="7"/>
      <c r="M53" s="7">
        <f>K53+L53</f>
        <v>13</v>
      </c>
      <c r="N53" s="7"/>
      <c r="O53" s="7">
        <f>M53+N53</f>
        <v>13</v>
      </c>
      <c r="P53" s="7"/>
      <c r="Q53" s="7">
        <f t="shared" ref="Q53" si="124">O53+P53</f>
        <v>13</v>
      </c>
      <c r="R53" s="7"/>
      <c r="S53" s="7">
        <f t="shared" ref="S53" si="125">Q53+R53</f>
        <v>13</v>
      </c>
      <c r="T53" s="7"/>
      <c r="U53" s="7">
        <f t="shared" ref="U53" si="126">S53+T53</f>
        <v>13</v>
      </c>
      <c r="V53" s="7"/>
      <c r="W53" s="7">
        <f t="shared" ref="W53" si="127">U53+V53</f>
        <v>13</v>
      </c>
    </row>
    <row r="54" spans="1:23" ht="141.75">
      <c r="A54" s="13">
        <f t="shared" si="7"/>
        <v>45</v>
      </c>
      <c r="B54" s="44" t="s">
        <v>107</v>
      </c>
      <c r="C54" s="44" t="s">
        <v>108</v>
      </c>
      <c r="D54" s="44" t="s">
        <v>146</v>
      </c>
      <c r="E54" s="44" t="s">
        <v>137</v>
      </c>
      <c r="F54" s="44" t="s">
        <v>150</v>
      </c>
      <c r="G54" s="44" t="s">
        <v>109</v>
      </c>
      <c r="H54" s="44" t="s">
        <v>110</v>
      </c>
      <c r="I54" s="44" t="s">
        <v>147</v>
      </c>
      <c r="J54" s="23" t="s">
        <v>85</v>
      </c>
      <c r="K54" s="7">
        <f>K55</f>
        <v>1300</v>
      </c>
      <c r="L54" s="7">
        <f t="shared" ref="L54:W54" si="128">L55</f>
        <v>0</v>
      </c>
      <c r="M54" s="7">
        <f t="shared" si="128"/>
        <v>1300</v>
      </c>
      <c r="N54" s="7">
        <f t="shared" si="128"/>
        <v>0</v>
      </c>
      <c r="O54" s="7">
        <f t="shared" si="128"/>
        <v>1300</v>
      </c>
      <c r="P54" s="7">
        <f t="shared" si="128"/>
        <v>0</v>
      </c>
      <c r="Q54" s="7">
        <f t="shared" si="128"/>
        <v>1300</v>
      </c>
      <c r="R54" s="7">
        <f t="shared" si="128"/>
        <v>0</v>
      </c>
      <c r="S54" s="7">
        <f t="shared" si="128"/>
        <v>1300</v>
      </c>
      <c r="T54" s="7">
        <f t="shared" si="128"/>
        <v>0</v>
      </c>
      <c r="U54" s="7">
        <f t="shared" si="128"/>
        <v>1300</v>
      </c>
      <c r="V54" s="7">
        <f t="shared" si="128"/>
        <v>0</v>
      </c>
      <c r="W54" s="7">
        <f t="shared" si="128"/>
        <v>1300</v>
      </c>
    </row>
    <row r="55" spans="1:23" ht="110.25">
      <c r="A55" s="13">
        <f t="shared" si="7"/>
        <v>46</v>
      </c>
      <c r="B55" s="44" t="s">
        <v>145</v>
      </c>
      <c r="C55" s="44" t="s">
        <v>108</v>
      </c>
      <c r="D55" s="44" t="s">
        <v>146</v>
      </c>
      <c r="E55" s="44" t="s">
        <v>137</v>
      </c>
      <c r="F55" s="44" t="s">
        <v>151</v>
      </c>
      <c r="G55" s="44" t="s">
        <v>138</v>
      </c>
      <c r="H55" s="44" t="s">
        <v>110</v>
      </c>
      <c r="I55" s="44" t="s">
        <v>147</v>
      </c>
      <c r="J55" s="23" t="s">
        <v>86</v>
      </c>
      <c r="K55" s="7">
        <v>1300</v>
      </c>
      <c r="L55" s="7"/>
      <c r="M55" s="7">
        <f>K55+L55</f>
        <v>1300</v>
      </c>
      <c r="N55" s="7"/>
      <c r="O55" s="7">
        <f>M55+N55</f>
        <v>1300</v>
      </c>
      <c r="P55" s="7"/>
      <c r="Q55" s="7">
        <f t="shared" ref="Q55" si="129">O55+P55</f>
        <v>1300</v>
      </c>
      <c r="R55" s="7"/>
      <c r="S55" s="7">
        <f t="shared" ref="S55" si="130">Q55+R55</f>
        <v>1300</v>
      </c>
      <c r="T55" s="7"/>
      <c r="U55" s="7">
        <f t="shared" ref="U55" si="131">S55+T55</f>
        <v>1300</v>
      </c>
      <c r="V55" s="7"/>
      <c r="W55" s="7">
        <f t="shared" ref="W55" si="132">U55+V55</f>
        <v>1300</v>
      </c>
    </row>
    <row r="56" spans="1:23" ht="78.75">
      <c r="A56" s="13">
        <f t="shared" si="7"/>
        <v>47</v>
      </c>
      <c r="B56" s="44" t="s">
        <v>107</v>
      </c>
      <c r="C56" s="44" t="s">
        <v>108</v>
      </c>
      <c r="D56" s="44" t="s">
        <v>146</v>
      </c>
      <c r="E56" s="44" t="s">
        <v>143</v>
      </c>
      <c r="F56" s="44" t="s">
        <v>107</v>
      </c>
      <c r="G56" s="44" t="s">
        <v>109</v>
      </c>
      <c r="H56" s="44" t="s">
        <v>110</v>
      </c>
      <c r="I56" s="44" t="s">
        <v>147</v>
      </c>
      <c r="J56" s="24" t="s">
        <v>33</v>
      </c>
      <c r="K56" s="25">
        <f>K57</f>
        <v>2</v>
      </c>
      <c r="L56" s="25">
        <f t="shared" ref="L56:W57" si="133">L57</f>
        <v>0</v>
      </c>
      <c r="M56" s="25">
        <f t="shared" si="133"/>
        <v>2</v>
      </c>
      <c r="N56" s="25">
        <f t="shared" si="133"/>
        <v>0</v>
      </c>
      <c r="O56" s="25">
        <f t="shared" si="133"/>
        <v>2</v>
      </c>
      <c r="P56" s="25">
        <f t="shared" si="133"/>
        <v>0</v>
      </c>
      <c r="Q56" s="25">
        <f t="shared" si="133"/>
        <v>2</v>
      </c>
      <c r="R56" s="25">
        <f t="shared" si="133"/>
        <v>0</v>
      </c>
      <c r="S56" s="25">
        <f t="shared" si="133"/>
        <v>2</v>
      </c>
      <c r="T56" s="25">
        <f t="shared" si="133"/>
        <v>4620.3</v>
      </c>
      <c r="U56" s="25">
        <f t="shared" si="133"/>
        <v>4622.3</v>
      </c>
      <c r="V56" s="25">
        <f t="shared" si="133"/>
        <v>0</v>
      </c>
      <c r="W56" s="25">
        <f t="shared" si="133"/>
        <v>4622.3</v>
      </c>
    </row>
    <row r="57" spans="1:23" ht="173.25">
      <c r="A57" s="13">
        <f t="shared" si="7"/>
        <v>48</v>
      </c>
      <c r="B57" s="44" t="s">
        <v>107</v>
      </c>
      <c r="C57" s="44" t="s">
        <v>108</v>
      </c>
      <c r="D57" s="44" t="s">
        <v>146</v>
      </c>
      <c r="E57" s="44" t="s">
        <v>143</v>
      </c>
      <c r="F57" s="44" t="s">
        <v>113</v>
      </c>
      <c r="G57" s="44" t="s">
        <v>109</v>
      </c>
      <c r="H57" s="44" t="s">
        <v>110</v>
      </c>
      <c r="I57" s="44" t="s">
        <v>147</v>
      </c>
      <c r="J57" s="26" t="s">
        <v>101</v>
      </c>
      <c r="K57" s="7">
        <f>K58</f>
        <v>2</v>
      </c>
      <c r="L57" s="7">
        <f t="shared" si="133"/>
        <v>0</v>
      </c>
      <c r="M57" s="7">
        <f t="shared" si="133"/>
        <v>2</v>
      </c>
      <c r="N57" s="7">
        <f t="shared" si="133"/>
        <v>0</v>
      </c>
      <c r="O57" s="7">
        <f t="shared" si="133"/>
        <v>2</v>
      </c>
      <c r="P57" s="7">
        <f t="shared" si="133"/>
        <v>0</v>
      </c>
      <c r="Q57" s="7">
        <f t="shared" si="133"/>
        <v>2</v>
      </c>
      <c r="R57" s="7">
        <f t="shared" si="133"/>
        <v>0</v>
      </c>
      <c r="S57" s="7">
        <f t="shared" si="133"/>
        <v>2</v>
      </c>
      <c r="T57" s="7">
        <f t="shared" si="133"/>
        <v>4620.3</v>
      </c>
      <c r="U57" s="7">
        <f t="shared" si="133"/>
        <v>4622.3</v>
      </c>
      <c r="V57" s="7">
        <f t="shared" si="133"/>
        <v>0</v>
      </c>
      <c r="W57" s="7">
        <f t="shared" si="133"/>
        <v>4622.3</v>
      </c>
    </row>
    <row r="58" spans="1:23" ht="189">
      <c r="A58" s="13">
        <f t="shared" si="7"/>
        <v>49</v>
      </c>
      <c r="B58" s="44" t="s">
        <v>145</v>
      </c>
      <c r="C58" s="44" t="s">
        <v>108</v>
      </c>
      <c r="D58" s="44" t="s">
        <v>146</v>
      </c>
      <c r="E58" s="44" t="s">
        <v>143</v>
      </c>
      <c r="F58" s="44" t="s">
        <v>152</v>
      </c>
      <c r="G58" s="44" t="s">
        <v>138</v>
      </c>
      <c r="H58" s="44" t="s">
        <v>110</v>
      </c>
      <c r="I58" s="44" t="s">
        <v>147</v>
      </c>
      <c r="J58" s="26" t="s">
        <v>24</v>
      </c>
      <c r="K58" s="7">
        <v>2</v>
      </c>
      <c r="L58" s="7"/>
      <c r="M58" s="7">
        <f>K58+L58</f>
        <v>2</v>
      </c>
      <c r="N58" s="7"/>
      <c r="O58" s="7">
        <f>M58+N58</f>
        <v>2</v>
      </c>
      <c r="P58" s="7"/>
      <c r="Q58" s="7">
        <f t="shared" ref="Q58" si="134">O58+P58</f>
        <v>2</v>
      </c>
      <c r="R58" s="7"/>
      <c r="S58" s="7">
        <f t="shared" ref="S58" si="135">Q58+R58</f>
        <v>2</v>
      </c>
      <c r="T58" s="7">
        <v>4620.3</v>
      </c>
      <c r="U58" s="7">
        <f t="shared" ref="U58" si="136">S58+T58</f>
        <v>4622.3</v>
      </c>
      <c r="V58" s="7"/>
      <c r="W58" s="7">
        <f t="shared" ref="W58" si="137">U58+V58</f>
        <v>4622.3</v>
      </c>
    </row>
    <row r="59" spans="1:23" ht="283.5">
      <c r="A59" s="13">
        <f t="shared" si="7"/>
        <v>50</v>
      </c>
      <c r="B59" s="44" t="s">
        <v>107</v>
      </c>
      <c r="C59" s="44" t="s">
        <v>108</v>
      </c>
      <c r="D59" s="44" t="s">
        <v>146</v>
      </c>
      <c r="E59" s="44" t="s">
        <v>153</v>
      </c>
      <c r="F59" s="44" t="s">
        <v>107</v>
      </c>
      <c r="G59" s="44" t="s">
        <v>109</v>
      </c>
      <c r="H59" s="44" t="s">
        <v>110</v>
      </c>
      <c r="I59" s="44" t="s">
        <v>147</v>
      </c>
      <c r="J59" s="17" t="s">
        <v>28</v>
      </c>
      <c r="K59" s="5">
        <f>K60</f>
        <v>830</v>
      </c>
      <c r="L59" s="5">
        <f t="shared" ref="L59:W59" si="138">L60</f>
        <v>0</v>
      </c>
      <c r="M59" s="5">
        <f t="shared" si="138"/>
        <v>830</v>
      </c>
      <c r="N59" s="5">
        <f t="shared" si="138"/>
        <v>0</v>
      </c>
      <c r="O59" s="5">
        <f t="shared" si="138"/>
        <v>830</v>
      </c>
      <c r="P59" s="5">
        <f t="shared" si="138"/>
        <v>0</v>
      </c>
      <c r="Q59" s="5">
        <f t="shared" si="138"/>
        <v>830</v>
      </c>
      <c r="R59" s="5">
        <f t="shared" si="138"/>
        <v>0</v>
      </c>
      <c r="S59" s="5">
        <f t="shared" si="138"/>
        <v>830</v>
      </c>
      <c r="T59" s="5">
        <f t="shared" si="138"/>
        <v>646</v>
      </c>
      <c r="U59" s="5">
        <f t="shared" si="138"/>
        <v>1476</v>
      </c>
      <c r="V59" s="5">
        <f t="shared" si="138"/>
        <v>0</v>
      </c>
      <c r="W59" s="5">
        <f t="shared" si="138"/>
        <v>1476</v>
      </c>
    </row>
    <row r="60" spans="1:23" ht="283.5">
      <c r="A60" s="13">
        <f t="shared" si="7"/>
        <v>51</v>
      </c>
      <c r="B60" s="44" t="s">
        <v>107</v>
      </c>
      <c r="C60" s="44" t="s">
        <v>108</v>
      </c>
      <c r="D60" s="44" t="s">
        <v>146</v>
      </c>
      <c r="E60" s="44" t="s">
        <v>153</v>
      </c>
      <c r="F60" s="44" t="s">
        <v>130</v>
      </c>
      <c r="G60" s="44" t="s">
        <v>109</v>
      </c>
      <c r="H60" s="44" t="s">
        <v>110</v>
      </c>
      <c r="I60" s="44" t="s">
        <v>147</v>
      </c>
      <c r="J60" s="27" t="s">
        <v>41</v>
      </c>
      <c r="K60" s="19">
        <f>K61+K62</f>
        <v>830</v>
      </c>
      <c r="L60" s="19">
        <f t="shared" ref="L60:M60" si="139">L61+L62</f>
        <v>0</v>
      </c>
      <c r="M60" s="19">
        <f t="shared" si="139"/>
        <v>830</v>
      </c>
      <c r="N60" s="19">
        <f t="shared" ref="N60:O60" si="140">N61+N62</f>
        <v>0</v>
      </c>
      <c r="O60" s="19">
        <f t="shared" si="140"/>
        <v>830</v>
      </c>
      <c r="P60" s="19">
        <f t="shared" ref="P60:Q60" si="141">P61+P62</f>
        <v>0</v>
      </c>
      <c r="Q60" s="19">
        <f t="shared" si="141"/>
        <v>830</v>
      </c>
      <c r="R60" s="19">
        <f t="shared" ref="R60:S60" si="142">R61+R62</f>
        <v>0</v>
      </c>
      <c r="S60" s="19">
        <f t="shared" si="142"/>
        <v>830</v>
      </c>
      <c r="T60" s="19">
        <f t="shared" ref="T60:U60" si="143">T61+T62</f>
        <v>646</v>
      </c>
      <c r="U60" s="19">
        <f t="shared" si="143"/>
        <v>1476</v>
      </c>
      <c r="V60" s="19">
        <f t="shared" ref="V60:W60" si="144">V61+V62</f>
        <v>0</v>
      </c>
      <c r="W60" s="19">
        <f t="shared" si="144"/>
        <v>1476</v>
      </c>
    </row>
    <row r="61" spans="1:23" ht="267.75">
      <c r="A61" s="13">
        <f t="shared" si="7"/>
        <v>52</v>
      </c>
      <c r="B61" s="44" t="s">
        <v>154</v>
      </c>
      <c r="C61" s="44" t="s">
        <v>108</v>
      </c>
      <c r="D61" s="44" t="s">
        <v>146</v>
      </c>
      <c r="E61" s="44" t="s">
        <v>153</v>
      </c>
      <c r="F61" s="44" t="s">
        <v>155</v>
      </c>
      <c r="G61" s="44" t="s">
        <v>138</v>
      </c>
      <c r="H61" s="44" t="s">
        <v>110</v>
      </c>
      <c r="I61" s="44" t="s">
        <v>147</v>
      </c>
      <c r="J61" s="27" t="s">
        <v>42</v>
      </c>
      <c r="K61" s="19">
        <v>460</v>
      </c>
      <c r="L61" s="19"/>
      <c r="M61" s="19">
        <f>K61+L61</f>
        <v>460</v>
      </c>
      <c r="N61" s="19"/>
      <c r="O61" s="19">
        <f>M61+N61</f>
        <v>460</v>
      </c>
      <c r="P61" s="19"/>
      <c r="Q61" s="19">
        <f t="shared" ref="Q61" si="145">O61+P61</f>
        <v>460</v>
      </c>
      <c r="R61" s="19"/>
      <c r="S61" s="19">
        <f t="shared" ref="S61:S62" si="146">Q61+R61</f>
        <v>460</v>
      </c>
      <c r="T61" s="19"/>
      <c r="U61" s="19">
        <f t="shared" ref="U61:U62" si="147">S61+T61</f>
        <v>460</v>
      </c>
      <c r="V61" s="19"/>
      <c r="W61" s="19">
        <f t="shared" ref="W61:W62" si="148">U61+V61</f>
        <v>460</v>
      </c>
    </row>
    <row r="62" spans="1:23" ht="267.75">
      <c r="A62" s="13">
        <f t="shared" si="7"/>
        <v>53</v>
      </c>
      <c r="B62" s="44" t="s">
        <v>145</v>
      </c>
      <c r="C62" s="44" t="s">
        <v>108</v>
      </c>
      <c r="D62" s="44" t="s">
        <v>146</v>
      </c>
      <c r="E62" s="44" t="s">
        <v>153</v>
      </c>
      <c r="F62" s="44" t="s">
        <v>155</v>
      </c>
      <c r="G62" s="44" t="s">
        <v>138</v>
      </c>
      <c r="H62" s="44" t="s">
        <v>110</v>
      </c>
      <c r="I62" s="44" t="s">
        <v>147</v>
      </c>
      <c r="J62" s="27" t="s">
        <v>42</v>
      </c>
      <c r="K62" s="19">
        <v>370</v>
      </c>
      <c r="L62" s="19"/>
      <c r="M62" s="19">
        <f>K62+L62</f>
        <v>370</v>
      </c>
      <c r="N62" s="19"/>
      <c r="O62" s="19">
        <f>M62+N62</f>
        <v>370</v>
      </c>
      <c r="P62" s="19"/>
      <c r="Q62" s="19">
        <f t="shared" ref="Q62" si="149">O62+P62</f>
        <v>370</v>
      </c>
      <c r="R62" s="19"/>
      <c r="S62" s="19">
        <f t="shared" si="146"/>
        <v>370</v>
      </c>
      <c r="T62" s="19">
        <v>646</v>
      </c>
      <c r="U62" s="19">
        <f t="shared" si="147"/>
        <v>1016</v>
      </c>
      <c r="V62" s="19"/>
      <c r="W62" s="19">
        <f t="shared" si="148"/>
        <v>1016</v>
      </c>
    </row>
    <row r="63" spans="1:23" ht="63">
      <c r="A63" s="13">
        <f t="shared" si="7"/>
        <v>54</v>
      </c>
      <c r="B63" s="44" t="s">
        <v>107</v>
      </c>
      <c r="C63" s="44" t="s">
        <v>108</v>
      </c>
      <c r="D63" s="44" t="s">
        <v>156</v>
      </c>
      <c r="E63" s="44" t="s">
        <v>109</v>
      </c>
      <c r="F63" s="44" t="s">
        <v>107</v>
      </c>
      <c r="G63" s="44" t="s">
        <v>109</v>
      </c>
      <c r="H63" s="44" t="s">
        <v>110</v>
      </c>
      <c r="I63" s="44" t="s">
        <v>107</v>
      </c>
      <c r="J63" s="4" t="s">
        <v>25</v>
      </c>
      <c r="K63" s="5">
        <f>K64</f>
        <v>232</v>
      </c>
      <c r="L63" s="5">
        <f t="shared" ref="L63:W63" si="150">L64</f>
        <v>0</v>
      </c>
      <c r="M63" s="5">
        <f t="shared" si="150"/>
        <v>232</v>
      </c>
      <c r="N63" s="5">
        <f t="shared" si="150"/>
        <v>0</v>
      </c>
      <c r="O63" s="5">
        <f t="shared" si="150"/>
        <v>232</v>
      </c>
      <c r="P63" s="5">
        <f t="shared" si="150"/>
        <v>0</v>
      </c>
      <c r="Q63" s="5">
        <f t="shared" si="150"/>
        <v>232</v>
      </c>
      <c r="R63" s="5">
        <f t="shared" si="150"/>
        <v>0</v>
      </c>
      <c r="S63" s="5">
        <f t="shared" si="150"/>
        <v>232</v>
      </c>
      <c r="T63" s="5">
        <f t="shared" si="150"/>
        <v>572</v>
      </c>
      <c r="U63" s="5">
        <f t="shared" si="150"/>
        <v>804</v>
      </c>
      <c r="V63" s="5">
        <f t="shared" si="150"/>
        <v>4.5</v>
      </c>
      <c r="W63" s="5">
        <f t="shared" si="150"/>
        <v>808.5</v>
      </c>
    </row>
    <row r="64" spans="1:23" ht="47.25">
      <c r="A64" s="13">
        <f t="shared" si="7"/>
        <v>55</v>
      </c>
      <c r="B64" s="44" t="s">
        <v>107</v>
      </c>
      <c r="C64" s="44" t="s">
        <v>108</v>
      </c>
      <c r="D64" s="44" t="s">
        <v>156</v>
      </c>
      <c r="E64" s="44" t="s">
        <v>111</v>
      </c>
      <c r="F64" s="44" t="s">
        <v>107</v>
      </c>
      <c r="G64" s="44" t="s">
        <v>111</v>
      </c>
      <c r="H64" s="44" t="s">
        <v>110</v>
      </c>
      <c r="I64" s="44" t="s">
        <v>147</v>
      </c>
      <c r="J64" s="6" t="s">
        <v>26</v>
      </c>
      <c r="K64" s="19">
        <f>K65+K66+K67</f>
        <v>232</v>
      </c>
      <c r="L64" s="19">
        <f t="shared" ref="L64:M64" si="151">L65+L66+L67</f>
        <v>0</v>
      </c>
      <c r="M64" s="19">
        <f t="shared" si="151"/>
        <v>232</v>
      </c>
      <c r="N64" s="19">
        <f t="shared" ref="N64:O64" si="152">N65+N66+N67</f>
        <v>0</v>
      </c>
      <c r="O64" s="19">
        <f t="shared" si="152"/>
        <v>232</v>
      </c>
      <c r="P64" s="19">
        <f t="shared" ref="P64:Q64" si="153">P65+P66+P67</f>
        <v>0</v>
      </c>
      <c r="Q64" s="19">
        <f t="shared" si="153"/>
        <v>232</v>
      </c>
      <c r="R64" s="19">
        <f t="shared" ref="R64:S64" si="154">R65+R66+R67</f>
        <v>0</v>
      </c>
      <c r="S64" s="19">
        <f t="shared" si="154"/>
        <v>232</v>
      </c>
      <c r="T64" s="19">
        <f t="shared" ref="T64:U64" si="155">T65+T66+T67</f>
        <v>572</v>
      </c>
      <c r="U64" s="19">
        <f t="shared" si="155"/>
        <v>804</v>
      </c>
      <c r="V64" s="19">
        <f t="shared" ref="V64:W64" si="156">V65+V66+V67</f>
        <v>4.5</v>
      </c>
      <c r="W64" s="19">
        <f t="shared" si="156"/>
        <v>808.5</v>
      </c>
    </row>
    <row r="65" spans="1:23" ht="94.5">
      <c r="A65" s="13">
        <f t="shared" si="7"/>
        <v>56</v>
      </c>
      <c r="B65" s="44" t="s">
        <v>157</v>
      </c>
      <c r="C65" s="44" t="s">
        <v>108</v>
      </c>
      <c r="D65" s="44" t="s">
        <v>156</v>
      </c>
      <c r="E65" s="44" t="s">
        <v>111</v>
      </c>
      <c r="F65" s="44" t="s">
        <v>113</v>
      </c>
      <c r="G65" s="44" t="s">
        <v>111</v>
      </c>
      <c r="H65" s="44" t="s">
        <v>110</v>
      </c>
      <c r="I65" s="44" t="s">
        <v>147</v>
      </c>
      <c r="J65" s="6" t="s">
        <v>43</v>
      </c>
      <c r="K65" s="19">
        <v>8</v>
      </c>
      <c r="L65" s="19"/>
      <c r="M65" s="19">
        <f>K65+L65</f>
        <v>8</v>
      </c>
      <c r="N65" s="19"/>
      <c r="O65" s="19">
        <f>M65+N65</f>
        <v>8</v>
      </c>
      <c r="P65" s="19"/>
      <c r="Q65" s="19">
        <f t="shared" ref="Q65:Q67" si="157">O65+P65</f>
        <v>8</v>
      </c>
      <c r="R65" s="19"/>
      <c r="S65" s="19">
        <f t="shared" ref="S65:S67" si="158">Q65+R65</f>
        <v>8</v>
      </c>
      <c r="T65" s="19">
        <v>2</v>
      </c>
      <c r="U65" s="19">
        <f t="shared" ref="U65:U67" si="159">S65+T65</f>
        <v>10</v>
      </c>
      <c r="V65" s="19">
        <v>2</v>
      </c>
      <c r="W65" s="19">
        <f t="shared" ref="W65:W67" si="160">U65+V65</f>
        <v>12</v>
      </c>
    </row>
    <row r="66" spans="1:23" ht="63">
      <c r="A66" s="13">
        <f t="shared" si="7"/>
        <v>57</v>
      </c>
      <c r="B66" s="44" t="s">
        <v>157</v>
      </c>
      <c r="C66" s="44" t="s">
        <v>108</v>
      </c>
      <c r="D66" s="44" t="s">
        <v>156</v>
      </c>
      <c r="E66" s="44" t="s">
        <v>111</v>
      </c>
      <c r="F66" s="44" t="s">
        <v>129</v>
      </c>
      <c r="G66" s="44" t="s">
        <v>111</v>
      </c>
      <c r="H66" s="44" t="s">
        <v>110</v>
      </c>
      <c r="I66" s="44" t="s">
        <v>147</v>
      </c>
      <c r="J66" s="6" t="s">
        <v>87</v>
      </c>
      <c r="K66" s="19">
        <v>180</v>
      </c>
      <c r="L66" s="19"/>
      <c r="M66" s="19">
        <f t="shared" ref="M66:O67" si="161">K66+L66</f>
        <v>180</v>
      </c>
      <c r="N66" s="19"/>
      <c r="O66" s="19">
        <f t="shared" si="161"/>
        <v>180</v>
      </c>
      <c r="P66" s="19"/>
      <c r="Q66" s="19">
        <f t="shared" si="157"/>
        <v>180</v>
      </c>
      <c r="R66" s="19"/>
      <c r="S66" s="19">
        <f t="shared" si="158"/>
        <v>180</v>
      </c>
      <c r="T66" s="19">
        <v>575</v>
      </c>
      <c r="U66" s="19">
        <f t="shared" si="159"/>
        <v>755</v>
      </c>
      <c r="V66" s="19">
        <v>2.5</v>
      </c>
      <c r="W66" s="19">
        <f t="shared" si="160"/>
        <v>757.5</v>
      </c>
    </row>
    <row r="67" spans="1:23" ht="63">
      <c r="A67" s="13">
        <f t="shared" si="7"/>
        <v>58</v>
      </c>
      <c r="B67" s="44" t="s">
        <v>157</v>
      </c>
      <c r="C67" s="44" t="s">
        <v>108</v>
      </c>
      <c r="D67" s="44" t="s">
        <v>156</v>
      </c>
      <c r="E67" s="44" t="s">
        <v>111</v>
      </c>
      <c r="F67" s="44" t="s">
        <v>130</v>
      </c>
      <c r="G67" s="44" t="s">
        <v>111</v>
      </c>
      <c r="H67" s="44" t="s">
        <v>110</v>
      </c>
      <c r="I67" s="44" t="s">
        <v>147</v>
      </c>
      <c r="J67" s="6" t="s">
        <v>53</v>
      </c>
      <c r="K67" s="19">
        <v>44</v>
      </c>
      <c r="L67" s="19"/>
      <c r="M67" s="19">
        <f t="shared" si="161"/>
        <v>44</v>
      </c>
      <c r="N67" s="19"/>
      <c r="O67" s="19">
        <f t="shared" si="161"/>
        <v>44</v>
      </c>
      <c r="P67" s="19"/>
      <c r="Q67" s="19">
        <f t="shared" si="157"/>
        <v>44</v>
      </c>
      <c r="R67" s="19"/>
      <c r="S67" s="19">
        <f t="shared" si="158"/>
        <v>44</v>
      </c>
      <c r="T67" s="19">
        <v>-5</v>
      </c>
      <c r="U67" s="19">
        <f t="shared" si="159"/>
        <v>39</v>
      </c>
      <c r="V67" s="19"/>
      <c r="W67" s="19">
        <f t="shared" si="160"/>
        <v>39</v>
      </c>
    </row>
    <row r="68" spans="1:23" ht="110.25">
      <c r="A68" s="13">
        <f t="shared" si="7"/>
        <v>59</v>
      </c>
      <c r="B68" s="44" t="s">
        <v>107</v>
      </c>
      <c r="C68" s="44" t="s">
        <v>108</v>
      </c>
      <c r="D68" s="44" t="s">
        <v>159</v>
      </c>
      <c r="E68" s="44" t="s">
        <v>109</v>
      </c>
      <c r="F68" s="44" t="s">
        <v>107</v>
      </c>
      <c r="G68" s="44" t="s">
        <v>109</v>
      </c>
      <c r="H68" s="44" t="s">
        <v>110</v>
      </c>
      <c r="I68" s="44" t="s">
        <v>107</v>
      </c>
      <c r="J68" s="4" t="s">
        <v>44</v>
      </c>
      <c r="K68" s="5">
        <f>K72+K69</f>
        <v>2946</v>
      </c>
      <c r="L68" s="5">
        <f t="shared" ref="L68:M68" si="162">L72+L69</f>
        <v>0</v>
      </c>
      <c r="M68" s="5">
        <f t="shared" si="162"/>
        <v>2946</v>
      </c>
      <c r="N68" s="5">
        <f t="shared" ref="N68:O68" si="163">N72+N69</f>
        <v>3933.8980000000001</v>
      </c>
      <c r="O68" s="5">
        <f t="shared" si="163"/>
        <v>6879.8980000000001</v>
      </c>
      <c r="P68" s="5">
        <f t="shared" ref="P68:Q68" si="164">P72+P69</f>
        <v>0</v>
      </c>
      <c r="Q68" s="5">
        <f t="shared" si="164"/>
        <v>6879.8980000000001</v>
      </c>
      <c r="R68" s="5">
        <f t="shared" ref="R68:S68" si="165">R72+R69</f>
        <v>0</v>
      </c>
      <c r="S68" s="5">
        <f t="shared" si="165"/>
        <v>6879.8980000000001</v>
      </c>
      <c r="T68" s="5">
        <f t="shared" ref="T68:U68" si="166">T72+T69</f>
        <v>69</v>
      </c>
      <c r="U68" s="5">
        <f t="shared" si="166"/>
        <v>6948.8980000000001</v>
      </c>
      <c r="V68" s="5">
        <f t="shared" ref="V68:W68" si="167">V72+V69</f>
        <v>0</v>
      </c>
      <c r="W68" s="5">
        <f t="shared" si="167"/>
        <v>6948.8980000000001</v>
      </c>
    </row>
    <row r="69" spans="1:23" ht="47.25">
      <c r="A69" s="13">
        <f t="shared" si="7"/>
        <v>60</v>
      </c>
      <c r="B69" s="44" t="s">
        <v>107</v>
      </c>
      <c r="C69" s="44" t="s">
        <v>108</v>
      </c>
      <c r="D69" s="44" t="s">
        <v>159</v>
      </c>
      <c r="E69" s="44" t="s">
        <v>111</v>
      </c>
      <c r="F69" s="44" t="s">
        <v>107</v>
      </c>
      <c r="G69" s="44" t="s">
        <v>109</v>
      </c>
      <c r="H69" s="44" t="s">
        <v>110</v>
      </c>
      <c r="I69" s="44" t="s">
        <v>158</v>
      </c>
      <c r="J69" s="4" t="s">
        <v>64</v>
      </c>
      <c r="K69" s="5">
        <f>K70</f>
        <v>202</v>
      </c>
      <c r="L69" s="5">
        <f t="shared" ref="L69:W70" si="168">L70</f>
        <v>0</v>
      </c>
      <c r="M69" s="5">
        <f t="shared" si="168"/>
        <v>202</v>
      </c>
      <c r="N69" s="5">
        <f t="shared" si="168"/>
        <v>0</v>
      </c>
      <c r="O69" s="5">
        <f t="shared" si="168"/>
        <v>202</v>
      </c>
      <c r="P69" s="5">
        <f t="shared" si="168"/>
        <v>0</v>
      </c>
      <c r="Q69" s="5">
        <f t="shared" si="168"/>
        <v>202</v>
      </c>
      <c r="R69" s="5">
        <f t="shared" si="168"/>
        <v>0</v>
      </c>
      <c r="S69" s="5">
        <f t="shared" si="168"/>
        <v>202</v>
      </c>
      <c r="T69" s="5">
        <f t="shared" si="168"/>
        <v>19</v>
      </c>
      <c r="U69" s="5">
        <f t="shared" si="168"/>
        <v>221</v>
      </c>
      <c r="V69" s="5">
        <f t="shared" si="168"/>
        <v>0</v>
      </c>
      <c r="W69" s="5">
        <f t="shared" si="168"/>
        <v>221</v>
      </c>
    </row>
    <row r="70" spans="1:23" ht="47.25">
      <c r="A70" s="13">
        <f t="shared" si="7"/>
        <v>61</v>
      </c>
      <c r="B70" s="44" t="s">
        <v>107</v>
      </c>
      <c r="C70" s="44" t="s">
        <v>108</v>
      </c>
      <c r="D70" s="44" t="s">
        <v>159</v>
      </c>
      <c r="E70" s="44" t="s">
        <v>111</v>
      </c>
      <c r="F70" s="44" t="s">
        <v>160</v>
      </c>
      <c r="G70" s="44" t="s">
        <v>109</v>
      </c>
      <c r="H70" s="44" t="s">
        <v>110</v>
      </c>
      <c r="I70" s="44" t="s">
        <v>158</v>
      </c>
      <c r="J70" s="6" t="s">
        <v>65</v>
      </c>
      <c r="K70" s="5">
        <f>K71</f>
        <v>202</v>
      </c>
      <c r="L70" s="5">
        <f t="shared" si="168"/>
        <v>0</v>
      </c>
      <c r="M70" s="5">
        <f t="shared" si="168"/>
        <v>202</v>
      </c>
      <c r="N70" s="5">
        <f t="shared" si="168"/>
        <v>0</v>
      </c>
      <c r="O70" s="5">
        <f t="shared" si="168"/>
        <v>202</v>
      </c>
      <c r="P70" s="5">
        <f t="shared" si="168"/>
        <v>0</v>
      </c>
      <c r="Q70" s="5">
        <f t="shared" si="168"/>
        <v>202</v>
      </c>
      <c r="R70" s="5">
        <f t="shared" si="168"/>
        <v>0</v>
      </c>
      <c r="S70" s="5">
        <f t="shared" si="168"/>
        <v>202</v>
      </c>
      <c r="T70" s="5">
        <f t="shared" si="168"/>
        <v>19</v>
      </c>
      <c r="U70" s="5">
        <f t="shared" si="168"/>
        <v>221</v>
      </c>
      <c r="V70" s="5">
        <f t="shared" si="168"/>
        <v>0</v>
      </c>
      <c r="W70" s="5">
        <f t="shared" si="168"/>
        <v>221</v>
      </c>
    </row>
    <row r="71" spans="1:23" ht="94.5">
      <c r="A71" s="13">
        <f t="shared" si="7"/>
        <v>62</v>
      </c>
      <c r="B71" s="44" t="s">
        <v>162</v>
      </c>
      <c r="C71" s="44" t="s">
        <v>108</v>
      </c>
      <c r="D71" s="44" t="s">
        <v>159</v>
      </c>
      <c r="E71" s="44" t="s">
        <v>111</v>
      </c>
      <c r="F71" s="44" t="s">
        <v>161</v>
      </c>
      <c r="G71" s="44" t="s">
        <v>138</v>
      </c>
      <c r="H71" s="44" t="s">
        <v>110</v>
      </c>
      <c r="I71" s="44" t="s">
        <v>158</v>
      </c>
      <c r="J71" s="6" t="s">
        <v>66</v>
      </c>
      <c r="K71" s="19">
        <v>202</v>
      </c>
      <c r="L71" s="19"/>
      <c r="M71" s="19">
        <f>K71+L71</f>
        <v>202</v>
      </c>
      <c r="N71" s="19"/>
      <c r="O71" s="19">
        <f>M71+N71</f>
        <v>202</v>
      </c>
      <c r="P71" s="19"/>
      <c r="Q71" s="19">
        <f t="shared" ref="Q71" si="169">O71+P71</f>
        <v>202</v>
      </c>
      <c r="R71" s="19"/>
      <c r="S71" s="19">
        <f t="shared" ref="S71" si="170">Q71+R71</f>
        <v>202</v>
      </c>
      <c r="T71" s="19">
        <v>19</v>
      </c>
      <c r="U71" s="19">
        <f t="shared" ref="U71" si="171">S71+T71</f>
        <v>221</v>
      </c>
      <c r="V71" s="19"/>
      <c r="W71" s="19">
        <f t="shared" ref="W71" si="172">U71+V71</f>
        <v>221</v>
      </c>
    </row>
    <row r="72" spans="1:23" ht="47.25">
      <c r="A72" s="13">
        <f t="shared" si="7"/>
        <v>63</v>
      </c>
      <c r="B72" s="44" t="s">
        <v>107</v>
      </c>
      <c r="C72" s="44" t="s">
        <v>108</v>
      </c>
      <c r="D72" s="44" t="s">
        <v>159</v>
      </c>
      <c r="E72" s="44" t="s">
        <v>116</v>
      </c>
      <c r="F72" s="44" t="s">
        <v>107</v>
      </c>
      <c r="G72" s="44" t="s">
        <v>109</v>
      </c>
      <c r="H72" s="44" t="s">
        <v>110</v>
      </c>
      <c r="I72" s="44" t="s">
        <v>158</v>
      </c>
      <c r="J72" s="4" t="s">
        <v>46</v>
      </c>
      <c r="K72" s="5">
        <f>K73+K76</f>
        <v>2744</v>
      </c>
      <c r="L72" s="5">
        <f t="shared" ref="L72:M72" si="173">L73+L76</f>
        <v>0</v>
      </c>
      <c r="M72" s="5">
        <f t="shared" si="173"/>
        <v>2744</v>
      </c>
      <c r="N72" s="5">
        <f t="shared" ref="N72:O72" si="174">N73+N76</f>
        <v>3933.8980000000001</v>
      </c>
      <c r="O72" s="5">
        <f t="shared" si="174"/>
        <v>6677.8980000000001</v>
      </c>
      <c r="P72" s="5">
        <f t="shared" ref="P72:Q72" si="175">P73+P76</f>
        <v>0</v>
      </c>
      <c r="Q72" s="5">
        <f t="shared" si="175"/>
        <v>6677.8980000000001</v>
      </c>
      <c r="R72" s="5">
        <f t="shared" ref="R72:S72" si="176">R73+R76</f>
        <v>0</v>
      </c>
      <c r="S72" s="5">
        <f t="shared" si="176"/>
        <v>6677.8980000000001</v>
      </c>
      <c r="T72" s="5">
        <f t="shared" ref="T72:U72" si="177">T73+T76</f>
        <v>50</v>
      </c>
      <c r="U72" s="5">
        <f t="shared" si="177"/>
        <v>6727.8980000000001</v>
      </c>
      <c r="V72" s="5">
        <f t="shared" ref="V72:W72" si="178">V73+V76</f>
        <v>0</v>
      </c>
      <c r="W72" s="5">
        <f t="shared" si="178"/>
        <v>6727.8980000000001</v>
      </c>
    </row>
    <row r="73" spans="1:23" ht="110.25">
      <c r="A73" s="13">
        <f t="shared" si="7"/>
        <v>64</v>
      </c>
      <c r="B73" s="44" t="s">
        <v>107</v>
      </c>
      <c r="C73" s="44" t="s">
        <v>108</v>
      </c>
      <c r="D73" s="44" t="s">
        <v>159</v>
      </c>
      <c r="E73" s="44" t="s">
        <v>116</v>
      </c>
      <c r="F73" s="44" t="s">
        <v>163</v>
      </c>
      <c r="G73" s="44" t="s">
        <v>109</v>
      </c>
      <c r="H73" s="44" t="s">
        <v>110</v>
      </c>
      <c r="I73" s="44" t="s">
        <v>158</v>
      </c>
      <c r="J73" s="6" t="s">
        <v>47</v>
      </c>
      <c r="K73" s="19">
        <f>K74+K75</f>
        <v>2544</v>
      </c>
      <c r="L73" s="19">
        <f t="shared" ref="L73:M73" si="179">L74+L75</f>
        <v>0</v>
      </c>
      <c r="M73" s="19">
        <f t="shared" si="179"/>
        <v>2544</v>
      </c>
      <c r="N73" s="19"/>
      <c r="O73" s="19">
        <f t="shared" ref="O73:Q73" si="180">O74+O75</f>
        <v>2544</v>
      </c>
      <c r="P73" s="19">
        <f t="shared" si="180"/>
        <v>0</v>
      </c>
      <c r="Q73" s="19">
        <f t="shared" si="180"/>
        <v>2544</v>
      </c>
      <c r="R73" s="19">
        <f t="shared" ref="R73:S73" si="181">R74+R75</f>
        <v>0</v>
      </c>
      <c r="S73" s="19">
        <f t="shared" si="181"/>
        <v>2544</v>
      </c>
      <c r="T73" s="19">
        <f t="shared" ref="T73:U73" si="182">T74+T75</f>
        <v>141</v>
      </c>
      <c r="U73" s="19">
        <f t="shared" si="182"/>
        <v>2685</v>
      </c>
      <c r="V73" s="19">
        <f t="shared" ref="V73:W73" si="183">V74+V75</f>
        <v>0</v>
      </c>
      <c r="W73" s="19">
        <f t="shared" si="183"/>
        <v>2685</v>
      </c>
    </row>
    <row r="74" spans="1:23" ht="189">
      <c r="A74" s="13">
        <f t="shared" si="7"/>
        <v>65</v>
      </c>
      <c r="B74" s="44" t="s">
        <v>145</v>
      </c>
      <c r="C74" s="44" t="s">
        <v>108</v>
      </c>
      <c r="D74" s="44" t="s">
        <v>159</v>
      </c>
      <c r="E74" s="44" t="s">
        <v>116</v>
      </c>
      <c r="F74" s="44" t="s">
        <v>164</v>
      </c>
      <c r="G74" s="44" t="s">
        <v>138</v>
      </c>
      <c r="H74" s="44" t="s">
        <v>110</v>
      </c>
      <c r="I74" s="44" t="s">
        <v>158</v>
      </c>
      <c r="J74" s="6" t="s">
        <v>92</v>
      </c>
      <c r="K74" s="19">
        <v>2489</v>
      </c>
      <c r="L74" s="19"/>
      <c r="M74" s="19">
        <f>K74+L74</f>
        <v>2489</v>
      </c>
      <c r="N74" s="19"/>
      <c r="O74" s="19">
        <f>M74+N74</f>
        <v>2489</v>
      </c>
      <c r="P74" s="19"/>
      <c r="Q74" s="19">
        <f t="shared" ref="Q74" si="184">O74+P74</f>
        <v>2489</v>
      </c>
      <c r="R74" s="19"/>
      <c r="S74" s="19">
        <f t="shared" ref="S74:S75" si="185">Q74+R74</f>
        <v>2489</v>
      </c>
      <c r="T74" s="19">
        <v>140</v>
      </c>
      <c r="U74" s="19">
        <f t="shared" ref="U74:U75" si="186">S74+T74</f>
        <v>2629</v>
      </c>
      <c r="V74" s="19"/>
      <c r="W74" s="19">
        <f t="shared" ref="W74:W75" si="187">U74+V74</f>
        <v>2629</v>
      </c>
    </row>
    <row r="75" spans="1:23" ht="189">
      <c r="A75" s="13">
        <f t="shared" si="7"/>
        <v>66</v>
      </c>
      <c r="B75" s="44" t="s">
        <v>162</v>
      </c>
      <c r="C75" s="44" t="s">
        <v>108</v>
      </c>
      <c r="D75" s="44" t="s">
        <v>159</v>
      </c>
      <c r="E75" s="44" t="s">
        <v>116</v>
      </c>
      <c r="F75" s="44" t="s">
        <v>164</v>
      </c>
      <c r="G75" s="44" t="s">
        <v>138</v>
      </c>
      <c r="H75" s="44" t="s">
        <v>110</v>
      </c>
      <c r="I75" s="44" t="s">
        <v>158</v>
      </c>
      <c r="J75" s="6" t="s">
        <v>92</v>
      </c>
      <c r="K75" s="19">
        <v>55</v>
      </c>
      <c r="L75" s="19"/>
      <c r="M75" s="19">
        <f>K75+L75</f>
        <v>55</v>
      </c>
      <c r="N75" s="19"/>
      <c r="O75" s="19">
        <f>M75+N75</f>
        <v>55</v>
      </c>
      <c r="P75" s="19"/>
      <c r="Q75" s="19">
        <f t="shared" ref="Q75" si="188">O75+P75</f>
        <v>55</v>
      </c>
      <c r="R75" s="19"/>
      <c r="S75" s="19">
        <f t="shared" si="185"/>
        <v>55</v>
      </c>
      <c r="T75" s="19">
        <v>1</v>
      </c>
      <c r="U75" s="19">
        <f t="shared" si="186"/>
        <v>56</v>
      </c>
      <c r="V75" s="19"/>
      <c r="W75" s="19">
        <f t="shared" si="187"/>
        <v>56</v>
      </c>
    </row>
    <row r="76" spans="1:23" ht="47.25">
      <c r="A76" s="13">
        <f t="shared" ref="A76:A146" si="189">A75+1</f>
        <v>67</v>
      </c>
      <c r="B76" s="44" t="s">
        <v>107</v>
      </c>
      <c r="C76" s="44" t="s">
        <v>108</v>
      </c>
      <c r="D76" s="44" t="s">
        <v>159</v>
      </c>
      <c r="E76" s="44" t="s">
        <v>116</v>
      </c>
      <c r="F76" s="44" t="s">
        <v>160</v>
      </c>
      <c r="G76" s="44" t="s">
        <v>109</v>
      </c>
      <c r="H76" s="44" t="s">
        <v>110</v>
      </c>
      <c r="I76" s="44" t="s">
        <v>158</v>
      </c>
      <c r="J76" s="6" t="s">
        <v>0</v>
      </c>
      <c r="K76" s="19">
        <f>K78</f>
        <v>200</v>
      </c>
      <c r="L76" s="19">
        <f t="shared" ref="L76:M76" si="190">L78</f>
        <v>0</v>
      </c>
      <c r="M76" s="19">
        <f t="shared" si="190"/>
        <v>200</v>
      </c>
      <c r="N76" s="19">
        <f>N77+N79</f>
        <v>3933.8980000000001</v>
      </c>
      <c r="O76" s="19">
        <f>O77+O79</f>
        <v>4133.8980000000001</v>
      </c>
      <c r="P76" s="19">
        <f t="shared" ref="P76:Q76" si="191">P77+P79</f>
        <v>0</v>
      </c>
      <c r="Q76" s="19">
        <f t="shared" si="191"/>
        <v>4133.8980000000001</v>
      </c>
      <c r="R76" s="19">
        <f t="shared" ref="R76:S76" si="192">R77+R79</f>
        <v>0</v>
      </c>
      <c r="S76" s="19">
        <f t="shared" si="192"/>
        <v>4133.8980000000001</v>
      </c>
      <c r="T76" s="19">
        <f t="shared" ref="T76:U76" si="193">T77+T79</f>
        <v>-91</v>
      </c>
      <c r="U76" s="19">
        <f t="shared" si="193"/>
        <v>4042.8980000000001</v>
      </c>
      <c r="V76" s="19">
        <f t="shared" ref="V76:W76" si="194">V77+V79</f>
        <v>0</v>
      </c>
      <c r="W76" s="19">
        <f t="shared" si="194"/>
        <v>4042.8980000000001</v>
      </c>
    </row>
    <row r="77" spans="1:23" ht="126">
      <c r="A77" s="13"/>
      <c r="B77" s="44" t="s">
        <v>107</v>
      </c>
      <c r="C77" s="44" t="s">
        <v>108</v>
      </c>
      <c r="D77" s="44" t="s">
        <v>159</v>
      </c>
      <c r="E77" s="44" t="s">
        <v>116</v>
      </c>
      <c r="F77" s="44" t="s">
        <v>161</v>
      </c>
      <c r="G77" s="44" t="s">
        <v>138</v>
      </c>
      <c r="H77" s="44" t="s">
        <v>165</v>
      </c>
      <c r="I77" s="44" t="s">
        <v>158</v>
      </c>
      <c r="J77" s="6" t="s">
        <v>93</v>
      </c>
      <c r="K77" s="19"/>
      <c r="L77" s="19"/>
      <c r="M77" s="19"/>
      <c r="N77" s="19">
        <f>N78</f>
        <v>0</v>
      </c>
      <c r="O77" s="19">
        <f>O78</f>
        <v>200</v>
      </c>
      <c r="P77" s="19">
        <f t="shared" ref="P77:W77" si="195">P78</f>
        <v>0</v>
      </c>
      <c r="Q77" s="19">
        <f t="shared" si="195"/>
        <v>200</v>
      </c>
      <c r="R77" s="19">
        <f t="shared" si="195"/>
        <v>0</v>
      </c>
      <c r="S77" s="19">
        <f t="shared" si="195"/>
        <v>200</v>
      </c>
      <c r="T77" s="19">
        <f t="shared" si="195"/>
        <v>-91</v>
      </c>
      <c r="U77" s="19">
        <f t="shared" si="195"/>
        <v>109</v>
      </c>
      <c r="V77" s="19">
        <f t="shared" si="195"/>
        <v>0</v>
      </c>
      <c r="W77" s="19">
        <f t="shared" si="195"/>
        <v>109</v>
      </c>
    </row>
    <row r="78" spans="1:23" ht="126">
      <c r="A78" s="13">
        <f>A76+1</f>
        <v>68</v>
      </c>
      <c r="B78" s="44" t="s">
        <v>145</v>
      </c>
      <c r="C78" s="44" t="s">
        <v>108</v>
      </c>
      <c r="D78" s="44" t="s">
        <v>159</v>
      </c>
      <c r="E78" s="44" t="s">
        <v>116</v>
      </c>
      <c r="F78" s="44" t="s">
        <v>161</v>
      </c>
      <c r="G78" s="44" t="s">
        <v>138</v>
      </c>
      <c r="H78" s="44" t="s">
        <v>165</v>
      </c>
      <c r="I78" s="44" t="s">
        <v>158</v>
      </c>
      <c r="J78" s="6" t="s">
        <v>93</v>
      </c>
      <c r="K78" s="19">
        <v>200</v>
      </c>
      <c r="L78" s="19"/>
      <c r="M78" s="19">
        <f>K78+L78</f>
        <v>200</v>
      </c>
      <c r="N78" s="19"/>
      <c r="O78" s="19">
        <f>M78+N78</f>
        <v>200</v>
      </c>
      <c r="P78" s="19"/>
      <c r="Q78" s="19">
        <f t="shared" ref="Q78" si="196">O78+P78</f>
        <v>200</v>
      </c>
      <c r="R78" s="19"/>
      <c r="S78" s="19">
        <f t="shared" ref="S78" si="197">Q78+R78</f>
        <v>200</v>
      </c>
      <c r="T78" s="19">
        <v>-91</v>
      </c>
      <c r="U78" s="19">
        <f t="shared" ref="U78" si="198">S78+T78</f>
        <v>109</v>
      </c>
      <c r="V78" s="19"/>
      <c r="W78" s="19">
        <f t="shared" ref="W78" si="199">U78+V78</f>
        <v>109</v>
      </c>
    </row>
    <row r="79" spans="1:23" ht="157.5">
      <c r="A79" s="13"/>
      <c r="B79" s="44" t="s">
        <v>107</v>
      </c>
      <c r="C79" s="44" t="s">
        <v>108</v>
      </c>
      <c r="D79" s="44" t="s">
        <v>159</v>
      </c>
      <c r="E79" s="44" t="s">
        <v>116</v>
      </c>
      <c r="F79" s="44" t="s">
        <v>161</v>
      </c>
      <c r="G79" s="44" t="s">
        <v>138</v>
      </c>
      <c r="H79" s="44" t="s">
        <v>220</v>
      </c>
      <c r="I79" s="44" t="s">
        <v>158</v>
      </c>
      <c r="J79" s="6" t="s">
        <v>222</v>
      </c>
      <c r="K79" s="19"/>
      <c r="L79" s="19"/>
      <c r="M79" s="19"/>
      <c r="N79" s="19">
        <f>N80+N81</f>
        <v>3933.8980000000001</v>
      </c>
      <c r="O79" s="19">
        <f>O80+O81</f>
        <v>3933.8980000000001</v>
      </c>
      <c r="P79" s="19">
        <f t="shared" ref="P79:Q79" si="200">P80+P81</f>
        <v>0</v>
      </c>
      <c r="Q79" s="19">
        <f t="shared" si="200"/>
        <v>3933.8980000000001</v>
      </c>
      <c r="R79" s="19">
        <f t="shared" ref="R79:S79" si="201">R80+R81</f>
        <v>0</v>
      </c>
      <c r="S79" s="19">
        <f t="shared" si="201"/>
        <v>3933.8980000000001</v>
      </c>
      <c r="T79" s="19">
        <f t="shared" ref="T79:U79" si="202">T80+T81</f>
        <v>0</v>
      </c>
      <c r="U79" s="19">
        <f t="shared" si="202"/>
        <v>3933.8980000000001</v>
      </c>
      <c r="V79" s="19">
        <f t="shared" ref="V79:W79" si="203">V80+V81</f>
        <v>0</v>
      </c>
      <c r="W79" s="19">
        <f t="shared" si="203"/>
        <v>3933.8980000000001</v>
      </c>
    </row>
    <row r="80" spans="1:23" ht="157.5">
      <c r="A80" s="13"/>
      <c r="B80" s="44" t="s">
        <v>221</v>
      </c>
      <c r="C80" s="44" t="s">
        <v>108</v>
      </c>
      <c r="D80" s="44" t="s">
        <v>159</v>
      </c>
      <c r="E80" s="44" t="s">
        <v>116</v>
      </c>
      <c r="F80" s="44" t="s">
        <v>161</v>
      </c>
      <c r="G80" s="44" t="s">
        <v>138</v>
      </c>
      <c r="H80" s="44" t="s">
        <v>220</v>
      </c>
      <c r="I80" s="44" t="s">
        <v>158</v>
      </c>
      <c r="J80" s="6" t="s">
        <v>222</v>
      </c>
      <c r="K80" s="19"/>
      <c r="L80" s="19"/>
      <c r="M80" s="19"/>
      <c r="N80" s="19">
        <v>4</v>
      </c>
      <c r="O80" s="19">
        <f>M80+N80</f>
        <v>4</v>
      </c>
      <c r="P80" s="19"/>
      <c r="Q80" s="19">
        <f t="shared" ref="Q80" si="204">O80+P80</f>
        <v>4</v>
      </c>
      <c r="R80" s="19"/>
      <c r="S80" s="19">
        <f t="shared" ref="S80:S81" si="205">Q80+R80</f>
        <v>4</v>
      </c>
      <c r="T80" s="19"/>
      <c r="U80" s="19">
        <f t="shared" ref="U80:U81" si="206">S80+T80</f>
        <v>4</v>
      </c>
      <c r="V80" s="19"/>
      <c r="W80" s="19">
        <f t="shared" ref="W80:W81" si="207">U80+V80</f>
        <v>4</v>
      </c>
    </row>
    <row r="81" spans="1:24" ht="157.5">
      <c r="A81" s="13"/>
      <c r="B81" s="44" t="s">
        <v>154</v>
      </c>
      <c r="C81" s="44" t="s">
        <v>108</v>
      </c>
      <c r="D81" s="44" t="s">
        <v>159</v>
      </c>
      <c r="E81" s="44" t="s">
        <v>116</v>
      </c>
      <c r="F81" s="44" t="s">
        <v>161</v>
      </c>
      <c r="G81" s="44" t="s">
        <v>138</v>
      </c>
      <c r="H81" s="44" t="s">
        <v>220</v>
      </c>
      <c r="I81" s="44" t="s">
        <v>158</v>
      </c>
      <c r="J81" s="6" t="s">
        <v>222</v>
      </c>
      <c r="K81" s="19"/>
      <c r="L81" s="19"/>
      <c r="M81" s="19"/>
      <c r="N81" s="19">
        <v>3929.8980000000001</v>
      </c>
      <c r="O81" s="19">
        <f>M81+N81</f>
        <v>3929.8980000000001</v>
      </c>
      <c r="P81" s="19"/>
      <c r="Q81" s="19">
        <f t="shared" ref="Q81" si="208">O81+P81</f>
        <v>3929.8980000000001</v>
      </c>
      <c r="R81" s="19"/>
      <c r="S81" s="19">
        <f t="shared" si="205"/>
        <v>3929.8980000000001</v>
      </c>
      <c r="T81" s="19"/>
      <c r="U81" s="19">
        <f t="shared" si="206"/>
        <v>3929.8980000000001</v>
      </c>
      <c r="V81" s="19"/>
      <c r="W81" s="19">
        <f t="shared" si="207"/>
        <v>3929.8980000000001</v>
      </c>
    </row>
    <row r="82" spans="1:24" ht="94.5">
      <c r="A82" s="13">
        <f>A78+1</f>
        <v>69</v>
      </c>
      <c r="B82" s="44" t="s">
        <v>107</v>
      </c>
      <c r="C82" s="44" t="s">
        <v>108</v>
      </c>
      <c r="D82" s="44" t="s">
        <v>166</v>
      </c>
      <c r="E82" s="44" t="s">
        <v>109</v>
      </c>
      <c r="F82" s="44" t="s">
        <v>107</v>
      </c>
      <c r="G82" s="44" t="s">
        <v>109</v>
      </c>
      <c r="H82" s="44" t="s">
        <v>110</v>
      </c>
      <c r="I82" s="44" t="s">
        <v>107</v>
      </c>
      <c r="J82" s="4" t="s">
        <v>27</v>
      </c>
      <c r="K82" s="5">
        <f>K83+K86</f>
        <v>2100</v>
      </c>
      <c r="L82" s="5">
        <f t="shared" ref="L82:M82" si="209">L83+L86</f>
        <v>0</v>
      </c>
      <c r="M82" s="5">
        <f t="shared" si="209"/>
        <v>2100</v>
      </c>
      <c r="N82" s="5">
        <f t="shared" ref="N82:O82" si="210">N83+N86</f>
        <v>2434</v>
      </c>
      <c r="O82" s="5">
        <f t="shared" si="210"/>
        <v>4534</v>
      </c>
      <c r="P82" s="5">
        <f t="shared" ref="P82:Q82" si="211">P83+P86</f>
        <v>0</v>
      </c>
      <c r="Q82" s="5">
        <f t="shared" si="211"/>
        <v>4534</v>
      </c>
      <c r="R82" s="5">
        <f t="shared" ref="R82:S82" si="212">R83+R86</f>
        <v>0</v>
      </c>
      <c r="S82" s="5">
        <f t="shared" si="212"/>
        <v>4534</v>
      </c>
      <c r="T82" s="5">
        <f t="shared" ref="T82:U82" si="213">T83+T86</f>
        <v>23841</v>
      </c>
      <c r="U82" s="5">
        <f t="shared" si="213"/>
        <v>28375</v>
      </c>
      <c r="V82" s="5">
        <f t="shared" ref="V82:W82" si="214">V83+V86</f>
        <v>179</v>
      </c>
      <c r="W82" s="5">
        <f t="shared" si="214"/>
        <v>28554</v>
      </c>
    </row>
    <row r="83" spans="1:24" ht="315">
      <c r="A83" s="13">
        <f t="shared" si="189"/>
        <v>70</v>
      </c>
      <c r="B83" s="44" t="s">
        <v>107</v>
      </c>
      <c r="C83" s="44" t="s">
        <v>108</v>
      </c>
      <c r="D83" s="44" t="s">
        <v>166</v>
      </c>
      <c r="E83" s="44" t="s">
        <v>116</v>
      </c>
      <c r="F83" s="44" t="s">
        <v>107</v>
      </c>
      <c r="G83" s="44" t="s">
        <v>109</v>
      </c>
      <c r="H83" s="44" t="s">
        <v>110</v>
      </c>
      <c r="I83" s="44" t="s">
        <v>107</v>
      </c>
      <c r="J83" s="17" t="s">
        <v>73</v>
      </c>
      <c r="K83" s="5">
        <f>K84</f>
        <v>0</v>
      </c>
      <c r="L83" s="5">
        <f t="shared" ref="L83:W84" si="215">L84</f>
        <v>0</v>
      </c>
      <c r="M83" s="5">
        <f t="shared" si="215"/>
        <v>0</v>
      </c>
      <c r="N83" s="5">
        <f t="shared" si="215"/>
        <v>0</v>
      </c>
      <c r="O83" s="5">
        <f t="shared" si="215"/>
        <v>0</v>
      </c>
      <c r="P83" s="5">
        <f t="shared" si="215"/>
        <v>0</v>
      </c>
      <c r="Q83" s="5">
        <f t="shared" si="215"/>
        <v>0</v>
      </c>
      <c r="R83" s="5">
        <f t="shared" si="215"/>
        <v>0</v>
      </c>
      <c r="S83" s="5">
        <f t="shared" si="215"/>
        <v>0</v>
      </c>
      <c r="T83" s="5">
        <f t="shared" si="215"/>
        <v>23004</v>
      </c>
      <c r="U83" s="5">
        <f t="shared" si="215"/>
        <v>23004</v>
      </c>
      <c r="V83" s="5">
        <f t="shared" si="215"/>
        <v>0</v>
      </c>
      <c r="W83" s="5">
        <f t="shared" si="215"/>
        <v>23004</v>
      </c>
    </row>
    <row r="84" spans="1:24" ht="362.25">
      <c r="A84" s="13">
        <f t="shared" si="189"/>
        <v>71</v>
      </c>
      <c r="B84" s="44" t="s">
        <v>107</v>
      </c>
      <c r="C84" s="44" t="s">
        <v>108</v>
      </c>
      <c r="D84" s="44" t="s">
        <v>166</v>
      </c>
      <c r="E84" s="44" t="s">
        <v>116</v>
      </c>
      <c r="F84" s="44" t="s">
        <v>130</v>
      </c>
      <c r="G84" s="44" t="s">
        <v>138</v>
      </c>
      <c r="H84" s="44" t="s">
        <v>110</v>
      </c>
      <c r="I84" s="44" t="s">
        <v>167</v>
      </c>
      <c r="J84" s="15" t="s">
        <v>74</v>
      </c>
      <c r="K84" s="19">
        <f>K85</f>
        <v>0</v>
      </c>
      <c r="L84" s="19">
        <f t="shared" si="215"/>
        <v>0</v>
      </c>
      <c r="M84" s="19">
        <f t="shared" si="215"/>
        <v>0</v>
      </c>
      <c r="N84" s="19">
        <f t="shared" si="215"/>
        <v>0</v>
      </c>
      <c r="O84" s="19">
        <f t="shared" si="215"/>
        <v>0</v>
      </c>
      <c r="P84" s="19">
        <f t="shared" si="215"/>
        <v>0</v>
      </c>
      <c r="Q84" s="19">
        <f t="shared" si="215"/>
        <v>0</v>
      </c>
      <c r="R84" s="19">
        <f t="shared" si="215"/>
        <v>0</v>
      </c>
      <c r="S84" s="19">
        <f t="shared" si="215"/>
        <v>0</v>
      </c>
      <c r="T84" s="19">
        <f t="shared" si="215"/>
        <v>23004</v>
      </c>
      <c r="U84" s="19">
        <f t="shared" si="215"/>
        <v>23004</v>
      </c>
      <c r="V84" s="19">
        <f t="shared" si="215"/>
        <v>0</v>
      </c>
      <c r="W84" s="19">
        <f t="shared" si="215"/>
        <v>23004</v>
      </c>
    </row>
    <row r="85" spans="1:24" ht="330.75">
      <c r="A85" s="13">
        <f t="shared" si="189"/>
        <v>72</v>
      </c>
      <c r="B85" s="44" t="s">
        <v>145</v>
      </c>
      <c r="C85" s="44" t="s">
        <v>108</v>
      </c>
      <c r="D85" s="44" t="s">
        <v>166</v>
      </c>
      <c r="E85" s="44" t="s">
        <v>116</v>
      </c>
      <c r="F85" s="44" t="s">
        <v>168</v>
      </c>
      <c r="G85" s="44" t="s">
        <v>138</v>
      </c>
      <c r="H85" s="44" t="s">
        <v>110</v>
      </c>
      <c r="I85" s="44" t="s">
        <v>167</v>
      </c>
      <c r="J85" s="15" t="s">
        <v>45</v>
      </c>
      <c r="K85" s="19">
        <v>0</v>
      </c>
      <c r="L85" s="19"/>
      <c r="M85" s="19">
        <f>K85+L85</f>
        <v>0</v>
      </c>
      <c r="N85" s="19"/>
      <c r="O85" s="19">
        <f>M85+N85</f>
        <v>0</v>
      </c>
      <c r="P85" s="19"/>
      <c r="Q85" s="19">
        <f t="shared" ref="Q85" si="216">O85+P85</f>
        <v>0</v>
      </c>
      <c r="R85" s="19"/>
      <c r="S85" s="19">
        <f t="shared" ref="S85" si="217">Q85+R85</f>
        <v>0</v>
      </c>
      <c r="T85" s="19">
        <v>23004</v>
      </c>
      <c r="U85" s="19">
        <f t="shared" ref="U85" si="218">S85+T85</f>
        <v>23004</v>
      </c>
      <c r="V85" s="19"/>
      <c r="W85" s="19">
        <f t="shared" ref="W85" si="219">U85+V85</f>
        <v>23004</v>
      </c>
    </row>
    <row r="86" spans="1:24" ht="110.25">
      <c r="A86" s="13">
        <f t="shared" si="189"/>
        <v>73</v>
      </c>
      <c r="B86" s="44" t="s">
        <v>107</v>
      </c>
      <c r="C86" s="44" t="s">
        <v>108</v>
      </c>
      <c r="D86" s="44" t="s">
        <v>166</v>
      </c>
      <c r="E86" s="44" t="s">
        <v>139</v>
      </c>
      <c r="F86" s="44" t="s">
        <v>107</v>
      </c>
      <c r="G86" s="44" t="s">
        <v>109</v>
      </c>
      <c r="H86" s="44" t="s">
        <v>110</v>
      </c>
      <c r="I86" s="44" t="s">
        <v>169</v>
      </c>
      <c r="J86" s="17" t="s">
        <v>75</v>
      </c>
      <c r="K86" s="5">
        <f>K87+K89</f>
        <v>2100</v>
      </c>
      <c r="L86" s="5">
        <f t="shared" ref="L86:M86" si="220">L87+L89</f>
        <v>0</v>
      </c>
      <c r="M86" s="5">
        <f t="shared" si="220"/>
        <v>2100</v>
      </c>
      <c r="N86" s="5">
        <f t="shared" ref="N86:O86" si="221">N87+N89</f>
        <v>2434</v>
      </c>
      <c r="O86" s="5">
        <f t="shared" si="221"/>
        <v>4534</v>
      </c>
      <c r="P86" s="5">
        <f t="shared" ref="P86:Q86" si="222">P87+P89</f>
        <v>0</v>
      </c>
      <c r="Q86" s="5">
        <f t="shared" si="222"/>
        <v>4534</v>
      </c>
      <c r="R86" s="5">
        <f t="shared" ref="R86:S86" si="223">R87+R89</f>
        <v>0</v>
      </c>
      <c r="S86" s="5">
        <f t="shared" si="223"/>
        <v>4534</v>
      </c>
      <c r="T86" s="5">
        <f t="shared" ref="T86:U86" si="224">T87+T89</f>
        <v>837</v>
      </c>
      <c r="U86" s="5">
        <f t="shared" si="224"/>
        <v>5371</v>
      </c>
      <c r="V86" s="5">
        <f t="shared" ref="V86:W86" si="225">V87+V89</f>
        <v>179</v>
      </c>
      <c r="W86" s="5">
        <f t="shared" si="225"/>
        <v>5550</v>
      </c>
    </row>
    <row r="87" spans="1:24" ht="110.25">
      <c r="A87" s="13">
        <f t="shared" si="189"/>
        <v>74</v>
      </c>
      <c r="B87" s="44" t="s">
        <v>107</v>
      </c>
      <c r="C87" s="44" t="s">
        <v>108</v>
      </c>
      <c r="D87" s="44" t="s">
        <v>166</v>
      </c>
      <c r="E87" s="44" t="s">
        <v>139</v>
      </c>
      <c r="F87" s="44" t="s">
        <v>113</v>
      </c>
      <c r="G87" s="44" t="s">
        <v>109</v>
      </c>
      <c r="H87" s="44" t="s">
        <v>110</v>
      </c>
      <c r="I87" s="44" t="s">
        <v>169</v>
      </c>
      <c r="J87" s="15" t="s">
        <v>32</v>
      </c>
      <c r="K87" s="19">
        <f>K88</f>
        <v>300</v>
      </c>
      <c r="L87" s="19">
        <f t="shared" ref="L87:W87" si="226">L88</f>
        <v>0</v>
      </c>
      <c r="M87" s="19">
        <f t="shared" si="226"/>
        <v>300</v>
      </c>
      <c r="N87" s="19">
        <f t="shared" si="226"/>
        <v>400</v>
      </c>
      <c r="O87" s="19">
        <f t="shared" si="226"/>
        <v>700</v>
      </c>
      <c r="P87" s="19">
        <f t="shared" si="226"/>
        <v>0</v>
      </c>
      <c r="Q87" s="19">
        <f t="shared" si="226"/>
        <v>700</v>
      </c>
      <c r="R87" s="19">
        <f t="shared" si="226"/>
        <v>0</v>
      </c>
      <c r="S87" s="19">
        <f t="shared" si="226"/>
        <v>700</v>
      </c>
      <c r="T87" s="19">
        <f>T88</f>
        <v>837</v>
      </c>
      <c r="U87" s="19">
        <f t="shared" si="226"/>
        <v>1537</v>
      </c>
      <c r="V87" s="19">
        <f t="shared" si="226"/>
        <v>-387</v>
      </c>
      <c r="W87" s="19">
        <f t="shared" si="226"/>
        <v>1150</v>
      </c>
    </row>
    <row r="88" spans="1:24" ht="157.5">
      <c r="A88" s="13">
        <f t="shared" si="189"/>
        <v>75</v>
      </c>
      <c r="B88" s="44" t="s">
        <v>145</v>
      </c>
      <c r="C88" s="44" t="s">
        <v>108</v>
      </c>
      <c r="D88" s="44" t="s">
        <v>166</v>
      </c>
      <c r="E88" s="44" t="s">
        <v>139</v>
      </c>
      <c r="F88" s="44" t="s">
        <v>115</v>
      </c>
      <c r="G88" s="44" t="s">
        <v>138</v>
      </c>
      <c r="H88" s="44" t="s">
        <v>110</v>
      </c>
      <c r="I88" s="44" t="s">
        <v>169</v>
      </c>
      <c r="J88" s="15" t="s">
        <v>31</v>
      </c>
      <c r="K88" s="19">
        <v>300</v>
      </c>
      <c r="L88" s="19"/>
      <c r="M88" s="19">
        <f>K88+L88</f>
        <v>300</v>
      </c>
      <c r="N88" s="19">
        <v>400</v>
      </c>
      <c r="O88" s="19">
        <f>M88+N88</f>
        <v>700</v>
      </c>
      <c r="P88" s="19"/>
      <c r="Q88" s="19">
        <f t="shared" ref="Q88" si="227">O88+P88</f>
        <v>700</v>
      </c>
      <c r="R88" s="19"/>
      <c r="S88" s="19">
        <f t="shared" ref="S88" si="228">Q88+R88</f>
        <v>700</v>
      </c>
      <c r="T88" s="19">
        <v>837</v>
      </c>
      <c r="U88" s="19">
        <f t="shared" ref="U88" si="229">S88+T88</f>
        <v>1537</v>
      </c>
      <c r="V88" s="19">
        <v>-387</v>
      </c>
      <c r="W88" s="19">
        <f t="shared" ref="W88" si="230">U88+V88</f>
        <v>1150</v>
      </c>
    </row>
    <row r="89" spans="1:24" ht="173.25">
      <c r="A89" s="13">
        <f t="shared" si="189"/>
        <v>76</v>
      </c>
      <c r="B89" s="44" t="s">
        <v>107</v>
      </c>
      <c r="C89" s="44" t="s">
        <v>108</v>
      </c>
      <c r="D89" s="44" t="s">
        <v>166</v>
      </c>
      <c r="E89" s="44" t="s">
        <v>139</v>
      </c>
      <c r="F89" s="44" t="s">
        <v>128</v>
      </c>
      <c r="G89" s="44" t="s">
        <v>109</v>
      </c>
      <c r="H89" s="44" t="s">
        <v>110</v>
      </c>
      <c r="I89" s="44" t="s">
        <v>169</v>
      </c>
      <c r="J89" s="27" t="s">
        <v>62</v>
      </c>
      <c r="K89" s="19">
        <f>K90</f>
        <v>1800</v>
      </c>
      <c r="L89" s="19">
        <f t="shared" ref="L89:W89" si="231">L90</f>
        <v>0</v>
      </c>
      <c r="M89" s="19">
        <f t="shared" si="231"/>
        <v>1800</v>
      </c>
      <c r="N89" s="19">
        <f t="shared" si="231"/>
        <v>2034</v>
      </c>
      <c r="O89" s="19">
        <f t="shared" si="231"/>
        <v>3834</v>
      </c>
      <c r="P89" s="19">
        <f t="shared" si="231"/>
        <v>0</v>
      </c>
      <c r="Q89" s="19">
        <f t="shared" si="231"/>
        <v>3834</v>
      </c>
      <c r="R89" s="19">
        <f t="shared" si="231"/>
        <v>0</v>
      </c>
      <c r="S89" s="19">
        <f t="shared" si="231"/>
        <v>3834</v>
      </c>
      <c r="T89" s="19">
        <f t="shared" si="231"/>
        <v>0</v>
      </c>
      <c r="U89" s="19">
        <f t="shared" si="231"/>
        <v>3834</v>
      </c>
      <c r="V89" s="19">
        <f t="shared" si="231"/>
        <v>566</v>
      </c>
      <c r="W89" s="19">
        <f t="shared" si="231"/>
        <v>4400</v>
      </c>
    </row>
    <row r="90" spans="1:24" ht="173.25">
      <c r="A90" s="13">
        <f t="shared" si="189"/>
        <v>77</v>
      </c>
      <c r="B90" s="44" t="s">
        <v>145</v>
      </c>
      <c r="C90" s="44" t="s">
        <v>108</v>
      </c>
      <c r="D90" s="44" t="s">
        <v>166</v>
      </c>
      <c r="E90" s="44" t="s">
        <v>139</v>
      </c>
      <c r="F90" s="44" t="s">
        <v>148</v>
      </c>
      <c r="G90" s="44" t="s">
        <v>138</v>
      </c>
      <c r="H90" s="44" t="s">
        <v>110</v>
      </c>
      <c r="I90" s="44" t="s">
        <v>169</v>
      </c>
      <c r="J90" s="27" t="s">
        <v>63</v>
      </c>
      <c r="K90" s="19">
        <v>1800</v>
      </c>
      <c r="L90" s="19"/>
      <c r="M90" s="19">
        <f>K90+L90</f>
        <v>1800</v>
      </c>
      <c r="N90" s="19">
        <v>2034</v>
      </c>
      <c r="O90" s="19">
        <f>M90+N90</f>
        <v>3834</v>
      </c>
      <c r="P90" s="19"/>
      <c r="Q90" s="19">
        <f t="shared" ref="Q90" si="232">O90+P90</f>
        <v>3834</v>
      </c>
      <c r="R90" s="19"/>
      <c r="S90" s="19">
        <f t="shared" ref="S90" si="233">Q90+R90</f>
        <v>3834</v>
      </c>
      <c r="T90" s="19"/>
      <c r="U90" s="19">
        <f t="shared" ref="U90" si="234">S90+T90</f>
        <v>3834</v>
      </c>
      <c r="V90" s="19">
        <v>566</v>
      </c>
      <c r="W90" s="19">
        <f t="shared" ref="W90" si="235">U90+V90</f>
        <v>4400</v>
      </c>
    </row>
    <row r="91" spans="1:24" ht="47.25">
      <c r="A91" s="13">
        <f t="shared" si="189"/>
        <v>78</v>
      </c>
      <c r="B91" s="44" t="s">
        <v>107</v>
      </c>
      <c r="C91" s="44" t="s">
        <v>108</v>
      </c>
      <c r="D91" s="44" t="s">
        <v>170</v>
      </c>
      <c r="E91" s="44" t="s">
        <v>109</v>
      </c>
      <c r="F91" s="44" t="s">
        <v>107</v>
      </c>
      <c r="G91" s="44" t="s">
        <v>109</v>
      </c>
      <c r="H91" s="44" t="s">
        <v>110</v>
      </c>
      <c r="I91" s="44" t="s">
        <v>107</v>
      </c>
      <c r="J91" s="17" t="s">
        <v>2</v>
      </c>
      <c r="K91" s="5">
        <f>K92</f>
        <v>42</v>
      </c>
      <c r="L91" s="5">
        <f t="shared" ref="L91:W92" si="236">L92</f>
        <v>0</v>
      </c>
      <c r="M91" s="5">
        <f t="shared" si="236"/>
        <v>42</v>
      </c>
      <c r="N91" s="5">
        <f t="shared" si="236"/>
        <v>0</v>
      </c>
      <c r="O91" s="5">
        <f t="shared" si="236"/>
        <v>42</v>
      </c>
      <c r="P91" s="5">
        <f t="shared" si="236"/>
        <v>0</v>
      </c>
      <c r="Q91" s="5">
        <f t="shared" si="236"/>
        <v>42</v>
      </c>
      <c r="R91" s="5">
        <f t="shared" si="236"/>
        <v>0</v>
      </c>
      <c r="S91" s="5">
        <f t="shared" si="236"/>
        <v>42</v>
      </c>
      <c r="T91" s="5">
        <f t="shared" si="236"/>
        <v>-17</v>
      </c>
      <c r="U91" s="5">
        <f t="shared" si="236"/>
        <v>25</v>
      </c>
      <c r="V91" s="5">
        <f t="shared" si="236"/>
        <v>0</v>
      </c>
      <c r="W91" s="5">
        <f t="shared" si="236"/>
        <v>25</v>
      </c>
    </row>
    <row r="92" spans="1:24" ht="126">
      <c r="A92" s="13">
        <f t="shared" si="189"/>
        <v>79</v>
      </c>
      <c r="B92" s="44" t="s">
        <v>107</v>
      </c>
      <c r="C92" s="44" t="s">
        <v>108</v>
      </c>
      <c r="D92" s="44" t="s">
        <v>170</v>
      </c>
      <c r="E92" s="44" t="s">
        <v>116</v>
      </c>
      <c r="F92" s="44" t="s">
        <v>107</v>
      </c>
      <c r="G92" s="44" t="s">
        <v>109</v>
      </c>
      <c r="H92" s="44" t="s">
        <v>110</v>
      </c>
      <c r="I92" s="44" t="s">
        <v>171</v>
      </c>
      <c r="J92" s="15" t="s">
        <v>1</v>
      </c>
      <c r="K92" s="19">
        <f>K93</f>
        <v>42</v>
      </c>
      <c r="L92" s="19">
        <f t="shared" si="236"/>
        <v>0</v>
      </c>
      <c r="M92" s="19">
        <f t="shared" si="236"/>
        <v>42</v>
      </c>
      <c r="N92" s="19">
        <f t="shared" si="236"/>
        <v>0</v>
      </c>
      <c r="O92" s="19">
        <f t="shared" si="236"/>
        <v>42</v>
      </c>
      <c r="P92" s="19">
        <f t="shared" si="236"/>
        <v>0</v>
      </c>
      <c r="Q92" s="19">
        <f t="shared" si="236"/>
        <v>42</v>
      </c>
      <c r="R92" s="19">
        <f t="shared" si="236"/>
        <v>0</v>
      </c>
      <c r="S92" s="19">
        <f t="shared" si="236"/>
        <v>42</v>
      </c>
      <c r="T92" s="19">
        <f t="shared" si="236"/>
        <v>-17</v>
      </c>
      <c r="U92" s="19">
        <f t="shared" si="236"/>
        <v>25</v>
      </c>
      <c r="V92" s="19">
        <f t="shared" si="236"/>
        <v>0</v>
      </c>
      <c r="W92" s="19">
        <f t="shared" si="236"/>
        <v>25</v>
      </c>
    </row>
    <row r="93" spans="1:24" ht="126">
      <c r="A93" s="13">
        <f t="shared" si="189"/>
        <v>80</v>
      </c>
      <c r="B93" s="44" t="s">
        <v>154</v>
      </c>
      <c r="C93" s="44" t="s">
        <v>108</v>
      </c>
      <c r="D93" s="44" t="s">
        <v>170</v>
      </c>
      <c r="E93" s="44" t="s">
        <v>116</v>
      </c>
      <c r="F93" s="44" t="s">
        <v>130</v>
      </c>
      <c r="G93" s="44" t="s">
        <v>138</v>
      </c>
      <c r="H93" s="44" t="s">
        <v>110</v>
      </c>
      <c r="I93" s="44" t="s">
        <v>171</v>
      </c>
      <c r="J93" s="15" t="s">
        <v>54</v>
      </c>
      <c r="K93" s="19">
        <v>42</v>
      </c>
      <c r="L93" s="19"/>
      <c r="M93" s="19">
        <f>K93+L93</f>
        <v>42</v>
      </c>
      <c r="N93" s="19"/>
      <c r="O93" s="19">
        <f>M93+N93</f>
        <v>42</v>
      </c>
      <c r="P93" s="19"/>
      <c r="Q93" s="19">
        <f t="shared" ref="Q93" si="237">O93+P93</f>
        <v>42</v>
      </c>
      <c r="R93" s="19"/>
      <c r="S93" s="19">
        <f t="shared" ref="S93" si="238">Q93+R93</f>
        <v>42</v>
      </c>
      <c r="T93" s="19">
        <v>-17</v>
      </c>
      <c r="U93" s="19">
        <f t="shared" ref="U93" si="239">S93+T93</f>
        <v>25</v>
      </c>
      <c r="V93" s="19"/>
      <c r="W93" s="19">
        <f t="shared" ref="W93" si="240">U93+V93</f>
        <v>25</v>
      </c>
      <c r="X93" s="164" t="s">
        <v>296</v>
      </c>
    </row>
    <row r="94" spans="1:24" ht="63">
      <c r="A94" s="13">
        <f t="shared" si="189"/>
        <v>81</v>
      </c>
      <c r="B94" s="44" t="s">
        <v>107</v>
      </c>
      <c r="C94" s="44" t="s">
        <v>108</v>
      </c>
      <c r="D94" s="44" t="s">
        <v>172</v>
      </c>
      <c r="E94" s="44" t="s">
        <v>109</v>
      </c>
      <c r="F94" s="44" t="s">
        <v>107</v>
      </c>
      <c r="G94" s="44" t="s">
        <v>109</v>
      </c>
      <c r="H94" s="44" t="s">
        <v>110</v>
      </c>
      <c r="I94" s="44" t="s">
        <v>107</v>
      </c>
      <c r="J94" s="4" t="s">
        <v>5</v>
      </c>
      <c r="K94" s="5">
        <f t="shared" ref="K94:U94" si="241">K95+K105+K120+K113+K118+K97+K102+K110</f>
        <v>1400</v>
      </c>
      <c r="L94" s="5">
        <f t="shared" si="241"/>
        <v>0</v>
      </c>
      <c r="M94" s="5">
        <f t="shared" si="241"/>
        <v>1400</v>
      </c>
      <c r="N94" s="5">
        <f t="shared" si="241"/>
        <v>0</v>
      </c>
      <c r="O94" s="5">
        <f t="shared" si="241"/>
        <v>1400</v>
      </c>
      <c r="P94" s="5">
        <f t="shared" si="241"/>
        <v>0</v>
      </c>
      <c r="Q94" s="5">
        <f t="shared" si="241"/>
        <v>1400</v>
      </c>
      <c r="R94" s="5">
        <f t="shared" si="241"/>
        <v>0</v>
      </c>
      <c r="S94" s="5">
        <f t="shared" si="241"/>
        <v>1400</v>
      </c>
      <c r="T94" s="5">
        <f t="shared" si="241"/>
        <v>0</v>
      </c>
      <c r="U94" s="5">
        <f t="shared" si="241"/>
        <v>1400</v>
      </c>
      <c r="V94" s="5">
        <f>V95+V105+V120+V113+V118+V97+V102+V110+V107+V99</f>
        <v>-68.5</v>
      </c>
      <c r="W94" s="5">
        <f>W95+W105+W120+W113+W118+W97+W102+W110+W99+W107</f>
        <v>1331.5</v>
      </c>
    </row>
    <row r="95" spans="1:24" ht="78.75">
      <c r="A95" s="13">
        <f t="shared" si="189"/>
        <v>82</v>
      </c>
      <c r="B95" s="44" t="s">
        <v>107</v>
      </c>
      <c r="C95" s="44" t="s">
        <v>108</v>
      </c>
      <c r="D95" s="44" t="s">
        <v>172</v>
      </c>
      <c r="E95" s="44" t="s">
        <v>131</v>
      </c>
      <c r="F95" s="44" t="s">
        <v>107</v>
      </c>
      <c r="G95" s="44" t="s">
        <v>109</v>
      </c>
      <c r="H95" s="44" t="s">
        <v>110</v>
      </c>
      <c r="I95" s="44" t="s">
        <v>171</v>
      </c>
      <c r="J95" s="6" t="s">
        <v>38</v>
      </c>
      <c r="K95" s="19">
        <f>K96</f>
        <v>1</v>
      </c>
      <c r="L95" s="19">
        <f t="shared" ref="L95:W95" si="242">L96</f>
        <v>0</v>
      </c>
      <c r="M95" s="19">
        <f t="shared" si="242"/>
        <v>1</v>
      </c>
      <c r="N95" s="19">
        <f t="shared" si="242"/>
        <v>0</v>
      </c>
      <c r="O95" s="19">
        <f t="shared" si="242"/>
        <v>1</v>
      </c>
      <c r="P95" s="19">
        <f t="shared" si="242"/>
        <v>0</v>
      </c>
      <c r="Q95" s="19">
        <f t="shared" si="242"/>
        <v>1</v>
      </c>
      <c r="R95" s="19">
        <f t="shared" si="242"/>
        <v>0</v>
      </c>
      <c r="S95" s="19">
        <f t="shared" si="242"/>
        <v>1</v>
      </c>
      <c r="T95" s="19">
        <f t="shared" si="242"/>
        <v>0</v>
      </c>
      <c r="U95" s="19">
        <f t="shared" si="242"/>
        <v>1</v>
      </c>
      <c r="V95" s="19">
        <f t="shared" si="242"/>
        <v>0</v>
      </c>
      <c r="W95" s="19">
        <f t="shared" si="242"/>
        <v>1</v>
      </c>
    </row>
    <row r="96" spans="1:24" ht="252">
      <c r="A96" s="13">
        <f t="shared" si="189"/>
        <v>83</v>
      </c>
      <c r="B96" s="44" t="s">
        <v>114</v>
      </c>
      <c r="C96" s="44" t="s">
        <v>108</v>
      </c>
      <c r="D96" s="44" t="s">
        <v>172</v>
      </c>
      <c r="E96" s="44" t="s">
        <v>131</v>
      </c>
      <c r="F96" s="44" t="s">
        <v>113</v>
      </c>
      <c r="G96" s="44" t="s">
        <v>111</v>
      </c>
      <c r="H96" s="44" t="s">
        <v>110</v>
      </c>
      <c r="I96" s="44" t="s">
        <v>171</v>
      </c>
      <c r="J96" s="28" t="s">
        <v>88</v>
      </c>
      <c r="K96" s="19">
        <v>1</v>
      </c>
      <c r="L96" s="19"/>
      <c r="M96" s="19">
        <f>K96+L96</f>
        <v>1</v>
      </c>
      <c r="N96" s="19"/>
      <c r="O96" s="19">
        <f>M96+N96</f>
        <v>1</v>
      </c>
      <c r="P96" s="19"/>
      <c r="Q96" s="19">
        <f t="shared" ref="Q96" si="243">O96+P96</f>
        <v>1</v>
      </c>
      <c r="R96" s="19"/>
      <c r="S96" s="19">
        <f t="shared" ref="S96" si="244">Q96+R96</f>
        <v>1</v>
      </c>
      <c r="T96" s="19"/>
      <c r="U96" s="19">
        <f t="shared" ref="U96" si="245">S96+T96</f>
        <v>1</v>
      </c>
      <c r="V96" s="19"/>
      <c r="W96" s="19">
        <f t="shared" ref="W96" si="246">U96+V96</f>
        <v>1</v>
      </c>
      <c r="X96" s="164">
        <v>-1.9</v>
      </c>
    </row>
    <row r="97" spans="1:24" ht="189">
      <c r="A97" s="13">
        <f t="shared" si="189"/>
        <v>84</v>
      </c>
      <c r="B97" s="44" t="s">
        <v>107</v>
      </c>
      <c r="C97" s="44" t="s">
        <v>108</v>
      </c>
      <c r="D97" s="44" t="s">
        <v>172</v>
      </c>
      <c r="E97" s="44" t="s">
        <v>142</v>
      </c>
      <c r="F97" s="44" t="s">
        <v>107</v>
      </c>
      <c r="G97" s="44" t="s">
        <v>111</v>
      </c>
      <c r="H97" s="44" t="s">
        <v>110</v>
      </c>
      <c r="I97" s="44" t="s">
        <v>171</v>
      </c>
      <c r="J97" s="29" t="s">
        <v>79</v>
      </c>
      <c r="K97" s="19">
        <f>K98</f>
        <v>133</v>
      </c>
      <c r="L97" s="19">
        <f t="shared" ref="L97:W97" si="247">L98</f>
        <v>0</v>
      </c>
      <c r="M97" s="19">
        <f t="shared" si="247"/>
        <v>133</v>
      </c>
      <c r="N97" s="19">
        <f t="shared" si="247"/>
        <v>0</v>
      </c>
      <c r="O97" s="19">
        <f t="shared" si="247"/>
        <v>133</v>
      </c>
      <c r="P97" s="19">
        <f t="shared" si="247"/>
        <v>0</v>
      </c>
      <c r="Q97" s="19">
        <f t="shared" si="247"/>
        <v>133</v>
      </c>
      <c r="R97" s="19">
        <f t="shared" si="247"/>
        <v>0</v>
      </c>
      <c r="S97" s="19">
        <f t="shared" si="247"/>
        <v>133</v>
      </c>
      <c r="T97" s="19">
        <f t="shared" si="247"/>
        <v>0</v>
      </c>
      <c r="U97" s="19">
        <f t="shared" si="247"/>
        <v>133</v>
      </c>
      <c r="V97" s="19">
        <f t="shared" si="247"/>
        <v>0</v>
      </c>
      <c r="W97" s="19">
        <f t="shared" si="247"/>
        <v>133</v>
      </c>
    </row>
    <row r="98" spans="1:24" ht="189">
      <c r="A98" s="13">
        <f t="shared" si="189"/>
        <v>85</v>
      </c>
      <c r="B98" s="44" t="s">
        <v>173</v>
      </c>
      <c r="C98" s="44" t="s">
        <v>108</v>
      </c>
      <c r="D98" s="44" t="s">
        <v>172</v>
      </c>
      <c r="E98" s="44" t="s">
        <v>142</v>
      </c>
      <c r="F98" s="44" t="s">
        <v>113</v>
      </c>
      <c r="G98" s="44" t="s">
        <v>111</v>
      </c>
      <c r="H98" s="44" t="s">
        <v>110</v>
      </c>
      <c r="I98" s="44" t="s">
        <v>171</v>
      </c>
      <c r="J98" s="29" t="s">
        <v>89</v>
      </c>
      <c r="K98" s="19">
        <v>133</v>
      </c>
      <c r="L98" s="19"/>
      <c r="M98" s="19">
        <f>K98+L98</f>
        <v>133</v>
      </c>
      <c r="N98" s="19"/>
      <c r="O98" s="19">
        <f>M98+N98</f>
        <v>133</v>
      </c>
      <c r="P98" s="19"/>
      <c r="Q98" s="19">
        <f t="shared" ref="Q98" si="248">O98+P98</f>
        <v>133</v>
      </c>
      <c r="R98" s="19"/>
      <c r="S98" s="19">
        <f t="shared" ref="S98" si="249">Q98+R98</f>
        <v>133</v>
      </c>
      <c r="T98" s="19"/>
      <c r="U98" s="19">
        <f t="shared" ref="U98" si="250">S98+T98</f>
        <v>133</v>
      </c>
      <c r="V98" s="19"/>
      <c r="W98" s="19">
        <f t="shared" ref="W98" si="251">U98+V98</f>
        <v>133</v>
      </c>
      <c r="X98" s="164" t="s">
        <v>297</v>
      </c>
    </row>
    <row r="99" spans="1:24" s="173" customFormat="1" ht="63.75">
      <c r="A99" s="168"/>
      <c r="B99" s="169" t="s">
        <v>107</v>
      </c>
      <c r="C99" s="169" t="s">
        <v>108</v>
      </c>
      <c r="D99" s="169" t="s">
        <v>172</v>
      </c>
      <c r="E99" s="169" t="s">
        <v>303</v>
      </c>
      <c r="F99" s="169" t="s">
        <v>107</v>
      </c>
      <c r="G99" s="169" t="s">
        <v>109</v>
      </c>
      <c r="H99" s="169" t="s">
        <v>110</v>
      </c>
      <c r="I99" s="169" t="s">
        <v>171</v>
      </c>
      <c r="J99" s="174" t="s">
        <v>304</v>
      </c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>
        <f>V100</f>
        <v>40</v>
      </c>
      <c r="W99" s="46">
        <f>W100</f>
        <v>40</v>
      </c>
      <c r="X99" s="172"/>
    </row>
    <row r="100" spans="1:24" s="173" customFormat="1" ht="76.5">
      <c r="A100" s="168"/>
      <c r="B100" s="169" t="s">
        <v>298</v>
      </c>
      <c r="C100" s="169" t="s">
        <v>108</v>
      </c>
      <c r="D100" s="169" t="s">
        <v>172</v>
      </c>
      <c r="E100" s="169" t="s">
        <v>303</v>
      </c>
      <c r="F100" s="169" t="s">
        <v>130</v>
      </c>
      <c r="G100" s="169" t="s">
        <v>138</v>
      </c>
      <c r="H100" s="169" t="s">
        <v>110</v>
      </c>
      <c r="I100" s="169" t="s">
        <v>171</v>
      </c>
      <c r="J100" s="174" t="s">
        <v>305</v>
      </c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>
        <v>40</v>
      </c>
      <c r="W100" s="46">
        <f>U100+V100</f>
        <v>40</v>
      </c>
      <c r="X100" s="172">
        <v>40</v>
      </c>
    </row>
    <row r="101" spans="1:24" ht="15.75">
      <c r="A101" s="13"/>
      <c r="B101" s="44"/>
      <c r="C101" s="44"/>
      <c r="D101" s="44"/>
      <c r="E101" s="44"/>
      <c r="F101" s="44"/>
      <c r="G101" s="44"/>
      <c r="H101" s="44"/>
      <c r="I101" s="44"/>
      <c r="J101" s="2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</row>
    <row r="102" spans="1:24" ht="393.75">
      <c r="A102" s="13">
        <f>A98+1</f>
        <v>86</v>
      </c>
      <c r="B102" s="44" t="s">
        <v>107</v>
      </c>
      <c r="C102" s="44" t="s">
        <v>108</v>
      </c>
      <c r="D102" s="44" t="s">
        <v>172</v>
      </c>
      <c r="E102" s="44" t="s">
        <v>174</v>
      </c>
      <c r="F102" s="44" t="s">
        <v>107</v>
      </c>
      <c r="G102" s="44" t="s">
        <v>109</v>
      </c>
      <c r="H102" s="44" t="s">
        <v>110</v>
      </c>
      <c r="I102" s="44" t="s">
        <v>171</v>
      </c>
      <c r="J102" s="30" t="s">
        <v>102</v>
      </c>
      <c r="K102" s="19">
        <f>K103</f>
        <v>27</v>
      </c>
      <c r="L102" s="19">
        <f t="shared" ref="L102:U102" si="252">L103</f>
        <v>0</v>
      </c>
      <c r="M102" s="19">
        <f t="shared" si="252"/>
        <v>27</v>
      </c>
      <c r="N102" s="19">
        <f t="shared" si="252"/>
        <v>0</v>
      </c>
      <c r="O102" s="19">
        <f t="shared" si="252"/>
        <v>27</v>
      </c>
      <c r="P102" s="19">
        <f t="shared" si="252"/>
        <v>0</v>
      </c>
      <c r="Q102" s="19">
        <f t="shared" si="252"/>
        <v>27</v>
      </c>
      <c r="R102" s="19">
        <f t="shared" si="252"/>
        <v>0</v>
      </c>
      <c r="S102" s="19">
        <f t="shared" si="252"/>
        <v>27</v>
      </c>
      <c r="T102" s="19">
        <f t="shared" si="252"/>
        <v>0</v>
      </c>
      <c r="U102" s="19">
        <f t="shared" si="252"/>
        <v>27</v>
      </c>
      <c r="V102" s="19">
        <f>V103+V104</f>
        <v>-18.5</v>
      </c>
      <c r="W102" s="19">
        <f>W103+W104</f>
        <v>8.5</v>
      </c>
    </row>
    <row r="103" spans="1:24" ht="78.75">
      <c r="A103" s="13">
        <f t="shared" si="189"/>
        <v>87</v>
      </c>
      <c r="B103" s="44" t="s">
        <v>176</v>
      </c>
      <c r="C103" s="44" t="s">
        <v>108</v>
      </c>
      <c r="D103" s="44" t="s">
        <v>172</v>
      </c>
      <c r="E103" s="44" t="s">
        <v>174</v>
      </c>
      <c r="F103" s="44" t="s">
        <v>163</v>
      </c>
      <c r="G103" s="44" t="s">
        <v>111</v>
      </c>
      <c r="H103" s="44" t="s">
        <v>110</v>
      </c>
      <c r="I103" s="44" t="s">
        <v>171</v>
      </c>
      <c r="J103" s="29" t="s">
        <v>103</v>
      </c>
      <c r="K103" s="19">
        <v>27</v>
      </c>
      <c r="L103" s="19"/>
      <c r="M103" s="19">
        <f>K103+L103</f>
        <v>27</v>
      </c>
      <c r="N103" s="19"/>
      <c r="O103" s="19">
        <f>M103+N103</f>
        <v>27</v>
      </c>
      <c r="P103" s="19"/>
      <c r="Q103" s="19">
        <f t="shared" ref="Q103" si="253">O103+P103</f>
        <v>27</v>
      </c>
      <c r="R103" s="19"/>
      <c r="S103" s="19">
        <f t="shared" ref="S103" si="254">Q103+R103</f>
        <v>27</v>
      </c>
      <c r="T103" s="19"/>
      <c r="U103" s="19">
        <f t="shared" ref="U103" si="255">S103+T103</f>
        <v>27</v>
      </c>
      <c r="V103" s="19">
        <v>-20</v>
      </c>
      <c r="W103" s="19">
        <f t="shared" ref="W103:W104" si="256">U103+V103</f>
        <v>7</v>
      </c>
      <c r="X103" s="164">
        <v>5</v>
      </c>
    </row>
    <row r="104" spans="1:24" ht="78.75">
      <c r="A104" s="13"/>
      <c r="B104" s="169" t="s">
        <v>145</v>
      </c>
      <c r="C104" s="169" t="s">
        <v>108</v>
      </c>
      <c r="D104" s="169" t="s">
        <v>172</v>
      </c>
      <c r="E104" s="169" t="s">
        <v>174</v>
      </c>
      <c r="F104" s="169" t="s">
        <v>163</v>
      </c>
      <c r="G104" s="169" t="s">
        <v>111</v>
      </c>
      <c r="H104" s="169" t="s">
        <v>110</v>
      </c>
      <c r="I104" s="169" t="s">
        <v>171</v>
      </c>
      <c r="J104" s="171" t="s">
        <v>103</v>
      </c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>
        <v>1.5</v>
      </c>
      <c r="W104" s="19">
        <f t="shared" si="256"/>
        <v>1.5</v>
      </c>
      <c r="X104" s="172">
        <v>1.5</v>
      </c>
    </row>
    <row r="105" spans="1:24" ht="189">
      <c r="A105" s="13">
        <f>A103+1</f>
        <v>88</v>
      </c>
      <c r="B105" s="44" t="s">
        <v>107</v>
      </c>
      <c r="C105" s="44" t="s">
        <v>108</v>
      </c>
      <c r="D105" s="44" t="s">
        <v>172</v>
      </c>
      <c r="E105" s="44" t="s">
        <v>177</v>
      </c>
      <c r="F105" s="44" t="s">
        <v>107</v>
      </c>
      <c r="G105" s="44" t="s">
        <v>111</v>
      </c>
      <c r="H105" s="44" t="s">
        <v>110</v>
      </c>
      <c r="I105" s="44" t="s">
        <v>171</v>
      </c>
      <c r="J105" s="31" t="s">
        <v>6</v>
      </c>
      <c r="K105" s="19">
        <f>K106</f>
        <v>6</v>
      </c>
      <c r="L105" s="19">
        <f t="shared" ref="L105:W105" si="257">L106</f>
        <v>0</v>
      </c>
      <c r="M105" s="19">
        <f t="shared" si="257"/>
        <v>6</v>
      </c>
      <c r="N105" s="19">
        <f t="shared" si="257"/>
        <v>0</v>
      </c>
      <c r="O105" s="19">
        <f t="shared" si="257"/>
        <v>6</v>
      </c>
      <c r="P105" s="19">
        <f t="shared" si="257"/>
        <v>0</v>
      </c>
      <c r="Q105" s="19">
        <f t="shared" si="257"/>
        <v>6</v>
      </c>
      <c r="R105" s="19">
        <f t="shared" si="257"/>
        <v>0</v>
      </c>
      <c r="S105" s="19">
        <f t="shared" si="257"/>
        <v>6</v>
      </c>
      <c r="T105" s="19">
        <f t="shared" si="257"/>
        <v>0</v>
      </c>
      <c r="U105" s="19">
        <f t="shared" si="257"/>
        <v>6</v>
      </c>
      <c r="V105" s="19">
        <f t="shared" si="257"/>
        <v>25</v>
      </c>
      <c r="W105" s="19">
        <f t="shared" si="257"/>
        <v>31</v>
      </c>
    </row>
    <row r="106" spans="1:24" ht="189">
      <c r="A106" s="13">
        <f t="shared" si="189"/>
        <v>89</v>
      </c>
      <c r="B106" s="44" t="s">
        <v>173</v>
      </c>
      <c r="C106" s="44" t="s">
        <v>108</v>
      </c>
      <c r="D106" s="44" t="s">
        <v>172</v>
      </c>
      <c r="E106" s="44" t="s">
        <v>177</v>
      </c>
      <c r="F106" s="44" t="s">
        <v>107</v>
      </c>
      <c r="G106" s="44" t="s">
        <v>111</v>
      </c>
      <c r="H106" s="44" t="s">
        <v>110</v>
      </c>
      <c r="I106" s="44" t="s">
        <v>171</v>
      </c>
      <c r="J106" s="31" t="s">
        <v>6</v>
      </c>
      <c r="K106" s="19">
        <v>6</v>
      </c>
      <c r="L106" s="19"/>
      <c r="M106" s="19">
        <f>K106+L106</f>
        <v>6</v>
      </c>
      <c r="N106" s="19"/>
      <c r="O106" s="19">
        <f>M106+N106</f>
        <v>6</v>
      </c>
      <c r="P106" s="19"/>
      <c r="Q106" s="19">
        <f t="shared" ref="Q106" si="258">O106+P106</f>
        <v>6</v>
      </c>
      <c r="R106" s="19"/>
      <c r="S106" s="19">
        <f t="shared" ref="S106" si="259">Q106+R106</f>
        <v>6</v>
      </c>
      <c r="T106" s="19"/>
      <c r="U106" s="19">
        <f t="shared" ref="U106" si="260">S106+T106</f>
        <v>6</v>
      </c>
      <c r="V106" s="19">
        <v>25</v>
      </c>
      <c r="W106" s="19">
        <f t="shared" ref="W106" si="261">U106+V106</f>
        <v>31</v>
      </c>
      <c r="X106" s="164">
        <v>31.3</v>
      </c>
    </row>
    <row r="107" spans="1:24" ht="118.5" customHeight="1">
      <c r="A107" s="13"/>
      <c r="B107" s="44" t="s">
        <v>107</v>
      </c>
      <c r="C107" s="44" t="s">
        <v>108</v>
      </c>
      <c r="D107" s="44" t="s">
        <v>172</v>
      </c>
      <c r="E107" s="44" t="s">
        <v>299</v>
      </c>
      <c r="F107" s="44" t="s">
        <v>107</v>
      </c>
      <c r="G107" s="44" t="s">
        <v>109</v>
      </c>
      <c r="H107" s="44" t="s">
        <v>110</v>
      </c>
      <c r="I107" s="44" t="s">
        <v>171</v>
      </c>
      <c r="J107" s="166" t="s">
        <v>300</v>
      </c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>
        <f>V108</f>
        <v>40</v>
      </c>
      <c r="W107" s="46">
        <f>W108</f>
        <v>40</v>
      </c>
    </row>
    <row r="108" spans="1:24" ht="171" customHeight="1">
      <c r="A108" s="13"/>
      <c r="B108" s="167" t="s">
        <v>193</v>
      </c>
      <c r="C108" s="44" t="s">
        <v>108</v>
      </c>
      <c r="D108" s="44" t="s">
        <v>172</v>
      </c>
      <c r="E108" s="44" t="s">
        <v>299</v>
      </c>
      <c r="F108" s="44" t="s">
        <v>107</v>
      </c>
      <c r="G108" s="44" t="s">
        <v>138</v>
      </c>
      <c r="H108" s="44" t="s">
        <v>110</v>
      </c>
      <c r="I108" s="44" t="s">
        <v>171</v>
      </c>
      <c r="J108" s="166" t="s">
        <v>301</v>
      </c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>
        <v>40</v>
      </c>
      <c r="W108" s="19">
        <f>U108+V108</f>
        <v>40</v>
      </c>
      <c r="X108" s="164" t="s">
        <v>302</v>
      </c>
    </row>
    <row r="109" spans="1:24" ht="15.75">
      <c r="A109" s="13"/>
      <c r="B109" s="44"/>
      <c r="C109" s="44"/>
      <c r="D109" s="44"/>
      <c r="E109" s="44"/>
      <c r="F109" s="44"/>
      <c r="G109" s="44"/>
      <c r="H109" s="44"/>
      <c r="I109" s="44"/>
      <c r="J109" s="31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</row>
    <row r="110" spans="1:24" ht="204.75">
      <c r="A110" s="13">
        <f>A106+1</f>
        <v>90</v>
      </c>
      <c r="B110" s="44" t="s">
        <v>107</v>
      </c>
      <c r="C110" s="44" t="s">
        <v>108</v>
      </c>
      <c r="D110" s="44" t="s">
        <v>172</v>
      </c>
      <c r="E110" s="44" t="s">
        <v>178</v>
      </c>
      <c r="F110" s="44" t="s">
        <v>107</v>
      </c>
      <c r="G110" s="44" t="s">
        <v>109</v>
      </c>
      <c r="H110" s="44" t="s">
        <v>110</v>
      </c>
      <c r="I110" s="44" t="s">
        <v>171</v>
      </c>
      <c r="J110" s="29" t="s">
        <v>77</v>
      </c>
      <c r="K110" s="32">
        <f>K112</f>
        <v>53</v>
      </c>
      <c r="L110" s="32">
        <f t="shared" ref="L110:U110" si="262">L112</f>
        <v>0</v>
      </c>
      <c r="M110" s="32">
        <f t="shared" si="262"/>
        <v>53</v>
      </c>
      <c r="N110" s="32">
        <f t="shared" si="262"/>
        <v>0</v>
      </c>
      <c r="O110" s="32">
        <f t="shared" si="262"/>
        <v>53</v>
      </c>
      <c r="P110" s="32">
        <f t="shared" si="262"/>
        <v>0</v>
      </c>
      <c r="Q110" s="32">
        <f t="shared" si="262"/>
        <v>53</v>
      </c>
      <c r="R110" s="32">
        <f t="shared" si="262"/>
        <v>0</v>
      </c>
      <c r="S110" s="32">
        <f t="shared" si="262"/>
        <v>53</v>
      </c>
      <c r="T110" s="32">
        <f t="shared" si="262"/>
        <v>0</v>
      </c>
      <c r="U110" s="32">
        <f t="shared" si="262"/>
        <v>53</v>
      </c>
      <c r="V110" s="32">
        <f>V112+V111</f>
        <v>-2</v>
      </c>
      <c r="W110" s="32">
        <f>W112+W111</f>
        <v>51</v>
      </c>
    </row>
    <row r="111" spans="1:24" s="173" customFormat="1" ht="204.75">
      <c r="A111" s="168"/>
      <c r="B111" s="169" t="s">
        <v>298</v>
      </c>
      <c r="C111" s="169" t="s">
        <v>108</v>
      </c>
      <c r="D111" s="169" t="s">
        <v>172</v>
      </c>
      <c r="E111" s="169" t="s">
        <v>178</v>
      </c>
      <c r="F111" s="169" t="s">
        <v>107</v>
      </c>
      <c r="G111" s="169" t="s">
        <v>109</v>
      </c>
      <c r="H111" s="169" t="s">
        <v>110</v>
      </c>
      <c r="I111" s="169" t="s">
        <v>171</v>
      </c>
      <c r="J111" s="171" t="s">
        <v>77</v>
      </c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>
        <v>30</v>
      </c>
      <c r="W111" s="46">
        <f>U111+V111</f>
        <v>30</v>
      </c>
      <c r="X111" s="172">
        <v>30</v>
      </c>
    </row>
    <row r="112" spans="1:24" ht="220.5">
      <c r="A112" s="13">
        <f>A110+1</f>
        <v>91</v>
      </c>
      <c r="B112" s="44" t="s">
        <v>179</v>
      </c>
      <c r="C112" s="44" t="s">
        <v>108</v>
      </c>
      <c r="D112" s="44" t="s">
        <v>172</v>
      </c>
      <c r="E112" s="44" t="s">
        <v>178</v>
      </c>
      <c r="F112" s="44" t="s">
        <v>130</v>
      </c>
      <c r="G112" s="44" t="s">
        <v>138</v>
      </c>
      <c r="H112" s="44" t="s">
        <v>110</v>
      </c>
      <c r="I112" s="44" t="s">
        <v>171</v>
      </c>
      <c r="J112" s="29" t="s">
        <v>78</v>
      </c>
      <c r="K112" s="19">
        <v>53</v>
      </c>
      <c r="L112" s="19"/>
      <c r="M112" s="19">
        <f>K112+L112</f>
        <v>53</v>
      </c>
      <c r="N112" s="19"/>
      <c r="O112" s="19">
        <f>M112+N112</f>
        <v>53</v>
      </c>
      <c r="P112" s="19"/>
      <c r="Q112" s="19">
        <f t="shared" ref="Q112" si="263">O112+P112</f>
        <v>53</v>
      </c>
      <c r="R112" s="19"/>
      <c r="S112" s="19">
        <f t="shared" ref="S112" si="264">Q112+R112</f>
        <v>53</v>
      </c>
      <c r="T112" s="19"/>
      <c r="U112" s="19">
        <f t="shared" ref="U112" si="265">S112+T112</f>
        <v>53</v>
      </c>
      <c r="V112" s="19">
        <v>-32</v>
      </c>
      <c r="W112" s="19">
        <f t="shared" ref="W112" si="266">U112+V112</f>
        <v>21</v>
      </c>
      <c r="X112" s="164">
        <v>21</v>
      </c>
    </row>
    <row r="113" spans="1:24" ht="220.5">
      <c r="A113" s="13">
        <f t="shared" si="189"/>
        <v>92</v>
      </c>
      <c r="B113" s="44" t="s">
        <v>107</v>
      </c>
      <c r="C113" s="44" t="s">
        <v>108</v>
      </c>
      <c r="D113" s="44" t="s">
        <v>172</v>
      </c>
      <c r="E113" s="44" t="s">
        <v>180</v>
      </c>
      <c r="F113" s="44" t="s">
        <v>107</v>
      </c>
      <c r="G113" s="44" t="s">
        <v>111</v>
      </c>
      <c r="H113" s="44" t="s">
        <v>110</v>
      </c>
      <c r="I113" s="44" t="s">
        <v>171</v>
      </c>
      <c r="J113" s="33" t="s">
        <v>59</v>
      </c>
      <c r="K113" s="19">
        <f>K117</f>
        <v>140</v>
      </c>
      <c r="L113" s="19">
        <f t="shared" ref="L113:U113" si="267">L117</f>
        <v>0</v>
      </c>
      <c r="M113" s="19">
        <f t="shared" si="267"/>
        <v>140</v>
      </c>
      <c r="N113" s="19">
        <f t="shared" si="267"/>
        <v>0</v>
      </c>
      <c r="O113" s="19">
        <f t="shared" si="267"/>
        <v>140</v>
      </c>
      <c r="P113" s="19">
        <f t="shared" si="267"/>
        <v>0</v>
      </c>
      <c r="Q113" s="19">
        <f t="shared" si="267"/>
        <v>140</v>
      </c>
      <c r="R113" s="19">
        <f t="shared" si="267"/>
        <v>0</v>
      </c>
      <c r="S113" s="19">
        <f t="shared" si="267"/>
        <v>140</v>
      </c>
      <c r="T113" s="19">
        <f t="shared" si="267"/>
        <v>0</v>
      </c>
      <c r="U113" s="19">
        <f t="shared" si="267"/>
        <v>140</v>
      </c>
      <c r="V113" s="19">
        <f>V117+V114+V116+V115</f>
        <v>-74.5</v>
      </c>
      <c r="W113" s="19">
        <f>W117+W114+W115+W116</f>
        <v>65.5</v>
      </c>
    </row>
    <row r="114" spans="1:24" ht="220.5">
      <c r="A114" s="13"/>
      <c r="B114" s="44" t="s">
        <v>140</v>
      </c>
      <c r="C114" s="169" t="s">
        <v>108</v>
      </c>
      <c r="D114" s="169" t="s">
        <v>172</v>
      </c>
      <c r="E114" s="169" t="s">
        <v>180</v>
      </c>
      <c r="F114" s="169" t="s">
        <v>107</v>
      </c>
      <c r="G114" s="169" t="s">
        <v>111</v>
      </c>
      <c r="H114" s="169" t="s">
        <v>110</v>
      </c>
      <c r="I114" s="169" t="s">
        <v>171</v>
      </c>
      <c r="J114" s="170" t="s">
        <v>59</v>
      </c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>
        <v>0.5</v>
      </c>
      <c r="W114" s="46">
        <f>U114+V114</f>
        <v>0.5</v>
      </c>
      <c r="X114" s="164">
        <v>0.5</v>
      </c>
    </row>
    <row r="115" spans="1:24" ht="220.5">
      <c r="A115" s="13"/>
      <c r="B115" s="44" t="s">
        <v>157</v>
      </c>
      <c r="C115" s="169" t="s">
        <v>108</v>
      </c>
      <c r="D115" s="169" t="s">
        <v>172</v>
      </c>
      <c r="E115" s="169" t="s">
        <v>180</v>
      </c>
      <c r="F115" s="169" t="s">
        <v>107</v>
      </c>
      <c r="G115" s="169" t="s">
        <v>111</v>
      </c>
      <c r="H115" s="169" t="s">
        <v>110</v>
      </c>
      <c r="I115" s="169" t="s">
        <v>171</v>
      </c>
      <c r="J115" s="170" t="s">
        <v>59</v>
      </c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>
        <v>8</v>
      </c>
      <c r="W115" s="46">
        <f>U115+V115</f>
        <v>8</v>
      </c>
      <c r="X115" s="164">
        <v>7.6</v>
      </c>
    </row>
    <row r="116" spans="1:24" ht="220.5">
      <c r="A116" s="168"/>
      <c r="B116" s="169" t="s">
        <v>185</v>
      </c>
      <c r="C116" s="169" t="s">
        <v>108</v>
      </c>
      <c r="D116" s="169" t="s">
        <v>172</v>
      </c>
      <c r="E116" s="169" t="s">
        <v>180</v>
      </c>
      <c r="F116" s="169" t="s">
        <v>107</v>
      </c>
      <c r="G116" s="169" t="s">
        <v>111</v>
      </c>
      <c r="H116" s="169" t="s">
        <v>110</v>
      </c>
      <c r="I116" s="169" t="s">
        <v>171</v>
      </c>
      <c r="J116" s="170" t="s">
        <v>59</v>
      </c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>
        <v>17</v>
      </c>
      <c r="W116" s="46">
        <f>U116+V116</f>
        <v>17</v>
      </c>
      <c r="X116" s="164">
        <v>16.5</v>
      </c>
    </row>
    <row r="117" spans="1:24" ht="220.5">
      <c r="A117" s="13">
        <f>A113+1</f>
        <v>93</v>
      </c>
      <c r="B117" s="44" t="s">
        <v>173</v>
      </c>
      <c r="C117" s="44" t="s">
        <v>108</v>
      </c>
      <c r="D117" s="44" t="s">
        <v>172</v>
      </c>
      <c r="E117" s="44" t="s">
        <v>180</v>
      </c>
      <c r="F117" s="44" t="s">
        <v>107</v>
      </c>
      <c r="G117" s="44" t="s">
        <v>111</v>
      </c>
      <c r="H117" s="44" t="s">
        <v>110</v>
      </c>
      <c r="I117" s="44" t="s">
        <v>171</v>
      </c>
      <c r="J117" s="33" t="s">
        <v>59</v>
      </c>
      <c r="K117" s="19">
        <v>140</v>
      </c>
      <c r="L117" s="19"/>
      <c r="M117" s="19">
        <f>K117+L117</f>
        <v>140</v>
      </c>
      <c r="N117" s="19"/>
      <c r="O117" s="19">
        <f>M117+N117</f>
        <v>140</v>
      </c>
      <c r="P117" s="19"/>
      <c r="Q117" s="19">
        <f t="shared" ref="Q117" si="268">O117+P117</f>
        <v>140</v>
      </c>
      <c r="R117" s="19"/>
      <c r="S117" s="19">
        <f t="shared" ref="S117" si="269">Q117+R117</f>
        <v>140</v>
      </c>
      <c r="T117" s="19"/>
      <c r="U117" s="19">
        <f t="shared" ref="U117" si="270">S117+T117</f>
        <v>140</v>
      </c>
      <c r="V117" s="19">
        <f>-100</f>
        <v>-100</v>
      </c>
      <c r="W117" s="19">
        <f t="shared" ref="W117" si="271">U117+V117</f>
        <v>40</v>
      </c>
      <c r="X117" s="164">
        <v>37.799999999999997</v>
      </c>
    </row>
    <row r="118" spans="1:24" ht="141.75">
      <c r="A118" s="13">
        <f t="shared" si="189"/>
        <v>94</v>
      </c>
      <c r="B118" s="44" t="s">
        <v>107</v>
      </c>
      <c r="C118" s="44" t="s">
        <v>108</v>
      </c>
      <c r="D118" s="44" t="s">
        <v>172</v>
      </c>
      <c r="E118" s="44" t="s">
        <v>181</v>
      </c>
      <c r="F118" s="44" t="s">
        <v>107</v>
      </c>
      <c r="G118" s="44" t="s">
        <v>116</v>
      </c>
      <c r="H118" s="44" t="s">
        <v>110</v>
      </c>
      <c r="I118" s="44" t="s">
        <v>171</v>
      </c>
      <c r="J118" s="33" t="s">
        <v>61</v>
      </c>
      <c r="K118" s="19">
        <f>K119</f>
        <v>35</v>
      </c>
      <c r="L118" s="19">
        <f t="shared" ref="L118:W118" si="272">L119</f>
        <v>0</v>
      </c>
      <c r="M118" s="19">
        <f t="shared" si="272"/>
        <v>35</v>
      </c>
      <c r="N118" s="19">
        <f t="shared" si="272"/>
        <v>0</v>
      </c>
      <c r="O118" s="19">
        <f t="shared" si="272"/>
        <v>35</v>
      </c>
      <c r="P118" s="19">
        <f t="shared" si="272"/>
        <v>0</v>
      </c>
      <c r="Q118" s="19">
        <f t="shared" si="272"/>
        <v>35</v>
      </c>
      <c r="R118" s="19">
        <f t="shared" si="272"/>
        <v>0</v>
      </c>
      <c r="S118" s="19">
        <f t="shared" si="272"/>
        <v>35</v>
      </c>
      <c r="T118" s="19">
        <f t="shared" si="272"/>
        <v>0</v>
      </c>
      <c r="U118" s="19">
        <f t="shared" si="272"/>
        <v>35</v>
      </c>
      <c r="V118" s="19">
        <f t="shared" si="272"/>
        <v>0</v>
      </c>
      <c r="W118" s="19">
        <f t="shared" si="272"/>
        <v>35</v>
      </c>
    </row>
    <row r="119" spans="1:24" ht="189">
      <c r="A119" s="13">
        <f t="shared" si="189"/>
        <v>95</v>
      </c>
      <c r="B119" s="44" t="s">
        <v>145</v>
      </c>
      <c r="C119" s="44" t="s">
        <v>108</v>
      </c>
      <c r="D119" s="44" t="s">
        <v>172</v>
      </c>
      <c r="E119" s="44" t="s">
        <v>181</v>
      </c>
      <c r="F119" s="44" t="s">
        <v>128</v>
      </c>
      <c r="G119" s="44" t="s">
        <v>116</v>
      </c>
      <c r="H119" s="44" t="s">
        <v>110</v>
      </c>
      <c r="I119" s="44" t="s">
        <v>171</v>
      </c>
      <c r="J119" s="33" t="s">
        <v>60</v>
      </c>
      <c r="K119" s="19">
        <v>35</v>
      </c>
      <c r="L119" s="19"/>
      <c r="M119" s="19">
        <f>K119+L119</f>
        <v>35</v>
      </c>
      <c r="N119" s="19"/>
      <c r="O119" s="19">
        <f>M119+N119</f>
        <v>35</v>
      </c>
      <c r="P119" s="19"/>
      <c r="Q119" s="19">
        <f t="shared" ref="Q119" si="273">O119+P119</f>
        <v>35</v>
      </c>
      <c r="R119" s="19"/>
      <c r="S119" s="19">
        <f t="shared" ref="S119" si="274">Q119+R119</f>
        <v>35</v>
      </c>
      <c r="T119" s="19"/>
      <c r="U119" s="19">
        <f t="shared" ref="U119" si="275">S119+T119</f>
        <v>35</v>
      </c>
      <c r="V119" s="19"/>
      <c r="W119" s="19">
        <f t="shared" ref="W119" si="276">U119+V119</f>
        <v>35</v>
      </c>
      <c r="X119" s="164">
        <v>32.6</v>
      </c>
    </row>
    <row r="120" spans="1:24" ht="78.75">
      <c r="A120" s="13">
        <f t="shared" si="189"/>
        <v>96</v>
      </c>
      <c r="B120" s="44" t="s">
        <v>107</v>
      </c>
      <c r="C120" s="44" t="s">
        <v>108</v>
      </c>
      <c r="D120" s="44" t="s">
        <v>172</v>
      </c>
      <c r="E120" s="44" t="s">
        <v>182</v>
      </c>
      <c r="F120" s="44" t="s">
        <v>107</v>
      </c>
      <c r="G120" s="44" t="s">
        <v>109</v>
      </c>
      <c r="H120" s="44" t="s">
        <v>110</v>
      </c>
      <c r="I120" s="44" t="s">
        <v>171</v>
      </c>
      <c r="J120" s="6" t="s">
        <v>7</v>
      </c>
      <c r="K120" s="19">
        <f>SUM(K121:K130)</f>
        <v>1005</v>
      </c>
      <c r="L120" s="19">
        <f t="shared" ref="L120:M120" si="277">SUM(L121:L130)</f>
        <v>0</v>
      </c>
      <c r="M120" s="19">
        <f t="shared" si="277"/>
        <v>1005</v>
      </c>
      <c r="N120" s="19">
        <f t="shared" ref="N120:O120" si="278">SUM(N121:N130)</f>
        <v>0</v>
      </c>
      <c r="O120" s="19">
        <f t="shared" si="278"/>
        <v>1005</v>
      </c>
      <c r="P120" s="19">
        <f t="shared" ref="P120:Q120" si="279">SUM(P121:P130)</f>
        <v>0</v>
      </c>
      <c r="Q120" s="19">
        <f t="shared" si="279"/>
        <v>1005</v>
      </c>
      <c r="R120" s="19">
        <f t="shared" ref="R120:S120" si="280">SUM(R121:R130)</f>
        <v>0</v>
      </c>
      <c r="S120" s="19">
        <f t="shared" si="280"/>
        <v>1005</v>
      </c>
      <c r="T120" s="19">
        <f t="shared" ref="T120:U120" si="281">SUM(T121:T130)</f>
        <v>0</v>
      </c>
      <c r="U120" s="19">
        <f t="shared" si="281"/>
        <v>1005</v>
      </c>
      <c r="V120" s="19">
        <f t="shared" ref="V120:W120" si="282">SUM(V121:V130)</f>
        <v>-78.5</v>
      </c>
      <c r="W120" s="19">
        <f t="shared" si="282"/>
        <v>926.5</v>
      </c>
    </row>
    <row r="121" spans="1:24" ht="126">
      <c r="A121" s="13">
        <f t="shared" si="189"/>
        <v>97</v>
      </c>
      <c r="B121" s="165" t="s">
        <v>129</v>
      </c>
      <c r="C121" s="44" t="s">
        <v>108</v>
      </c>
      <c r="D121" s="44" t="s">
        <v>172</v>
      </c>
      <c r="E121" s="44" t="s">
        <v>182</v>
      </c>
      <c r="F121" s="44" t="s">
        <v>130</v>
      </c>
      <c r="G121" s="44" t="s">
        <v>138</v>
      </c>
      <c r="H121" s="44" t="s">
        <v>110</v>
      </c>
      <c r="I121" s="44" t="s">
        <v>171</v>
      </c>
      <c r="J121" s="6" t="s">
        <v>8</v>
      </c>
      <c r="K121" s="19">
        <v>4</v>
      </c>
      <c r="L121" s="19"/>
      <c r="M121" s="19">
        <f>K121+L121</f>
        <v>4</v>
      </c>
      <c r="N121" s="19"/>
      <c r="O121" s="19">
        <f>M121+N121</f>
        <v>4</v>
      </c>
      <c r="P121" s="19"/>
      <c r="Q121" s="19">
        <f t="shared" ref="Q121:Q130" si="283">O121+P121</f>
        <v>4</v>
      </c>
      <c r="R121" s="19"/>
      <c r="S121" s="19">
        <f t="shared" ref="S121:S130" si="284">Q121+R121</f>
        <v>4</v>
      </c>
      <c r="T121" s="19"/>
      <c r="U121" s="19">
        <f t="shared" ref="U121:U130" si="285">S121+T121</f>
        <v>4</v>
      </c>
      <c r="V121" s="19">
        <v>-4</v>
      </c>
      <c r="W121" s="19">
        <f t="shared" ref="W121:W130" si="286">U121+V121</f>
        <v>0</v>
      </c>
      <c r="X121" s="164">
        <v>0</v>
      </c>
    </row>
    <row r="122" spans="1:24" ht="126">
      <c r="A122" s="13">
        <f t="shared" si="189"/>
        <v>98</v>
      </c>
      <c r="B122" s="44" t="s">
        <v>163</v>
      </c>
      <c r="C122" s="44" t="s">
        <v>108</v>
      </c>
      <c r="D122" s="44" t="s">
        <v>172</v>
      </c>
      <c r="E122" s="44" t="s">
        <v>182</v>
      </c>
      <c r="F122" s="44" t="s">
        <v>130</v>
      </c>
      <c r="G122" s="44" t="s">
        <v>138</v>
      </c>
      <c r="H122" s="44" t="s">
        <v>110</v>
      </c>
      <c r="I122" s="44" t="s">
        <v>171</v>
      </c>
      <c r="J122" s="6" t="s">
        <v>8</v>
      </c>
      <c r="K122" s="19">
        <v>1</v>
      </c>
      <c r="L122" s="19"/>
      <c r="M122" s="19">
        <f t="shared" ref="M122:O130" si="287">K122+L122</f>
        <v>1</v>
      </c>
      <c r="N122" s="19"/>
      <c r="O122" s="19">
        <f t="shared" si="287"/>
        <v>1</v>
      </c>
      <c r="P122" s="19"/>
      <c r="Q122" s="19">
        <f t="shared" si="283"/>
        <v>1</v>
      </c>
      <c r="R122" s="19"/>
      <c r="S122" s="19">
        <f t="shared" si="284"/>
        <v>1</v>
      </c>
      <c r="T122" s="19"/>
      <c r="U122" s="19">
        <f t="shared" si="285"/>
        <v>1</v>
      </c>
      <c r="V122" s="19">
        <v>-1</v>
      </c>
      <c r="W122" s="19">
        <f t="shared" si="286"/>
        <v>0</v>
      </c>
      <c r="X122" s="164">
        <v>0</v>
      </c>
    </row>
    <row r="123" spans="1:24" ht="126">
      <c r="A123" s="13">
        <f t="shared" si="189"/>
        <v>99</v>
      </c>
      <c r="B123" s="44" t="s">
        <v>183</v>
      </c>
      <c r="C123" s="44" t="s">
        <v>108</v>
      </c>
      <c r="D123" s="44" t="s">
        <v>172</v>
      </c>
      <c r="E123" s="44" t="s">
        <v>182</v>
      </c>
      <c r="F123" s="44" t="s">
        <v>130</v>
      </c>
      <c r="G123" s="44" t="s">
        <v>138</v>
      </c>
      <c r="H123" s="44" t="s">
        <v>110</v>
      </c>
      <c r="I123" s="44" t="s">
        <v>171</v>
      </c>
      <c r="J123" s="6" t="s">
        <v>8</v>
      </c>
      <c r="K123" s="19">
        <v>16</v>
      </c>
      <c r="L123" s="19"/>
      <c r="M123" s="19">
        <f t="shared" si="287"/>
        <v>16</v>
      </c>
      <c r="N123" s="19"/>
      <c r="O123" s="19">
        <f t="shared" si="287"/>
        <v>16</v>
      </c>
      <c r="P123" s="19"/>
      <c r="Q123" s="19">
        <f t="shared" si="283"/>
        <v>16</v>
      </c>
      <c r="R123" s="19"/>
      <c r="S123" s="19">
        <f t="shared" si="284"/>
        <v>16</v>
      </c>
      <c r="T123" s="19"/>
      <c r="U123" s="19">
        <f t="shared" si="285"/>
        <v>16</v>
      </c>
      <c r="V123" s="19">
        <v>-9</v>
      </c>
      <c r="W123" s="19">
        <f t="shared" si="286"/>
        <v>7</v>
      </c>
      <c r="X123" s="164">
        <v>6.8</v>
      </c>
    </row>
    <row r="124" spans="1:24" ht="126">
      <c r="A124" s="13">
        <f t="shared" si="189"/>
        <v>100</v>
      </c>
      <c r="B124" s="44" t="s">
        <v>184</v>
      </c>
      <c r="C124" s="44" t="s">
        <v>108</v>
      </c>
      <c r="D124" s="44" t="s">
        <v>172</v>
      </c>
      <c r="E124" s="44" t="s">
        <v>182</v>
      </c>
      <c r="F124" s="44" t="s">
        <v>130</v>
      </c>
      <c r="G124" s="44" t="s">
        <v>138</v>
      </c>
      <c r="H124" s="44" t="s">
        <v>110</v>
      </c>
      <c r="I124" s="44" t="s">
        <v>171</v>
      </c>
      <c r="J124" s="6" t="s">
        <v>8</v>
      </c>
      <c r="K124" s="19">
        <v>9</v>
      </c>
      <c r="L124" s="19"/>
      <c r="M124" s="19">
        <f t="shared" si="287"/>
        <v>9</v>
      </c>
      <c r="N124" s="19"/>
      <c r="O124" s="19">
        <f t="shared" si="287"/>
        <v>9</v>
      </c>
      <c r="P124" s="19"/>
      <c r="Q124" s="19">
        <f t="shared" si="283"/>
        <v>9</v>
      </c>
      <c r="R124" s="19"/>
      <c r="S124" s="19">
        <f t="shared" si="284"/>
        <v>9</v>
      </c>
      <c r="T124" s="19"/>
      <c r="U124" s="19">
        <f t="shared" si="285"/>
        <v>9</v>
      </c>
      <c r="V124" s="19">
        <v>-9</v>
      </c>
      <c r="W124" s="19">
        <f>U124+V124</f>
        <v>0</v>
      </c>
      <c r="X124" s="164">
        <v>0</v>
      </c>
    </row>
    <row r="125" spans="1:24" ht="15.75">
      <c r="A125" s="13"/>
      <c r="B125" s="44" t="s">
        <v>298</v>
      </c>
      <c r="C125" s="44"/>
      <c r="D125" s="44"/>
      <c r="E125" s="44"/>
      <c r="F125" s="44"/>
      <c r="G125" s="44"/>
      <c r="H125" s="44"/>
      <c r="I125" s="44"/>
      <c r="J125" s="6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>
        <v>20</v>
      </c>
      <c r="W125" s="19">
        <f>U125+V125</f>
        <v>20</v>
      </c>
      <c r="X125" s="164">
        <v>20</v>
      </c>
    </row>
    <row r="126" spans="1:24" ht="126">
      <c r="A126" s="13">
        <f>A124+1</f>
        <v>101</v>
      </c>
      <c r="B126" s="44" t="s">
        <v>147</v>
      </c>
      <c r="C126" s="44" t="s">
        <v>108</v>
      </c>
      <c r="D126" s="44" t="s">
        <v>172</v>
      </c>
      <c r="E126" s="44" t="s">
        <v>182</v>
      </c>
      <c r="F126" s="44" t="s">
        <v>130</v>
      </c>
      <c r="G126" s="44" t="s">
        <v>138</v>
      </c>
      <c r="H126" s="44" t="s">
        <v>110</v>
      </c>
      <c r="I126" s="44" t="s">
        <v>171</v>
      </c>
      <c r="J126" s="6" t="s">
        <v>8</v>
      </c>
      <c r="K126" s="19">
        <v>15</v>
      </c>
      <c r="L126" s="19"/>
      <c r="M126" s="19">
        <f t="shared" si="287"/>
        <v>15</v>
      </c>
      <c r="N126" s="19"/>
      <c r="O126" s="19">
        <f t="shared" si="287"/>
        <v>15</v>
      </c>
      <c r="P126" s="19"/>
      <c r="Q126" s="19">
        <f t="shared" si="283"/>
        <v>15</v>
      </c>
      <c r="R126" s="19"/>
      <c r="S126" s="19">
        <f t="shared" si="284"/>
        <v>15</v>
      </c>
      <c r="T126" s="19"/>
      <c r="U126" s="19">
        <f t="shared" si="285"/>
        <v>15</v>
      </c>
      <c r="V126" s="19">
        <v>-15</v>
      </c>
      <c r="W126" s="19">
        <f t="shared" si="286"/>
        <v>0</v>
      </c>
      <c r="X126" s="164">
        <v>0</v>
      </c>
    </row>
    <row r="127" spans="1:24" ht="126">
      <c r="A127" s="13">
        <f t="shared" si="189"/>
        <v>102</v>
      </c>
      <c r="B127" s="44" t="s">
        <v>185</v>
      </c>
      <c r="C127" s="44" t="s">
        <v>108</v>
      </c>
      <c r="D127" s="44" t="s">
        <v>172</v>
      </c>
      <c r="E127" s="44" t="s">
        <v>182</v>
      </c>
      <c r="F127" s="44" t="s">
        <v>130</v>
      </c>
      <c r="G127" s="44" t="s">
        <v>138</v>
      </c>
      <c r="H127" s="44" t="s">
        <v>110</v>
      </c>
      <c r="I127" s="44" t="s">
        <v>171</v>
      </c>
      <c r="J127" s="6" t="s">
        <v>8</v>
      </c>
      <c r="K127" s="19">
        <v>16</v>
      </c>
      <c r="L127" s="19"/>
      <c r="M127" s="19">
        <f t="shared" si="287"/>
        <v>16</v>
      </c>
      <c r="N127" s="19"/>
      <c r="O127" s="19">
        <f t="shared" si="287"/>
        <v>16</v>
      </c>
      <c r="P127" s="19"/>
      <c r="Q127" s="19">
        <f t="shared" si="283"/>
        <v>16</v>
      </c>
      <c r="R127" s="19"/>
      <c r="S127" s="19">
        <f t="shared" si="284"/>
        <v>16</v>
      </c>
      <c r="T127" s="19"/>
      <c r="U127" s="19">
        <f t="shared" si="285"/>
        <v>16</v>
      </c>
      <c r="V127" s="19">
        <v>4</v>
      </c>
      <c r="W127" s="19">
        <f t="shared" si="286"/>
        <v>20</v>
      </c>
      <c r="X127" s="164">
        <v>20</v>
      </c>
    </row>
    <row r="128" spans="1:24" ht="126">
      <c r="A128" s="13">
        <f t="shared" si="189"/>
        <v>103</v>
      </c>
      <c r="B128" s="44" t="s">
        <v>173</v>
      </c>
      <c r="C128" s="44" t="s">
        <v>108</v>
      </c>
      <c r="D128" s="44" t="s">
        <v>172</v>
      </c>
      <c r="E128" s="44" t="s">
        <v>182</v>
      </c>
      <c r="F128" s="44" t="s">
        <v>130</v>
      </c>
      <c r="G128" s="44" t="s">
        <v>138</v>
      </c>
      <c r="H128" s="44" t="s">
        <v>110</v>
      </c>
      <c r="I128" s="44" t="s">
        <v>171</v>
      </c>
      <c r="J128" s="6" t="s">
        <v>8</v>
      </c>
      <c r="K128" s="19">
        <v>767</v>
      </c>
      <c r="L128" s="19"/>
      <c r="M128" s="19">
        <f t="shared" si="287"/>
        <v>767</v>
      </c>
      <c r="N128" s="19"/>
      <c r="O128" s="19">
        <f t="shared" si="287"/>
        <v>767</v>
      </c>
      <c r="P128" s="19"/>
      <c r="Q128" s="19">
        <f t="shared" si="283"/>
        <v>767</v>
      </c>
      <c r="R128" s="19"/>
      <c r="S128" s="19">
        <f t="shared" si="284"/>
        <v>767</v>
      </c>
      <c r="T128" s="19"/>
      <c r="U128" s="19">
        <f t="shared" si="285"/>
        <v>767</v>
      </c>
      <c r="V128" s="19">
        <v>19.5</v>
      </c>
      <c r="W128" s="19">
        <f t="shared" si="286"/>
        <v>786.5</v>
      </c>
      <c r="X128" s="164">
        <v>553.79999999999995</v>
      </c>
    </row>
    <row r="129" spans="1:24" ht="126">
      <c r="A129" s="13">
        <f t="shared" si="189"/>
        <v>104</v>
      </c>
      <c r="B129" s="44" t="s">
        <v>186</v>
      </c>
      <c r="C129" s="44" t="s">
        <v>108</v>
      </c>
      <c r="D129" s="44" t="s">
        <v>172</v>
      </c>
      <c r="E129" s="44" t="s">
        <v>182</v>
      </c>
      <c r="F129" s="44" t="s">
        <v>130</v>
      </c>
      <c r="G129" s="44" t="s">
        <v>138</v>
      </c>
      <c r="H129" s="44" t="s">
        <v>110</v>
      </c>
      <c r="I129" s="44" t="s">
        <v>171</v>
      </c>
      <c r="J129" s="6" t="s">
        <v>8</v>
      </c>
      <c r="K129" s="19">
        <v>37</v>
      </c>
      <c r="L129" s="19"/>
      <c r="M129" s="19">
        <f t="shared" si="287"/>
        <v>37</v>
      </c>
      <c r="N129" s="19"/>
      <c r="O129" s="19">
        <f t="shared" si="287"/>
        <v>37</v>
      </c>
      <c r="P129" s="19"/>
      <c r="Q129" s="19">
        <f t="shared" si="283"/>
        <v>37</v>
      </c>
      <c r="R129" s="19"/>
      <c r="S129" s="19">
        <f t="shared" si="284"/>
        <v>37</v>
      </c>
      <c r="T129" s="19"/>
      <c r="U129" s="19">
        <f t="shared" si="285"/>
        <v>37</v>
      </c>
      <c r="V129" s="19">
        <v>-14</v>
      </c>
      <c r="W129" s="19">
        <f t="shared" si="286"/>
        <v>23</v>
      </c>
      <c r="X129" s="164">
        <v>22.6</v>
      </c>
    </row>
    <row r="130" spans="1:24" ht="126">
      <c r="A130" s="13">
        <f t="shared" si="189"/>
        <v>105</v>
      </c>
      <c r="B130" s="44" t="s">
        <v>145</v>
      </c>
      <c r="C130" s="44" t="s">
        <v>108</v>
      </c>
      <c r="D130" s="44" t="s">
        <v>172</v>
      </c>
      <c r="E130" s="44" t="s">
        <v>182</v>
      </c>
      <c r="F130" s="44" t="s">
        <v>130</v>
      </c>
      <c r="G130" s="44" t="s">
        <v>138</v>
      </c>
      <c r="H130" s="44" t="s">
        <v>110</v>
      </c>
      <c r="I130" s="44" t="s">
        <v>171</v>
      </c>
      <c r="J130" s="6" t="s">
        <v>8</v>
      </c>
      <c r="K130" s="19">
        <v>140</v>
      </c>
      <c r="L130" s="19"/>
      <c r="M130" s="19">
        <f t="shared" si="287"/>
        <v>140</v>
      </c>
      <c r="N130" s="19"/>
      <c r="O130" s="19">
        <f t="shared" si="287"/>
        <v>140</v>
      </c>
      <c r="P130" s="19"/>
      <c r="Q130" s="19">
        <f t="shared" si="283"/>
        <v>140</v>
      </c>
      <c r="R130" s="19"/>
      <c r="S130" s="19">
        <f t="shared" si="284"/>
        <v>140</v>
      </c>
      <c r="T130" s="19"/>
      <c r="U130" s="19">
        <f t="shared" si="285"/>
        <v>140</v>
      </c>
      <c r="V130" s="19">
        <v>-70</v>
      </c>
      <c r="W130" s="19">
        <f t="shared" si="286"/>
        <v>70</v>
      </c>
      <c r="X130" s="164">
        <v>55.8</v>
      </c>
    </row>
    <row r="131" spans="1:24" ht="47.25">
      <c r="A131" s="13">
        <f t="shared" si="189"/>
        <v>106</v>
      </c>
      <c r="B131" s="44" t="s">
        <v>107</v>
      </c>
      <c r="C131" s="44" t="s">
        <v>108</v>
      </c>
      <c r="D131" s="44" t="s">
        <v>187</v>
      </c>
      <c r="E131" s="44" t="s">
        <v>109</v>
      </c>
      <c r="F131" s="44" t="s">
        <v>107</v>
      </c>
      <c r="G131" s="44" t="s">
        <v>109</v>
      </c>
      <c r="H131" s="44" t="s">
        <v>110</v>
      </c>
      <c r="I131" s="44" t="s">
        <v>107</v>
      </c>
      <c r="J131" s="34" t="s">
        <v>94</v>
      </c>
      <c r="K131" s="5">
        <f>K132</f>
        <v>0</v>
      </c>
      <c r="L131" s="5">
        <f t="shared" ref="L131:W133" si="288">L132</f>
        <v>0</v>
      </c>
      <c r="M131" s="5">
        <f t="shared" si="288"/>
        <v>0</v>
      </c>
      <c r="N131" s="5">
        <f t="shared" si="288"/>
        <v>200</v>
      </c>
      <c r="O131" s="5">
        <f t="shared" si="288"/>
        <v>200</v>
      </c>
      <c r="P131" s="5">
        <f t="shared" si="288"/>
        <v>0</v>
      </c>
      <c r="Q131" s="5">
        <f t="shared" si="288"/>
        <v>200</v>
      </c>
      <c r="R131" s="5">
        <f t="shared" si="288"/>
        <v>0</v>
      </c>
      <c r="S131" s="5">
        <f t="shared" si="288"/>
        <v>200</v>
      </c>
      <c r="T131" s="5">
        <f t="shared" si="288"/>
        <v>320</v>
      </c>
      <c r="U131" s="5">
        <f t="shared" si="288"/>
        <v>520</v>
      </c>
      <c r="V131" s="5">
        <f t="shared" si="288"/>
        <v>63.5</v>
      </c>
      <c r="W131" s="5">
        <f t="shared" si="288"/>
        <v>583.5</v>
      </c>
    </row>
    <row r="132" spans="1:24" ht="31.5">
      <c r="A132" s="13">
        <f t="shared" si="189"/>
        <v>107</v>
      </c>
      <c r="B132" s="44" t="s">
        <v>107</v>
      </c>
      <c r="C132" s="44" t="s">
        <v>108</v>
      </c>
      <c r="D132" s="44" t="s">
        <v>187</v>
      </c>
      <c r="E132" s="44" t="s">
        <v>137</v>
      </c>
      <c r="F132" s="44" t="s">
        <v>107</v>
      </c>
      <c r="G132" s="44" t="s">
        <v>109</v>
      </c>
      <c r="H132" s="44" t="s">
        <v>110</v>
      </c>
      <c r="I132" s="44" t="s">
        <v>188</v>
      </c>
      <c r="J132" s="36" t="s">
        <v>95</v>
      </c>
      <c r="K132" s="19">
        <f>K133</f>
        <v>0</v>
      </c>
      <c r="L132" s="19">
        <f t="shared" si="288"/>
        <v>0</v>
      </c>
      <c r="M132" s="19">
        <f t="shared" si="288"/>
        <v>0</v>
      </c>
      <c r="N132" s="19">
        <f t="shared" si="288"/>
        <v>200</v>
      </c>
      <c r="O132" s="19">
        <f t="shared" si="288"/>
        <v>200</v>
      </c>
      <c r="P132" s="19">
        <f t="shared" si="288"/>
        <v>0</v>
      </c>
      <c r="Q132" s="19">
        <f t="shared" si="288"/>
        <v>200</v>
      </c>
      <c r="R132" s="19">
        <f t="shared" si="288"/>
        <v>0</v>
      </c>
      <c r="S132" s="19">
        <f t="shared" si="288"/>
        <v>200</v>
      </c>
      <c r="T132" s="19">
        <f t="shared" si="288"/>
        <v>320</v>
      </c>
      <c r="U132" s="19">
        <f t="shared" si="288"/>
        <v>520</v>
      </c>
      <c r="V132" s="19">
        <f t="shared" si="288"/>
        <v>63.5</v>
      </c>
      <c r="W132" s="19">
        <f t="shared" si="288"/>
        <v>583.5</v>
      </c>
    </row>
    <row r="133" spans="1:24" ht="47.25">
      <c r="A133" s="13">
        <f t="shared" si="189"/>
        <v>108</v>
      </c>
      <c r="B133" s="44" t="s">
        <v>107</v>
      </c>
      <c r="C133" s="44" t="s">
        <v>108</v>
      </c>
      <c r="D133" s="44" t="s">
        <v>187</v>
      </c>
      <c r="E133" s="44" t="s">
        <v>137</v>
      </c>
      <c r="F133" s="44" t="s">
        <v>130</v>
      </c>
      <c r="G133" s="44" t="s">
        <v>138</v>
      </c>
      <c r="H133" s="44" t="s">
        <v>110</v>
      </c>
      <c r="I133" s="44" t="s">
        <v>188</v>
      </c>
      <c r="J133" s="36" t="s">
        <v>96</v>
      </c>
      <c r="K133" s="19">
        <f>K134</f>
        <v>0</v>
      </c>
      <c r="L133" s="19">
        <f t="shared" si="288"/>
        <v>0</v>
      </c>
      <c r="M133" s="19">
        <f t="shared" si="288"/>
        <v>0</v>
      </c>
      <c r="N133" s="19">
        <f t="shared" si="288"/>
        <v>200</v>
      </c>
      <c r="O133" s="19">
        <f t="shared" si="288"/>
        <v>200</v>
      </c>
      <c r="P133" s="19">
        <f t="shared" si="288"/>
        <v>0</v>
      </c>
      <c r="Q133" s="19">
        <f t="shared" si="288"/>
        <v>200</v>
      </c>
      <c r="R133" s="19">
        <f t="shared" si="288"/>
        <v>0</v>
      </c>
      <c r="S133" s="19">
        <f t="shared" si="288"/>
        <v>200</v>
      </c>
      <c r="T133" s="19">
        <f t="shared" si="288"/>
        <v>320</v>
      </c>
      <c r="U133" s="19">
        <f t="shared" si="288"/>
        <v>520</v>
      </c>
      <c r="V133" s="19">
        <f t="shared" si="288"/>
        <v>63.5</v>
      </c>
      <c r="W133" s="19">
        <f t="shared" si="288"/>
        <v>583.5</v>
      </c>
    </row>
    <row r="134" spans="1:24" ht="47.25">
      <c r="A134" s="13">
        <f t="shared" si="189"/>
        <v>109</v>
      </c>
      <c r="B134" s="44" t="s">
        <v>145</v>
      </c>
      <c r="C134" s="44" t="s">
        <v>108</v>
      </c>
      <c r="D134" s="44" t="s">
        <v>187</v>
      </c>
      <c r="E134" s="44" t="s">
        <v>137</v>
      </c>
      <c r="F134" s="44" t="s">
        <v>130</v>
      </c>
      <c r="G134" s="44" t="s">
        <v>138</v>
      </c>
      <c r="H134" s="44" t="s">
        <v>110</v>
      </c>
      <c r="I134" s="44" t="s">
        <v>188</v>
      </c>
      <c r="J134" s="36" t="s">
        <v>96</v>
      </c>
      <c r="K134" s="19">
        <v>0</v>
      </c>
      <c r="L134" s="19"/>
      <c r="M134" s="19">
        <f>K134+L134</f>
        <v>0</v>
      </c>
      <c r="N134" s="19">
        <v>200</v>
      </c>
      <c r="O134" s="19">
        <f>M134+N134</f>
        <v>200</v>
      </c>
      <c r="P134" s="19"/>
      <c r="Q134" s="19">
        <f t="shared" ref="Q134" si="289">O134+P134</f>
        <v>200</v>
      </c>
      <c r="R134" s="19"/>
      <c r="S134" s="19">
        <f t="shared" ref="S134" si="290">Q134+R134</f>
        <v>200</v>
      </c>
      <c r="T134" s="19">
        <v>320</v>
      </c>
      <c r="U134" s="19">
        <f t="shared" ref="U134" si="291">S134+T134</f>
        <v>520</v>
      </c>
      <c r="V134" s="19">
        <v>63.5</v>
      </c>
      <c r="W134" s="19">
        <f t="shared" ref="W134" si="292">U134+V134</f>
        <v>583.5</v>
      </c>
    </row>
    <row r="135" spans="1:24" ht="31.5">
      <c r="A135" s="13">
        <f t="shared" si="189"/>
        <v>110</v>
      </c>
      <c r="B135" s="44" t="s">
        <v>107</v>
      </c>
      <c r="C135" s="44" t="s">
        <v>189</v>
      </c>
      <c r="D135" s="44" t="s">
        <v>109</v>
      </c>
      <c r="E135" s="44" t="s">
        <v>109</v>
      </c>
      <c r="F135" s="44" t="s">
        <v>107</v>
      </c>
      <c r="G135" s="44" t="s">
        <v>109</v>
      </c>
      <c r="H135" s="44" t="s">
        <v>110</v>
      </c>
      <c r="I135" s="44" t="s">
        <v>107</v>
      </c>
      <c r="J135" s="4" t="s">
        <v>3</v>
      </c>
      <c r="K135" s="25">
        <f>K136+K140+K143</f>
        <v>451400.4</v>
      </c>
      <c r="L135" s="25">
        <f t="shared" ref="L135:M135" si="293">L136+L140+L143</f>
        <v>17801.41</v>
      </c>
      <c r="M135" s="25">
        <f t="shared" si="293"/>
        <v>469201.81</v>
      </c>
      <c r="N135" s="25">
        <f t="shared" ref="N135:O135" si="294">N136+N140+N143</f>
        <v>32309.802</v>
      </c>
      <c r="O135" s="25">
        <f t="shared" si="294"/>
        <v>501511.61200000002</v>
      </c>
      <c r="P135" s="25">
        <f t="shared" ref="P135:Q135" si="295">P136+P140+P143</f>
        <v>36238.71</v>
      </c>
      <c r="Q135" s="25">
        <f t="shared" si="295"/>
        <v>537750.32199999993</v>
      </c>
      <c r="R135" s="25">
        <f t="shared" ref="R135:S135" si="296">R136+R140+R143</f>
        <v>21.7</v>
      </c>
      <c r="S135" s="25">
        <f t="shared" si="296"/>
        <v>537772.022</v>
      </c>
      <c r="T135" s="25">
        <f t="shared" ref="T135:U135" si="297">T136+T140+T143</f>
        <v>-8956.2000000000007</v>
      </c>
      <c r="U135" s="25">
        <f t="shared" si="297"/>
        <v>528815.82200000004</v>
      </c>
      <c r="V135" s="25">
        <f t="shared" ref="V135:W135" si="298">V136+V140+V143</f>
        <v>36990.699999999997</v>
      </c>
      <c r="W135" s="25">
        <f t="shared" si="298"/>
        <v>565806.522</v>
      </c>
    </row>
    <row r="136" spans="1:24" ht="110.25">
      <c r="A136" s="13">
        <f t="shared" si="189"/>
        <v>111</v>
      </c>
      <c r="B136" s="44" t="s">
        <v>107</v>
      </c>
      <c r="C136" s="44" t="s">
        <v>189</v>
      </c>
      <c r="D136" s="44" t="s">
        <v>116</v>
      </c>
      <c r="E136" s="44" t="s">
        <v>109</v>
      </c>
      <c r="F136" s="44" t="s">
        <v>107</v>
      </c>
      <c r="G136" s="44" t="s">
        <v>109</v>
      </c>
      <c r="H136" s="44" t="s">
        <v>110</v>
      </c>
      <c r="I136" s="44" t="s">
        <v>107</v>
      </c>
      <c r="J136" s="4" t="s">
        <v>34</v>
      </c>
      <c r="K136" s="5">
        <f>K137+K138+K139</f>
        <v>449607.2</v>
      </c>
      <c r="L136" s="5">
        <f t="shared" ref="L136:M136" si="299">L137+L138+L139</f>
        <v>18148.810000000001</v>
      </c>
      <c r="M136" s="5">
        <f t="shared" si="299"/>
        <v>467756.01</v>
      </c>
      <c r="N136" s="5">
        <f t="shared" ref="N136:O136" si="300">N137+N138+N139</f>
        <v>36289.1</v>
      </c>
      <c r="O136" s="5">
        <f t="shared" si="300"/>
        <v>504045.11</v>
      </c>
      <c r="P136" s="5">
        <f t="shared" ref="P136:Q136" si="301">P137+P138+P139</f>
        <v>36238.71</v>
      </c>
      <c r="Q136" s="5">
        <f t="shared" si="301"/>
        <v>540283.81999999995</v>
      </c>
      <c r="R136" s="5">
        <f t="shared" ref="R136:S136" si="302">R137+R138+R139</f>
        <v>0</v>
      </c>
      <c r="S136" s="5">
        <f t="shared" si="302"/>
        <v>540283.81999999995</v>
      </c>
      <c r="T136" s="160">
        <f t="shared" ref="T136:U136" si="303">T137+T138+T139</f>
        <v>-8956.2000000000007</v>
      </c>
      <c r="U136" s="5">
        <f t="shared" si="303"/>
        <v>531327.62</v>
      </c>
      <c r="V136" s="5">
        <f t="shared" ref="V136:W136" si="304">V137+V138+V139</f>
        <v>36990.699999999997</v>
      </c>
      <c r="W136" s="5">
        <f t="shared" si="304"/>
        <v>568318.31999999995</v>
      </c>
    </row>
    <row r="137" spans="1:24" ht="94.5">
      <c r="A137" s="13">
        <f t="shared" si="189"/>
        <v>112</v>
      </c>
      <c r="B137" s="44" t="s">
        <v>193</v>
      </c>
      <c r="C137" s="44" t="s">
        <v>189</v>
      </c>
      <c r="D137" s="44" t="s">
        <v>116</v>
      </c>
      <c r="E137" s="44" t="s">
        <v>190</v>
      </c>
      <c r="F137" s="44" t="s">
        <v>107</v>
      </c>
      <c r="G137" s="44" t="s">
        <v>109</v>
      </c>
      <c r="H137" s="44" t="s">
        <v>110</v>
      </c>
      <c r="I137" s="44" t="s">
        <v>191</v>
      </c>
      <c r="J137" s="6" t="s">
        <v>35</v>
      </c>
      <c r="K137" s="19">
        <v>4815.3</v>
      </c>
      <c r="L137" s="19"/>
      <c r="M137" s="19">
        <f>K137+L137</f>
        <v>4815.3</v>
      </c>
      <c r="N137" s="19"/>
      <c r="O137" s="19">
        <f>M137+N137</f>
        <v>4815.3</v>
      </c>
      <c r="P137" s="19"/>
      <c r="Q137" s="19">
        <f t="shared" ref="Q137:Q139" si="305">O137+P137</f>
        <v>4815.3</v>
      </c>
      <c r="R137" s="19"/>
      <c r="S137" s="19">
        <f t="shared" ref="S137:S139" si="306">Q137+R137</f>
        <v>4815.3</v>
      </c>
      <c r="T137" s="19"/>
      <c r="U137" s="19">
        <f t="shared" ref="U137:U139" si="307">S137+T137</f>
        <v>4815.3</v>
      </c>
      <c r="V137" s="19"/>
      <c r="W137" s="19">
        <f t="shared" ref="W137:W139" si="308">U137+V137</f>
        <v>4815.3</v>
      </c>
    </row>
    <row r="138" spans="1:24" ht="94.5">
      <c r="A138" s="13">
        <f t="shared" si="189"/>
        <v>113</v>
      </c>
      <c r="B138" s="44" t="s">
        <v>193</v>
      </c>
      <c r="C138" s="44" t="s">
        <v>189</v>
      </c>
      <c r="D138" s="44" t="s">
        <v>116</v>
      </c>
      <c r="E138" s="44" t="s">
        <v>192</v>
      </c>
      <c r="F138" s="44" t="s">
        <v>107</v>
      </c>
      <c r="G138" s="44" t="s">
        <v>109</v>
      </c>
      <c r="H138" s="44" t="s">
        <v>110</v>
      </c>
      <c r="I138" s="44" t="s">
        <v>191</v>
      </c>
      <c r="J138" s="6" t="s">
        <v>90</v>
      </c>
      <c r="K138" s="19">
        <v>66091.899999999994</v>
      </c>
      <c r="L138" s="19">
        <v>1034.5</v>
      </c>
      <c r="M138" s="19">
        <f t="shared" ref="M138:O139" si="309">K138+L138</f>
        <v>67126.399999999994</v>
      </c>
      <c r="N138" s="19">
        <v>32001.3</v>
      </c>
      <c r="O138" s="19">
        <f t="shared" si="309"/>
        <v>99127.7</v>
      </c>
      <c r="P138" s="19">
        <v>35682.11</v>
      </c>
      <c r="Q138" s="19">
        <f t="shared" si="305"/>
        <v>134809.81</v>
      </c>
      <c r="R138" s="19"/>
      <c r="S138" s="19">
        <f t="shared" si="306"/>
        <v>134809.81</v>
      </c>
      <c r="T138" s="19">
        <v>-14739.4</v>
      </c>
      <c r="U138" s="19">
        <f t="shared" si="307"/>
        <v>120070.41</v>
      </c>
      <c r="V138" s="19">
        <v>53541.5</v>
      </c>
      <c r="W138" s="19">
        <f t="shared" si="308"/>
        <v>173611.91</v>
      </c>
    </row>
    <row r="139" spans="1:24" ht="110.25">
      <c r="A139" s="13">
        <f t="shared" si="189"/>
        <v>114</v>
      </c>
      <c r="B139" s="44" t="s">
        <v>193</v>
      </c>
      <c r="C139" s="44" t="s">
        <v>189</v>
      </c>
      <c r="D139" s="44" t="s">
        <v>116</v>
      </c>
      <c r="E139" s="44" t="s">
        <v>194</v>
      </c>
      <c r="F139" s="44" t="s">
        <v>107</v>
      </c>
      <c r="G139" s="44" t="s">
        <v>109</v>
      </c>
      <c r="H139" s="44" t="s">
        <v>110</v>
      </c>
      <c r="I139" s="44" t="s">
        <v>191</v>
      </c>
      <c r="J139" s="6" t="s">
        <v>91</v>
      </c>
      <c r="K139" s="19">
        <v>378700</v>
      </c>
      <c r="L139" s="19">
        <v>17114.310000000001</v>
      </c>
      <c r="M139" s="19">
        <f t="shared" si="309"/>
        <v>395814.31</v>
      </c>
      <c r="N139" s="19">
        <v>4287.8</v>
      </c>
      <c r="O139" s="19">
        <f t="shared" si="309"/>
        <v>400102.11</v>
      </c>
      <c r="P139" s="19">
        <v>556.6</v>
      </c>
      <c r="Q139" s="19">
        <f t="shared" si="305"/>
        <v>400658.70999999996</v>
      </c>
      <c r="R139" s="19"/>
      <c r="S139" s="19">
        <f t="shared" si="306"/>
        <v>400658.70999999996</v>
      </c>
      <c r="T139" s="163">
        <v>5783.2</v>
      </c>
      <c r="U139" s="19">
        <f t="shared" si="307"/>
        <v>406441.91</v>
      </c>
      <c r="V139" s="19">
        <v>-16550.8</v>
      </c>
      <c r="W139" s="19">
        <f t="shared" si="308"/>
        <v>389891.11</v>
      </c>
    </row>
    <row r="140" spans="1:24" ht="47.25">
      <c r="A140" s="13">
        <f t="shared" si="189"/>
        <v>115</v>
      </c>
      <c r="B140" s="44" t="s">
        <v>107</v>
      </c>
      <c r="C140" s="44" t="s">
        <v>189</v>
      </c>
      <c r="D140" s="44" t="s">
        <v>143</v>
      </c>
      <c r="E140" s="44" t="s">
        <v>109</v>
      </c>
      <c r="F140" s="44" t="s">
        <v>107</v>
      </c>
      <c r="G140" s="44" t="s">
        <v>109</v>
      </c>
      <c r="H140" s="44" t="s">
        <v>110</v>
      </c>
      <c r="I140" s="44" t="s">
        <v>107</v>
      </c>
      <c r="J140" s="37" t="s">
        <v>51</v>
      </c>
      <c r="K140" s="5">
        <f>K141</f>
        <v>1793.2</v>
      </c>
      <c r="L140" s="5">
        <f t="shared" ref="L140:W141" si="310">L141</f>
        <v>0</v>
      </c>
      <c r="M140" s="5">
        <f t="shared" si="310"/>
        <v>1793.2</v>
      </c>
      <c r="N140" s="5">
        <f t="shared" si="310"/>
        <v>0</v>
      </c>
      <c r="O140" s="5">
        <f t="shared" si="310"/>
        <v>1793.2</v>
      </c>
      <c r="P140" s="5">
        <f t="shared" si="310"/>
        <v>0</v>
      </c>
      <c r="Q140" s="5">
        <f t="shared" si="310"/>
        <v>1793.2</v>
      </c>
      <c r="R140" s="5">
        <f t="shared" si="310"/>
        <v>21.7</v>
      </c>
      <c r="S140" s="5">
        <f t="shared" si="310"/>
        <v>1814.9</v>
      </c>
      <c r="T140" s="5">
        <f t="shared" si="310"/>
        <v>0</v>
      </c>
      <c r="U140" s="5">
        <f t="shared" si="310"/>
        <v>1814.9</v>
      </c>
      <c r="V140" s="5">
        <f t="shared" si="310"/>
        <v>0</v>
      </c>
      <c r="W140" s="5">
        <f t="shared" si="310"/>
        <v>1814.9</v>
      </c>
    </row>
    <row r="141" spans="1:24" ht="78.75">
      <c r="A141" s="13">
        <f t="shared" si="189"/>
        <v>116</v>
      </c>
      <c r="B141" s="44" t="s">
        <v>107</v>
      </c>
      <c r="C141" s="44" t="s">
        <v>189</v>
      </c>
      <c r="D141" s="44" t="s">
        <v>143</v>
      </c>
      <c r="E141" s="44" t="s">
        <v>138</v>
      </c>
      <c r="F141" s="44" t="s">
        <v>107</v>
      </c>
      <c r="G141" s="44" t="s">
        <v>138</v>
      </c>
      <c r="H141" s="44" t="s">
        <v>110</v>
      </c>
      <c r="I141" s="44" t="s">
        <v>188</v>
      </c>
      <c r="J141" s="29" t="s">
        <v>52</v>
      </c>
      <c r="K141" s="19">
        <f>K142</f>
        <v>1793.2</v>
      </c>
      <c r="L141" s="19">
        <f t="shared" si="310"/>
        <v>0</v>
      </c>
      <c r="M141" s="19">
        <f t="shared" si="310"/>
        <v>1793.2</v>
      </c>
      <c r="N141" s="19">
        <f t="shared" si="310"/>
        <v>0</v>
      </c>
      <c r="O141" s="19">
        <f t="shared" si="310"/>
        <v>1793.2</v>
      </c>
      <c r="P141" s="19">
        <f t="shared" si="310"/>
        <v>0</v>
      </c>
      <c r="Q141" s="19">
        <f t="shared" si="310"/>
        <v>1793.2</v>
      </c>
      <c r="R141" s="19">
        <f t="shared" si="310"/>
        <v>21.7</v>
      </c>
      <c r="S141" s="19">
        <f t="shared" si="310"/>
        <v>1814.9</v>
      </c>
      <c r="T141" s="19">
        <f t="shared" si="310"/>
        <v>0</v>
      </c>
      <c r="U141" s="19">
        <f t="shared" si="310"/>
        <v>1814.9</v>
      </c>
      <c r="V141" s="19">
        <f t="shared" si="310"/>
        <v>0</v>
      </c>
      <c r="W141" s="19">
        <f t="shared" si="310"/>
        <v>1814.9</v>
      </c>
    </row>
    <row r="142" spans="1:24" ht="78.75">
      <c r="A142" s="13">
        <f t="shared" si="189"/>
        <v>117</v>
      </c>
      <c r="B142" s="44" t="s">
        <v>162</v>
      </c>
      <c r="C142" s="44" t="s">
        <v>189</v>
      </c>
      <c r="D142" s="44" t="s">
        <v>143</v>
      </c>
      <c r="E142" s="44" t="s">
        <v>138</v>
      </c>
      <c r="F142" s="44" t="s">
        <v>175</v>
      </c>
      <c r="G142" s="44" t="s">
        <v>138</v>
      </c>
      <c r="H142" s="44" t="s">
        <v>110</v>
      </c>
      <c r="I142" s="44" t="s">
        <v>188</v>
      </c>
      <c r="J142" s="29" t="s">
        <v>52</v>
      </c>
      <c r="K142" s="19">
        <v>1793.2</v>
      </c>
      <c r="L142" s="19"/>
      <c r="M142" s="19">
        <f>K142+L142</f>
        <v>1793.2</v>
      </c>
      <c r="N142" s="19"/>
      <c r="O142" s="19">
        <f>M142+N142</f>
        <v>1793.2</v>
      </c>
      <c r="P142" s="19"/>
      <c r="Q142" s="19">
        <f t="shared" ref="Q142" si="311">O142+P142</f>
        <v>1793.2</v>
      </c>
      <c r="R142" s="19">
        <v>21.7</v>
      </c>
      <c r="S142" s="19">
        <f t="shared" ref="S142" si="312">Q142+R142</f>
        <v>1814.9</v>
      </c>
      <c r="T142" s="19">
        <v>0</v>
      </c>
      <c r="U142" s="19">
        <f t="shared" ref="U142" si="313">S142+T142</f>
        <v>1814.9</v>
      </c>
      <c r="V142" s="19"/>
      <c r="W142" s="19">
        <f t="shared" ref="W142" si="314">U142+V142</f>
        <v>1814.9</v>
      </c>
    </row>
    <row r="143" spans="1:24" ht="126">
      <c r="A143" s="13">
        <f t="shared" si="189"/>
        <v>118</v>
      </c>
      <c r="B143" s="44" t="s">
        <v>107</v>
      </c>
      <c r="C143" s="44" t="s">
        <v>189</v>
      </c>
      <c r="D143" s="44" t="s">
        <v>199</v>
      </c>
      <c r="E143" s="44" t="s">
        <v>109</v>
      </c>
      <c r="F143" s="44" t="s">
        <v>107</v>
      </c>
      <c r="G143" s="44" t="s">
        <v>109</v>
      </c>
      <c r="H143" s="44" t="s">
        <v>110</v>
      </c>
      <c r="I143" s="44" t="s">
        <v>107</v>
      </c>
      <c r="J143" s="37" t="s">
        <v>198</v>
      </c>
      <c r="K143" s="5">
        <f>K144</f>
        <v>0</v>
      </c>
      <c r="L143" s="5">
        <f t="shared" ref="L143:W144" si="315">L144</f>
        <v>-347.4</v>
      </c>
      <c r="M143" s="5">
        <f t="shared" si="315"/>
        <v>-347.4</v>
      </c>
      <c r="N143" s="5">
        <f t="shared" si="315"/>
        <v>-3979.2980000000002</v>
      </c>
      <c r="O143" s="5">
        <f t="shared" si="315"/>
        <v>-4326.6980000000003</v>
      </c>
      <c r="P143" s="5">
        <f t="shared" si="315"/>
        <v>0</v>
      </c>
      <c r="Q143" s="5">
        <f t="shared" si="315"/>
        <v>-4326.6980000000003</v>
      </c>
      <c r="R143" s="5">
        <f t="shared" si="315"/>
        <v>0</v>
      </c>
      <c r="S143" s="5">
        <f t="shared" si="315"/>
        <v>-4326.6980000000003</v>
      </c>
      <c r="T143" s="5">
        <f t="shared" si="315"/>
        <v>0</v>
      </c>
      <c r="U143" s="5">
        <f t="shared" si="315"/>
        <v>-4326.6980000000003</v>
      </c>
      <c r="V143" s="5">
        <f t="shared" si="315"/>
        <v>0</v>
      </c>
      <c r="W143" s="5">
        <f t="shared" si="315"/>
        <v>-4326.6980000000003</v>
      </c>
    </row>
    <row r="144" spans="1:24" ht="141.75">
      <c r="A144" s="13">
        <f t="shared" si="189"/>
        <v>119</v>
      </c>
      <c r="B144" s="44" t="s">
        <v>107</v>
      </c>
      <c r="C144" s="44" t="s">
        <v>189</v>
      </c>
      <c r="D144" s="44" t="s">
        <v>199</v>
      </c>
      <c r="E144" s="44" t="s">
        <v>200</v>
      </c>
      <c r="F144" s="44" t="s">
        <v>113</v>
      </c>
      <c r="G144" s="44" t="s">
        <v>138</v>
      </c>
      <c r="H144" s="44" t="s">
        <v>110</v>
      </c>
      <c r="I144" s="44" t="s">
        <v>191</v>
      </c>
      <c r="J144" s="29" t="s">
        <v>197</v>
      </c>
      <c r="K144" s="19">
        <f>K145</f>
        <v>0</v>
      </c>
      <c r="L144" s="19">
        <f t="shared" si="315"/>
        <v>-347.4</v>
      </c>
      <c r="M144" s="19">
        <f t="shared" si="315"/>
        <v>-347.4</v>
      </c>
      <c r="N144" s="19">
        <f t="shared" si="315"/>
        <v>-3979.2980000000002</v>
      </c>
      <c r="O144" s="19">
        <f t="shared" si="315"/>
        <v>-4326.6980000000003</v>
      </c>
      <c r="P144" s="19">
        <f t="shared" si="315"/>
        <v>0</v>
      </c>
      <c r="Q144" s="19">
        <f t="shared" si="315"/>
        <v>-4326.6980000000003</v>
      </c>
      <c r="R144" s="19">
        <f t="shared" si="315"/>
        <v>0</v>
      </c>
      <c r="S144" s="19">
        <f t="shared" si="315"/>
        <v>-4326.6980000000003</v>
      </c>
      <c r="T144" s="19">
        <f t="shared" si="315"/>
        <v>0</v>
      </c>
      <c r="U144" s="19">
        <f t="shared" si="315"/>
        <v>-4326.6980000000003</v>
      </c>
      <c r="V144" s="19">
        <f t="shared" si="315"/>
        <v>0</v>
      </c>
      <c r="W144" s="19">
        <f t="shared" si="315"/>
        <v>-4326.6980000000003</v>
      </c>
    </row>
    <row r="145" spans="1:23" ht="141.75">
      <c r="A145" s="13">
        <f t="shared" si="189"/>
        <v>120</v>
      </c>
      <c r="B145" s="44" t="s">
        <v>193</v>
      </c>
      <c r="C145" s="44" t="s">
        <v>189</v>
      </c>
      <c r="D145" s="44" t="s">
        <v>199</v>
      </c>
      <c r="E145" s="44" t="s">
        <v>200</v>
      </c>
      <c r="F145" s="44" t="s">
        <v>113</v>
      </c>
      <c r="G145" s="44" t="s">
        <v>138</v>
      </c>
      <c r="H145" s="44" t="s">
        <v>110</v>
      </c>
      <c r="I145" s="44" t="s">
        <v>191</v>
      </c>
      <c r="J145" s="29" t="s">
        <v>197</v>
      </c>
      <c r="K145" s="19"/>
      <c r="L145" s="19">
        <v>-347.4</v>
      </c>
      <c r="M145" s="19">
        <f>K145+L145</f>
        <v>-347.4</v>
      </c>
      <c r="N145" s="19">
        <f>-45.4-4-3929.898</f>
        <v>-3979.2980000000002</v>
      </c>
      <c r="O145" s="19">
        <f>M145+N145</f>
        <v>-4326.6980000000003</v>
      </c>
      <c r="P145" s="19"/>
      <c r="Q145" s="19">
        <f t="shared" ref="Q145" si="316">O145+P145</f>
        <v>-4326.6980000000003</v>
      </c>
      <c r="R145" s="19"/>
      <c r="S145" s="19">
        <f t="shared" ref="S145" si="317">Q145+R145</f>
        <v>-4326.6980000000003</v>
      </c>
      <c r="T145" s="19"/>
      <c r="U145" s="19">
        <f t="shared" ref="U145" si="318">S145+T145</f>
        <v>-4326.6980000000003</v>
      </c>
      <c r="V145" s="19"/>
      <c r="W145" s="19">
        <f t="shared" ref="W145" si="319">U145+V145</f>
        <v>-4326.6980000000003</v>
      </c>
    </row>
    <row r="146" spans="1:23" ht="15.75">
      <c r="A146" s="13">
        <f t="shared" si="189"/>
        <v>121</v>
      </c>
      <c r="B146" s="13"/>
      <c r="C146" s="13"/>
      <c r="D146" s="13"/>
      <c r="E146" s="13"/>
      <c r="F146" s="13"/>
      <c r="G146" s="13"/>
      <c r="H146" s="13"/>
      <c r="I146" s="13"/>
      <c r="J146" s="38" t="s">
        <v>4</v>
      </c>
      <c r="K146" s="5">
        <f t="shared" ref="K146:W146" si="320">K135+K9</f>
        <v>783927.4</v>
      </c>
      <c r="L146" s="5">
        <f t="shared" si="320"/>
        <v>17801.41</v>
      </c>
      <c r="M146" s="5">
        <f t="shared" si="320"/>
        <v>801728.81</v>
      </c>
      <c r="N146" s="5">
        <f t="shared" si="320"/>
        <v>46518.7</v>
      </c>
      <c r="O146" s="5">
        <f t="shared" si="320"/>
        <v>848247.51</v>
      </c>
      <c r="P146" s="5">
        <f t="shared" si="320"/>
        <v>36238.71</v>
      </c>
      <c r="Q146" s="5">
        <f t="shared" si="320"/>
        <v>884486.22</v>
      </c>
      <c r="R146" s="5">
        <f t="shared" si="320"/>
        <v>-26409.3</v>
      </c>
      <c r="S146" s="5">
        <f t="shared" si="320"/>
        <v>858076.91999999993</v>
      </c>
      <c r="T146" s="5">
        <f t="shared" si="320"/>
        <v>41308.800000000003</v>
      </c>
      <c r="U146" s="5">
        <f t="shared" si="320"/>
        <v>899385.72</v>
      </c>
      <c r="V146" s="5">
        <f t="shared" si="320"/>
        <v>38410.699999999997</v>
      </c>
      <c r="W146" s="5">
        <f t="shared" si="320"/>
        <v>937796.41999999993</v>
      </c>
    </row>
    <row r="149" spans="1:23">
      <c r="K149" s="2"/>
    </row>
    <row r="150" spans="1:23">
      <c r="K150" s="2"/>
    </row>
  </sheetData>
  <mergeCells count="21">
    <mergeCell ref="V5:V7"/>
    <mergeCell ref="W5:W7"/>
    <mergeCell ref="Q5:Q7"/>
    <mergeCell ref="N5:N7"/>
    <mergeCell ref="O5:O7"/>
    <mergeCell ref="T5:T7"/>
    <mergeCell ref="U5:U7"/>
    <mergeCell ref="R5:R7"/>
    <mergeCell ref="S5:S7"/>
    <mergeCell ref="P5:P7"/>
    <mergeCell ref="L5:L7"/>
    <mergeCell ref="M5:M7"/>
    <mergeCell ref="A2:K2"/>
    <mergeCell ref="A4:K4"/>
    <mergeCell ref="A5:A7"/>
    <mergeCell ref="B5:I5"/>
    <mergeCell ref="J5:J7"/>
    <mergeCell ref="K5:K7"/>
    <mergeCell ref="B6:B7"/>
    <mergeCell ref="C6:G6"/>
    <mergeCell ref="H6:I6"/>
  </mergeCells>
  <pageMargins left="0" right="0" top="0.55118110236220474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44"/>
  <sheetViews>
    <sheetView tabSelected="1" view="pageBreakPreview" zoomScale="112" zoomScaleSheetLayoutView="112" workbookViewId="0">
      <selection activeCell="N2" sqref="N2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4.7109375" style="3" customWidth="1"/>
    <col min="11" max="11" width="12.28515625" style="1" customWidth="1"/>
  </cols>
  <sheetData>
    <row r="1" spans="1:11" ht="102.75" customHeight="1">
      <c r="A1" s="199" t="s">
        <v>314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1" ht="74.25" customHeight="1">
      <c r="A2" s="189" t="s">
        <v>210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</row>
    <row r="3" spans="1:11" ht="15.75">
      <c r="A3" s="10"/>
      <c r="B3" s="10"/>
      <c r="C3" s="10"/>
      <c r="D3" s="10"/>
      <c r="E3" s="10"/>
      <c r="F3" s="10"/>
      <c r="G3" s="10"/>
      <c r="H3" s="10"/>
      <c r="I3" s="10"/>
      <c r="J3" s="11"/>
      <c r="K3" s="12"/>
    </row>
    <row r="4" spans="1:11" ht="24.75" customHeight="1">
      <c r="A4" s="190" t="s">
        <v>104</v>
      </c>
      <c r="B4" s="190"/>
      <c r="C4" s="190"/>
      <c r="D4" s="190"/>
      <c r="E4" s="190"/>
      <c r="F4" s="190"/>
      <c r="G4" s="190"/>
      <c r="H4" s="190"/>
      <c r="I4" s="190"/>
      <c r="J4" s="191"/>
      <c r="K4" s="191"/>
    </row>
    <row r="5" spans="1:11" ht="30.75" customHeight="1">
      <c r="A5" s="192" t="s">
        <v>72</v>
      </c>
      <c r="B5" s="193" t="s">
        <v>117</v>
      </c>
      <c r="C5" s="193"/>
      <c r="D5" s="193"/>
      <c r="E5" s="193"/>
      <c r="F5" s="193"/>
      <c r="G5" s="193"/>
      <c r="H5" s="193"/>
      <c r="I5" s="193"/>
      <c r="J5" s="194" t="s">
        <v>195</v>
      </c>
      <c r="K5" s="201" t="s">
        <v>97</v>
      </c>
    </row>
    <row r="6" spans="1:11" ht="66" customHeight="1">
      <c r="A6" s="192"/>
      <c r="B6" s="198" t="s">
        <v>118</v>
      </c>
      <c r="C6" s="193" t="s">
        <v>119</v>
      </c>
      <c r="D6" s="193"/>
      <c r="E6" s="193"/>
      <c r="F6" s="193"/>
      <c r="G6" s="193"/>
      <c r="H6" s="193" t="s">
        <v>120</v>
      </c>
      <c r="I6" s="193"/>
      <c r="J6" s="194"/>
      <c r="K6" s="201"/>
    </row>
    <row r="7" spans="1:11" ht="154.5" customHeight="1">
      <c r="A7" s="192"/>
      <c r="B7" s="198"/>
      <c r="C7" s="40" t="s">
        <v>121</v>
      </c>
      <c r="D7" s="40" t="s">
        <v>122</v>
      </c>
      <c r="E7" s="40" t="s">
        <v>123</v>
      </c>
      <c r="F7" s="40" t="s">
        <v>124</v>
      </c>
      <c r="G7" s="41" t="s">
        <v>125</v>
      </c>
      <c r="H7" s="41" t="s">
        <v>126</v>
      </c>
      <c r="I7" s="41" t="s">
        <v>127</v>
      </c>
      <c r="J7" s="194"/>
      <c r="K7" s="201"/>
    </row>
    <row r="8" spans="1:11">
      <c r="A8" s="42"/>
      <c r="B8" s="42">
        <v>1</v>
      </c>
      <c r="C8" s="42">
        <v>2</v>
      </c>
      <c r="D8" s="42">
        <v>3</v>
      </c>
      <c r="E8" s="42">
        <v>4</v>
      </c>
      <c r="F8" s="42">
        <v>5</v>
      </c>
      <c r="G8" s="42">
        <v>6</v>
      </c>
      <c r="H8" s="42">
        <v>7</v>
      </c>
      <c r="I8" s="42">
        <v>8</v>
      </c>
      <c r="J8" s="42">
        <v>9</v>
      </c>
      <c r="K8" s="42">
        <v>10</v>
      </c>
    </row>
    <row r="9" spans="1:11" ht="31.5">
      <c r="A9" s="72">
        <v>1</v>
      </c>
      <c r="B9" s="44" t="s">
        <v>107</v>
      </c>
      <c r="C9" s="44" t="s">
        <v>108</v>
      </c>
      <c r="D9" s="44" t="s">
        <v>109</v>
      </c>
      <c r="E9" s="44" t="s">
        <v>109</v>
      </c>
      <c r="F9" s="44" t="s">
        <v>107</v>
      </c>
      <c r="G9" s="44" t="s">
        <v>109</v>
      </c>
      <c r="H9" s="44" t="s">
        <v>110</v>
      </c>
      <c r="I9" s="44" t="s">
        <v>107</v>
      </c>
      <c r="J9" s="4" t="s">
        <v>30</v>
      </c>
      <c r="K9" s="5">
        <f>K10+K25+K33+K41+K46+K63+K68+K82+K91+K94+K19+K125</f>
        <v>371989.9</v>
      </c>
    </row>
    <row r="10" spans="1:11" ht="26.25" customHeight="1">
      <c r="A10" s="72">
        <f>A9+1</f>
        <v>2</v>
      </c>
      <c r="B10" s="44" t="s">
        <v>107</v>
      </c>
      <c r="C10" s="44" t="s">
        <v>108</v>
      </c>
      <c r="D10" s="44" t="s">
        <v>111</v>
      </c>
      <c r="E10" s="44" t="s">
        <v>109</v>
      </c>
      <c r="F10" s="44" t="s">
        <v>107</v>
      </c>
      <c r="G10" s="44" t="s">
        <v>109</v>
      </c>
      <c r="H10" s="44" t="s">
        <v>110</v>
      </c>
      <c r="I10" s="44" t="s">
        <v>107</v>
      </c>
      <c r="J10" s="4" t="s">
        <v>9</v>
      </c>
      <c r="K10" s="5">
        <f>K11+K14</f>
        <v>203041</v>
      </c>
    </row>
    <row r="11" spans="1:11" ht="15.75">
      <c r="A11" s="72">
        <f t="shared" ref="A11:A77" si="0">A10+1</f>
        <v>3</v>
      </c>
      <c r="B11" s="44" t="s">
        <v>107</v>
      </c>
      <c r="C11" s="44" t="s">
        <v>108</v>
      </c>
      <c r="D11" s="44" t="s">
        <v>111</v>
      </c>
      <c r="E11" s="44" t="s">
        <v>111</v>
      </c>
      <c r="F11" s="44" t="s">
        <v>107</v>
      </c>
      <c r="G11" s="44" t="s">
        <v>109</v>
      </c>
      <c r="H11" s="44" t="s">
        <v>110</v>
      </c>
      <c r="I11" s="44" t="s">
        <v>112</v>
      </c>
      <c r="J11" s="4" t="s">
        <v>10</v>
      </c>
      <c r="K11" s="5">
        <f>K12</f>
        <v>72453</v>
      </c>
    </row>
    <row r="12" spans="1:11" ht="69" customHeight="1">
      <c r="A12" s="72">
        <f t="shared" si="0"/>
        <v>4</v>
      </c>
      <c r="B12" s="44" t="s">
        <v>107</v>
      </c>
      <c r="C12" s="44" t="s">
        <v>108</v>
      </c>
      <c r="D12" s="44" t="s">
        <v>111</v>
      </c>
      <c r="E12" s="44" t="s">
        <v>111</v>
      </c>
      <c r="F12" s="44" t="s">
        <v>113</v>
      </c>
      <c r="G12" s="44" t="s">
        <v>109</v>
      </c>
      <c r="H12" s="44" t="s">
        <v>110</v>
      </c>
      <c r="I12" s="44" t="s">
        <v>112</v>
      </c>
      <c r="J12" s="6" t="s">
        <v>11</v>
      </c>
      <c r="K12" s="7">
        <f>K13</f>
        <v>72453</v>
      </c>
    </row>
    <row r="13" spans="1:11" ht="82.5" customHeight="1">
      <c r="A13" s="72">
        <f t="shared" si="0"/>
        <v>5</v>
      </c>
      <c r="B13" s="44" t="s">
        <v>114</v>
      </c>
      <c r="C13" s="44" t="s">
        <v>108</v>
      </c>
      <c r="D13" s="44" t="s">
        <v>111</v>
      </c>
      <c r="E13" s="44" t="s">
        <v>111</v>
      </c>
      <c r="F13" s="44" t="s">
        <v>115</v>
      </c>
      <c r="G13" s="44" t="s">
        <v>116</v>
      </c>
      <c r="H13" s="44" t="s">
        <v>110</v>
      </c>
      <c r="I13" s="44" t="s">
        <v>112</v>
      </c>
      <c r="J13" s="6" t="s">
        <v>84</v>
      </c>
      <c r="K13" s="7">
        <v>72453</v>
      </c>
    </row>
    <row r="14" spans="1:11" ht="15.75">
      <c r="A14" s="72">
        <f t="shared" si="0"/>
        <v>6</v>
      </c>
      <c r="B14" s="44" t="s">
        <v>107</v>
      </c>
      <c r="C14" s="44" t="s">
        <v>108</v>
      </c>
      <c r="D14" s="44" t="s">
        <v>111</v>
      </c>
      <c r="E14" s="44" t="s">
        <v>116</v>
      </c>
      <c r="F14" s="44" t="s">
        <v>107</v>
      </c>
      <c r="G14" s="44" t="s">
        <v>111</v>
      </c>
      <c r="H14" s="44" t="s">
        <v>110</v>
      </c>
      <c r="I14" s="44" t="s">
        <v>112</v>
      </c>
      <c r="J14" s="4" t="s">
        <v>12</v>
      </c>
      <c r="K14" s="5">
        <f>SUM(K15:K18)</f>
        <v>130588</v>
      </c>
    </row>
    <row r="15" spans="1:11" ht="110.25">
      <c r="A15" s="72">
        <f t="shared" si="0"/>
        <v>7</v>
      </c>
      <c r="B15" s="44" t="s">
        <v>114</v>
      </c>
      <c r="C15" s="44" t="s">
        <v>108</v>
      </c>
      <c r="D15" s="44" t="s">
        <v>111</v>
      </c>
      <c r="E15" s="44" t="s">
        <v>116</v>
      </c>
      <c r="F15" s="44" t="s">
        <v>113</v>
      </c>
      <c r="G15" s="44" t="s">
        <v>111</v>
      </c>
      <c r="H15" s="44" t="s">
        <v>110</v>
      </c>
      <c r="I15" s="44" t="s">
        <v>112</v>
      </c>
      <c r="J15" s="14" t="s">
        <v>48</v>
      </c>
      <c r="K15" s="7">
        <v>127858</v>
      </c>
    </row>
    <row r="16" spans="1:11" ht="184.5" customHeight="1">
      <c r="A16" s="72">
        <f t="shared" si="0"/>
        <v>8</v>
      </c>
      <c r="B16" s="44" t="s">
        <v>114</v>
      </c>
      <c r="C16" s="44" t="s">
        <v>108</v>
      </c>
      <c r="D16" s="44" t="s">
        <v>111</v>
      </c>
      <c r="E16" s="44" t="s">
        <v>116</v>
      </c>
      <c r="F16" s="44" t="s">
        <v>128</v>
      </c>
      <c r="G16" s="44" t="s">
        <v>111</v>
      </c>
      <c r="H16" s="44" t="s">
        <v>110</v>
      </c>
      <c r="I16" s="44" t="s">
        <v>112</v>
      </c>
      <c r="J16" s="6" t="s">
        <v>49</v>
      </c>
      <c r="K16" s="7">
        <v>480</v>
      </c>
    </row>
    <row r="17" spans="1:11" ht="69.75" customHeight="1">
      <c r="A17" s="72">
        <f t="shared" si="0"/>
        <v>9</v>
      </c>
      <c r="B17" s="44" t="s">
        <v>114</v>
      </c>
      <c r="C17" s="44" t="s">
        <v>108</v>
      </c>
      <c r="D17" s="44" t="s">
        <v>111</v>
      </c>
      <c r="E17" s="44" t="s">
        <v>116</v>
      </c>
      <c r="F17" s="44" t="s">
        <v>129</v>
      </c>
      <c r="G17" s="44" t="s">
        <v>111</v>
      </c>
      <c r="H17" s="44" t="s">
        <v>110</v>
      </c>
      <c r="I17" s="44" t="s">
        <v>112</v>
      </c>
      <c r="J17" s="15" t="s">
        <v>50</v>
      </c>
      <c r="K17" s="16">
        <v>2100</v>
      </c>
    </row>
    <row r="18" spans="1:11" ht="134.25" customHeight="1">
      <c r="A18" s="72">
        <f t="shared" si="0"/>
        <v>10</v>
      </c>
      <c r="B18" s="44" t="s">
        <v>114</v>
      </c>
      <c r="C18" s="44" t="s">
        <v>108</v>
      </c>
      <c r="D18" s="44" t="s">
        <v>111</v>
      </c>
      <c r="E18" s="44" t="s">
        <v>116</v>
      </c>
      <c r="F18" s="44" t="s">
        <v>130</v>
      </c>
      <c r="G18" s="44" t="s">
        <v>111</v>
      </c>
      <c r="H18" s="44" t="s">
        <v>110</v>
      </c>
      <c r="I18" s="44" t="s">
        <v>112</v>
      </c>
      <c r="J18" s="15" t="s">
        <v>76</v>
      </c>
      <c r="K18" s="16">
        <v>150</v>
      </c>
    </row>
    <row r="19" spans="1:11" ht="61.5" customHeight="1">
      <c r="A19" s="72">
        <f t="shared" si="0"/>
        <v>11</v>
      </c>
      <c r="B19" s="44" t="s">
        <v>107</v>
      </c>
      <c r="C19" s="44" t="s">
        <v>108</v>
      </c>
      <c r="D19" s="44" t="s">
        <v>131</v>
      </c>
      <c r="E19" s="44" t="s">
        <v>109</v>
      </c>
      <c r="F19" s="44" t="s">
        <v>107</v>
      </c>
      <c r="G19" s="44" t="s">
        <v>109</v>
      </c>
      <c r="H19" s="44" t="s">
        <v>110</v>
      </c>
      <c r="I19" s="44" t="s">
        <v>107</v>
      </c>
      <c r="J19" s="17" t="s">
        <v>67</v>
      </c>
      <c r="K19" s="18">
        <f>K20</f>
        <v>1194</v>
      </c>
    </row>
    <row r="20" spans="1:11" ht="48" customHeight="1">
      <c r="A20" s="72">
        <f t="shared" si="0"/>
        <v>12</v>
      </c>
      <c r="B20" s="44" t="s">
        <v>107</v>
      </c>
      <c r="C20" s="44" t="s">
        <v>108</v>
      </c>
      <c r="D20" s="44" t="s">
        <v>131</v>
      </c>
      <c r="E20" s="44" t="s">
        <v>116</v>
      </c>
      <c r="F20" s="44" t="s">
        <v>107</v>
      </c>
      <c r="G20" s="44" t="s">
        <v>111</v>
      </c>
      <c r="H20" s="44" t="s">
        <v>110</v>
      </c>
      <c r="I20" s="44" t="s">
        <v>112</v>
      </c>
      <c r="J20" s="17" t="s">
        <v>68</v>
      </c>
      <c r="K20" s="18">
        <f>K21+K22+K23+K24</f>
        <v>1194</v>
      </c>
    </row>
    <row r="21" spans="1:11" ht="129.75" customHeight="1">
      <c r="A21" s="72">
        <f t="shared" si="0"/>
        <v>13</v>
      </c>
      <c r="B21" s="44" t="s">
        <v>132</v>
      </c>
      <c r="C21" s="44" t="s">
        <v>108</v>
      </c>
      <c r="D21" s="44" t="s">
        <v>131</v>
      </c>
      <c r="E21" s="44" t="s">
        <v>116</v>
      </c>
      <c r="F21" s="44" t="s">
        <v>133</v>
      </c>
      <c r="G21" s="44" t="s">
        <v>111</v>
      </c>
      <c r="H21" s="44" t="s">
        <v>110</v>
      </c>
      <c r="I21" s="44" t="s">
        <v>112</v>
      </c>
      <c r="J21" s="29" t="s">
        <v>69</v>
      </c>
      <c r="K21" s="16">
        <v>443.6</v>
      </c>
    </row>
    <row r="22" spans="1:11" ht="147.75" customHeight="1">
      <c r="A22" s="72">
        <f t="shared" si="0"/>
        <v>14</v>
      </c>
      <c r="B22" s="44" t="s">
        <v>132</v>
      </c>
      <c r="C22" s="44" t="s">
        <v>108</v>
      </c>
      <c r="D22" s="44" t="s">
        <v>131</v>
      </c>
      <c r="E22" s="44" t="s">
        <v>116</v>
      </c>
      <c r="F22" s="44" t="s">
        <v>134</v>
      </c>
      <c r="G22" s="44" t="s">
        <v>111</v>
      </c>
      <c r="H22" s="44" t="s">
        <v>110</v>
      </c>
      <c r="I22" s="44" t="s">
        <v>112</v>
      </c>
      <c r="J22" s="15" t="s">
        <v>106</v>
      </c>
      <c r="K22" s="16">
        <v>3.5</v>
      </c>
    </row>
    <row r="23" spans="1:11" ht="145.5" customHeight="1">
      <c r="A23" s="72">
        <f t="shared" si="0"/>
        <v>15</v>
      </c>
      <c r="B23" s="44" t="s">
        <v>132</v>
      </c>
      <c r="C23" s="44" t="s">
        <v>108</v>
      </c>
      <c r="D23" s="44" t="s">
        <v>131</v>
      </c>
      <c r="E23" s="44" t="s">
        <v>116</v>
      </c>
      <c r="F23" s="44" t="s">
        <v>135</v>
      </c>
      <c r="G23" s="44" t="s">
        <v>111</v>
      </c>
      <c r="H23" s="44" t="s">
        <v>110</v>
      </c>
      <c r="I23" s="44" t="s">
        <v>112</v>
      </c>
      <c r="J23" s="15" t="s">
        <v>70</v>
      </c>
      <c r="K23" s="16">
        <v>815.8</v>
      </c>
    </row>
    <row r="24" spans="1:11" ht="147.75" customHeight="1">
      <c r="A24" s="72">
        <f t="shared" si="0"/>
        <v>16</v>
      </c>
      <c r="B24" s="44" t="s">
        <v>132</v>
      </c>
      <c r="C24" s="44" t="s">
        <v>108</v>
      </c>
      <c r="D24" s="44" t="s">
        <v>131</v>
      </c>
      <c r="E24" s="44" t="s">
        <v>116</v>
      </c>
      <c r="F24" s="44" t="s">
        <v>136</v>
      </c>
      <c r="G24" s="44" t="s">
        <v>111</v>
      </c>
      <c r="H24" s="44" t="s">
        <v>110</v>
      </c>
      <c r="I24" s="44" t="s">
        <v>112</v>
      </c>
      <c r="J24" s="15" t="s">
        <v>71</v>
      </c>
      <c r="K24" s="16">
        <v>-68.900000000000006</v>
      </c>
    </row>
    <row r="25" spans="1:11" ht="15.75">
      <c r="A25" s="72">
        <f t="shared" si="0"/>
        <v>17</v>
      </c>
      <c r="B25" s="44" t="s">
        <v>107</v>
      </c>
      <c r="C25" s="44" t="s">
        <v>108</v>
      </c>
      <c r="D25" s="44" t="s">
        <v>137</v>
      </c>
      <c r="E25" s="44" t="s">
        <v>109</v>
      </c>
      <c r="F25" s="44" t="s">
        <v>107</v>
      </c>
      <c r="G25" s="44" t="s">
        <v>109</v>
      </c>
      <c r="H25" s="44" t="s">
        <v>110</v>
      </c>
      <c r="I25" s="44" t="s">
        <v>107</v>
      </c>
      <c r="J25" s="4" t="s">
        <v>13</v>
      </c>
      <c r="K25" s="5">
        <f>K26+K29+K31</f>
        <v>7558.2</v>
      </c>
    </row>
    <row r="26" spans="1:11" ht="49.5" customHeight="1">
      <c r="A26" s="72">
        <f t="shared" si="0"/>
        <v>18</v>
      </c>
      <c r="B26" s="44" t="s">
        <v>107</v>
      </c>
      <c r="C26" s="44" t="s">
        <v>108</v>
      </c>
      <c r="D26" s="44" t="s">
        <v>137</v>
      </c>
      <c r="E26" s="44" t="s">
        <v>116</v>
      </c>
      <c r="F26" s="44" t="s">
        <v>107</v>
      </c>
      <c r="G26" s="44" t="s">
        <v>116</v>
      </c>
      <c r="H26" s="44" t="s">
        <v>110</v>
      </c>
      <c r="I26" s="44" t="s">
        <v>112</v>
      </c>
      <c r="J26" s="4" t="s">
        <v>14</v>
      </c>
      <c r="K26" s="5">
        <f>K27+K28</f>
        <v>7223.5</v>
      </c>
    </row>
    <row r="27" spans="1:11" ht="36.75" customHeight="1">
      <c r="A27" s="72">
        <f t="shared" si="0"/>
        <v>19</v>
      </c>
      <c r="B27" s="44" t="s">
        <v>114</v>
      </c>
      <c r="C27" s="44" t="s">
        <v>108</v>
      </c>
      <c r="D27" s="44" t="s">
        <v>137</v>
      </c>
      <c r="E27" s="44" t="s">
        <v>116</v>
      </c>
      <c r="F27" s="44" t="s">
        <v>113</v>
      </c>
      <c r="G27" s="44" t="s">
        <v>116</v>
      </c>
      <c r="H27" s="44" t="s">
        <v>110</v>
      </c>
      <c r="I27" s="44" t="s">
        <v>112</v>
      </c>
      <c r="J27" s="6" t="s">
        <v>14</v>
      </c>
      <c r="K27" s="19">
        <v>7221.5</v>
      </c>
    </row>
    <row r="28" spans="1:11" ht="63.75" customHeight="1">
      <c r="A28" s="72">
        <f t="shared" si="0"/>
        <v>20</v>
      </c>
      <c r="B28" s="44" t="s">
        <v>114</v>
      </c>
      <c r="C28" s="44" t="s">
        <v>108</v>
      </c>
      <c r="D28" s="44" t="s">
        <v>137</v>
      </c>
      <c r="E28" s="44" t="s">
        <v>116</v>
      </c>
      <c r="F28" s="44" t="s">
        <v>128</v>
      </c>
      <c r="G28" s="44" t="s">
        <v>116</v>
      </c>
      <c r="H28" s="44" t="s">
        <v>110</v>
      </c>
      <c r="I28" s="44" t="s">
        <v>112</v>
      </c>
      <c r="J28" s="6" t="s">
        <v>292</v>
      </c>
      <c r="K28" s="19">
        <v>2</v>
      </c>
    </row>
    <row r="29" spans="1:11" ht="15.75">
      <c r="A29" s="72">
        <f t="shared" si="0"/>
        <v>21</v>
      </c>
      <c r="B29" s="44" t="s">
        <v>107</v>
      </c>
      <c r="C29" s="44" t="s">
        <v>108</v>
      </c>
      <c r="D29" s="44" t="s">
        <v>137</v>
      </c>
      <c r="E29" s="44" t="s">
        <v>131</v>
      </c>
      <c r="F29" s="44" t="s">
        <v>107</v>
      </c>
      <c r="G29" s="44" t="s">
        <v>111</v>
      </c>
      <c r="H29" s="44" t="s">
        <v>110</v>
      </c>
      <c r="I29" s="44" t="s">
        <v>112</v>
      </c>
      <c r="J29" s="4" t="s">
        <v>15</v>
      </c>
      <c r="K29" s="5">
        <f>K30</f>
        <v>14.7</v>
      </c>
    </row>
    <row r="30" spans="1:11" ht="15.75">
      <c r="A30" s="72">
        <f t="shared" si="0"/>
        <v>22</v>
      </c>
      <c r="B30" s="44" t="s">
        <v>114</v>
      </c>
      <c r="C30" s="44" t="s">
        <v>108</v>
      </c>
      <c r="D30" s="44" t="s">
        <v>137</v>
      </c>
      <c r="E30" s="44" t="s">
        <v>131</v>
      </c>
      <c r="F30" s="44" t="s">
        <v>113</v>
      </c>
      <c r="G30" s="44" t="s">
        <v>111</v>
      </c>
      <c r="H30" s="44" t="s">
        <v>110</v>
      </c>
      <c r="I30" s="44" t="s">
        <v>112</v>
      </c>
      <c r="J30" s="6" t="s">
        <v>15</v>
      </c>
      <c r="K30" s="19">
        <v>14.7</v>
      </c>
    </row>
    <row r="31" spans="1:11" ht="38.25" customHeight="1">
      <c r="A31" s="72">
        <f t="shared" si="0"/>
        <v>23</v>
      </c>
      <c r="B31" s="44" t="s">
        <v>107</v>
      </c>
      <c r="C31" s="44" t="s">
        <v>108</v>
      </c>
      <c r="D31" s="44" t="s">
        <v>137</v>
      </c>
      <c r="E31" s="44" t="s">
        <v>138</v>
      </c>
      <c r="F31" s="44" t="s">
        <v>107</v>
      </c>
      <c r="G31" s="44" t="s">
        <v>116</v>
      </c>
      <c r="H31" s="44" t="s">
        <v>110</v>
      </c>
      <c r="I31" s="44" t="s">
        <v>112</v>
      </c>
      <c r="J31" s="20" t="s">
        <v>57</v>
      </c>
      <c r="K31" s="5">
        <f>K32</f>
        <v>320</v>
      </c>
    </row>
    <row r="32" spans="1:11" ht="53.25" customHeight="1">
      <c r="A32" s="72">
        <f t="shared" si="0"/>
        <v>24</v>
      </c>
      <c r="B32" s="44" t="s">
        <v>114</v>
      </c>
      <c r="C32" s="44" t="s">
        <v>108</v>
      </c>
      <c r="D32" s="44" t="s">
        <v>137</v>
      </c>
      <c r="E32" s="44" t="s">
        <v>138</v>
      </c>
      <c r="F32" s="44" t="s">
        <v>113</v>
      </c>
      <c r="G32" s="44" t="s">
        <v>116</v>
      </c>
      <c r="H32" s="44" t="s">
        <v>110</v>
      </c>
      <c r="I32" s="44" t="s">
        <v>112</v>
      </c>
      <c r="J32" s="21" t="s">
        <v>58</v>
      </c>
      <c r="K32" s="19">
        <v>320</v>
      </c>
    </row>
    <row r="33" spans="1:13" ht="15.75">
      <c r="A33" s="72">
        <f t="shared" si="0"/>
        <v>25</v>
      </c>
      <c r="B33" s="44" t="s">
        <v>107</v>
      </c>
      <c r="C33" s="44" t="s">
        <v>108</v>
      </c>
      <c r="D33" s="44" t="s">
        <v>139</v>
      </c>
      <c r="E33" s="44" t="s">
        <v>109</v>
      </c>
      <c r="F33" s="44" t="s">
        <v>107</v>
      </c>
      <c r="G33" s="44" t="s">
        <v>109</v>
      </c>
      <c r="H33" s="44" t="s">
        <v>110</v>
      </c>
      <c r="I33" s="44" t="s">
        <v>107</v>
      </c>
      <c r="J33" s="4" t="s">
        <v>16</v>
      </c>
      <c r="K33" s="5">
        <f>K35+K36</f>
        <v>45922</v>
      </c>
    </row>
    <row r="34" spans="1:13" ht="15.75">
      <c r="A34" s="72">
        <f t="shared" si="0"/>
        <v>26</v>
      </c>
      <c r="B34" s="44" t="s">
        <v>107</v>
      </c>
      <c r="C34" s="44" t="s">
        <v>108</v>
      </c>
      <c r="D34" s="44" t="s">
        <v>139</v>
      </c>
      <c r="E34" s="44" t="s">
        <v>111</v>
      </c>
      <c r="F34" s="44" t="s">
        <v>107</v>
      </c>
      <c r="G34" s="44" t="s">
        <v>109</v>
      </c>
      <c r="H34" s="44" t="s">
        <v>110</v>
      </c>
      <c r="I34" s="44" t="s">
        <v>112</v>
      </c>
      <c r="J34" s="4" t="s">
        <v>17</v>
      </c>
      <c r="K34" s="5">
        <f>K35</f>
        <v>7890</v>
      </c>
    </row>
    <row r="35" spans="1:13" ht="81.75" customHeight="1">
      <c r="A35" s="72">
        <f t="shared" si="0"/>
        <v>27</v>
      </c>
      <c r="B35" s="44" t="s">
        <v>114</v>
      </c>
      <c r="C35" s="44" t="s">
        <v>108</v>
      </c>
      <c r="D35" s="44" t="s">
        <v>139</v>
      </c>
      <c r="E35" s="44" t="s">
        <v>111</v>
      </c>
      <c r="F35" s="44" t="s">
        <v>128</v>
      </c>
      <c r="G35" s="44" t="s">
        <v>138</v>
      </c>
      <c r="H35" s="44" t="s">
        <v>110</v>
      </c>
      <c r="I35" s="44" t="s">
        <v>112</v>
      </c>
      <c r="J35" s="6" t="s">
        <v>18</v>
      </c>
      <c r="K35" s="19">
        <v>7890</v>
      </c>
      <c r="L35" s="47"/>
      <c r="M35" s="47"/>
    </row>
    <row r="36" spans="1:13" ht="15.75">
      <c r="A36" s="72">
        <f t="shared" si="0"/>
        <v>28</v>
      </c>
      <c r="B36" s="44" t="s">
        <v>107</v>
      </c>
      <c r="C36" s="44" t="s">
        <v>108</v>
      </c>
      <c r="D36" s="44" t="s">
        <v>139</v>
      </c>
      <c r="E36" s="44" t="s">
        <v>139</v>
      </c>
      <c r="F36" s="44" t="s">
        <v>107</v>
      </c>
      <c r="G36" s="44" t="s">
        <v>109</v>
      </c>
      <c r="H36" s="44" t="s">
        <v>110</v>
      </c>
      <c r="I36" s="44" t="s">
        <v>112</v>
      </c>
      <c r="J36" s="4" t="s">
        <v>19</v>
      </c>
      <c r="K36" s="5">
        <f>K37+K39</f>
        <v>38032</v>
      </c>
      <c r="L36" s="45"/>
      <c r="M36" s="45"/>
    </row>
    <row r="37" spans="1:13" ht="15.75">
      <c r="A37" s="72">
        <f t="shared" si="0"/>
        <v>29</v>
      </c>
      <c r="B37" s="44" t="s">
        <v>107</v>
      </c>
      <c r="C37" s="44" t="s">
        <v>108</v>
      </c>
      <c r="D37" s="44" t="s">
        <v>139</v>
      </c>
      <c r="E37" s="44" t="s">
        <v>139</v>
      </c>
      <c r="F37" s="44" t="s">
        <v>129</v>
      </c>
      <c r="G37" s="44" t="s">
        <v>109</v>
      </c>
      <c r="H37" s="44" t="s">
        <v>110</v>
      </c>
      <c r="I37" s="44" t="s">
        <v>112</v>
      </c>
      <c r="J37" s="6" t="s">
        <v>83</v>
      </c>
      <c r="K37" s="19">
        <f>K38</f>
        <v>26025</v>
      </c>
    </row>
    <row r="38" spans="1:13" ht="63">
      <c r="A38" s="72">
        <f t="shared" si="0"/>
        <v>30</v>
      </c>
      <c r="B38" s="44" t="s">
        <v>114</v>
      </c>
      <c r="C38" s="44" t="s">
        <v>108</v>
      </c>
      <c r="D38" s="44" t="s">
        <v>139</v>
      </c>
      <c r="E38" s="44" t="s">
        <v>139</v>
      </c>
      <c r="F38" s="44" t="s">
        <v>140</v>
      </c>
      <c r="G38" s="44" t="s">
        <v>138</v>
      </c>
      <c r="H38" s="44" t="s">
        <v>110</v>
      </c>
      <c r="I38" s="44" t="s">
        <v>112</v>
      </c>
      <c r="J38" s="6" t="s">
        <v>80</v>
      </c>
      <c r="K38" s="19">
        <v>26025</v>
      </c>
    </row>
    <row r="39" spans="1:13" ht="15.75">
      <c r="A39" s="72">
        <f t="shared" si="0"/>
        <v>31</v>
      </c>
      <c r="B39" s="44" t="s">
        <v>107</v>
      </c>
      <c r="C39" s="44" t="s">
        <v>108</v>
      </c>
      <c r="D39" s="44" t="s">
        <v>139</v>
      </c>
      <c r="E39" s="44" t="s">
        <v>139</v>
      </c>
      <c r="F39" s="44" t="s">
        <v>130</v>
      </c>
      <c r="G39" s="44" t="s">
        <v>109</v>
      </c>
      <c r="H39" s="44" t="s">
        <v>110</v>
      </c>
      <c r="I39" s="44" t="s">
        <v>112</v>
      </c>
      <c r="J39" s="6" t="s">
        <v>82</v>
      </c>
      <c r="K39" s="19">
        <f>K40</f>
        <v>12007</v>
      </c>
    </row>
    <row r="40" spans="1:13" ht="63">
      <c r="A40" s="72">
        <f t="shared" si="0"/>
        <v>32</v>
      </c>
      <c r="B40" s="44" t="s">
        <v>114</v>
      </c>
      <c r="C40" s="44" t="s">
        <v>108</v>
      </c>
      <c r="D40" s="44" t="s">
        <v>139</v>
      </c>
      <c r="E40" s="44" t="s">
        <v>139</v>
      </c>
      <c r="F40" s="44" t="s">
        <v>141</v>
      </c>
      <c r="G40" s="44" t="s">
        <v>138</v>
      </c>
      <c r="H40" s="44" t="s">
        <v>110</v>
      </c>
      <c r="I40" s="44" t="s">
        <v>112</v>
      </c>
      <c r="J40" s="6" t="s">
        <v>81</v>
      </c>
      <c r="K40" s="19">
        <v>12007</v>
      </c>
    </row>
    <row r="41" spans="1:13" ht="15.75">
      <c r="A41" s="72">
        <f t="shared" si="0"/>
        <v>33</v>
      </c>
      <c r="B41" s="44" t="s">
        <v>107</v>
      </c>
      <c r="C41" s="44" t="s">
        <v>108</v>
      </c>
      <c r="D41" s="44" t="s">
        <v>142</v>
      </c>
      <c r="E41" s="44" t="s">
        <v>109</v>
      </c>
      <c r="F41" s="44" t="s">
        <v>107</v>
      </c>
      <c r="G41" s="44" t="s">
        <v>109</v>
      </c>
      <c r="H41" s="44" t="s">
        <v>110</v>
      </c>
      <c r="I41" s="44" t="s">
        <v>107</v>
      </c>
      <c r="J41" s="4" t="s">
        <v>21</v>
      </c>
      <c r="K41" s="5">
        <f>K42+K44</f>
        <v>5535</v>
      </c>
    </row>
    <row r="42" spans="1:13" ht="57" customHeight="1">
      <c r="A42" s="72">
        <f t="shared" si="0"/>
        <v>34</v>
      </c>
      <c r="B42" s="44" t="s">
        <v>107</v>
      </c>
      <c r="C42" s="44" t="s">
        <v>108</v>
      </c>
      <c r="D42" s="44" t="s">
        <v>142</v>
      </c>
      <c r="E42" s="44" t="s">
        <v>131</v>
      </c>
      <c r="F42" s="44" t="s">
        <v>107</v>
      </c>
      <c r="G42" s="44" t="s">
        <v>111</v>
      </c>
      <c r="H42" s="44" t="s">
        <v>110</v>
      </c>
      <c r="I42" s="44" t="s">
        <v>112</v>
      </c>
      <c r="J42" s="4" t="s">
        <v>22</v>
      </c>
      <c r="K42" s="5">
        <f>K43</f>
        <v>5500</v>
      </c>
    </row>
    <row r="43" spans="1:13" ht="89.25" customHeight="1">
      <c r="A43" s="72">
        <f t="shared" si="0"/>
        <v>35</v>
      </c>
      <c r="B43" s="44" t="s">
        <v>114</v>
      </c>
      <c r="C43" s="44" t="s">
        <v>108</v>
      </c>
      <c r="D43" s="44" t="s">
        <v>142</v>
      </c>
      <c r="E43" s="44" t="s">
        <v>131</v>
      </c>
      <c r="F43" s="44" t="s">
        <v>113</v>
      </c>
      <c r="G43" s="44" t="s">
        <v>111</v>
      </c>
      <c r="H43" s="44" t="s">
        <v>110</v>
      </c>
      <c r="I43" s="44" t="s">
        <v>112</v>
      </c>
      <c r="J43" s="15" t="s">
        <v>36</v>
      </c>
      <c r="K43" s="19">
        <v>5500</v>
      </c>
    </row>
    <row r="44" spans="1:13" ht="68.25" customHeight="1">
      <c r="A44" s="72">
        <f t="shared" si="0"/>
        <v>36</v>
      </c>
      <c r="B44" s="44" t="s">
        <v>107</v>
      </c>
      <c r="C44" s="44" t="s">
        <v>108</v>
      </c>
      <c r="D44" s="44" t="s">
        <v>142</v>
      </c>
      <c r="E44" s="44" t="s">
        <v>143</v>
      </c>
      <c r="F44" s="44" t="s">
        <v>107</v>
      </c>
      <c r="G44" s="44" t="s">
        <v>111</v>
      </c>
      <c r="H44" s="44" t="s">
        <v>110</v>
      </c>
      <c r="I44" s="44" t="s">
        <v>112</v>
      </c>
      <c r="J44" s="15" t="s">
        <v>99</v>
      </c>
      <c r="K44" s="19">
        <f>K45</f>
        <v>35</v>
      </c>
    </row>
    <row r="45" spans="1:13" ht="47.25">
      <c r="A45" s="72">
        <f t="shared" si="0"/>
        <v>37</v>
      </c>
      <c r="B45" s="44" t="s">
        <v>145</v>
      </c>
      <c r="C45" s="44" t="s">
        <v>108</v>
      </c>
      <c r="D45" s="44" t="s">
        <v>142</v>
      </c>
      <c r="E45" s="44" t="s">
        <v>143</v>
      </c>
      <c r="F45" s="44" t="s">
        <v>144</v>
      </c>
      <c r="G45" s="44" t="s">
        <v>111</v>
      </c>
      <c r="H45" s="44" t="s">
        <v>110</v>
      </c>
      <c r="I45" s="44" t="s">
        <v>112</v>
      </c>
      <c r="J45" s="15" t="s">
        <v>100</v>
      </c>
      <c r="K45" s="19">
        <v>35</v>
      </c>
    </row>
    <row r="46" spans="1:13" ht="88.5" customHeight="1">
      <c r="A46" s="72">
        <f t="shared" si="0"/>
        <v>38</v>
      </c>
      <c r="B46" s="44" t="s">
        <v>107</v>
      </c>
      <c r="C46" s="44" t="s">
        <v>108</v>
      </c>
      <c r="D46" s="44" t="s">
        <v>146</v>
      </c>
      <c r="E46" s="44" t="s">
        <v>109</v>
      </c>
      <c r="F46" s="44" t="s">
        <v>107</v>
      </c>
      <c r="G46" s="44" t="s">
        <v>109</v>
      </c>
      <c r="H46" s="44" t="s">
        <v>110</v>
      </c>
      <c r="I46" s="44" t="s">
        <v>107</v>
      </c>
      <c r="J46" s="4" t="s">
        <v>23</v>
      </c>
      <c r="K46" s="5">
        <f>K47+K56+K59</f>
        <v>70488.3</v>
      </c>
    </row>
    <row r="47" spans="1:13" ht="141.75">
      <c r="A47" s="72">
        <f t="shared" si="0"/>
        <v>39</v>
      </c>
      <c r="B47" s="44" t="s">
        <v>107</v>
      </c>
      <c r="C47" s="44" t="s">
        <v>108</v>
      </c>
      <c r="D47" s="44" t="s">
        <v>146</v>
      </c>
      <c r="E47" s="44" t="s">
        <v>137</v>
      </c>
      <c r="F47" s="44" t="s">
        <v>107</v>
      </c>
      <c r="G47" s="44" t="s">
        <v>109</v>
      </c>
      <c r="H47" s="44" t="s">
        <v>110</v>
      </c>
      <c r="I47" s="44" t="s">
        <v>147</v>
      </c>
      <c r="J47" s="17" t="s">
        <v>39</v>
      </c>
      <c r="K47" s="5">
        <f>K48+K52+K50+K54</f>
        <v>64390</v>
      </c>
    </row>
    <row r="48" spans="1:13" ht="94.5">
      <c r="A48" s="72">
        <f t="shared" si="0"/>
        <v>40</v>
      </c>
      <c r="B48" s="44" t="s">
        <v>107</v>
      </c>
      <c r="C48" s="44" t="s">
        <v>108</v>
      </c>
      <c r="D48" s="44" t="s">
        <v>146</v>
      </c>
      <c r="E48" s="44" t="s">
        <v>137</v>
      </c>
      <c r="F48" s="44" t="s">
        <v>113</v>
      </c>
      <c r="G48" s="44" t="s">
        <v>109</v>
      </c>
      <c r="H48" s="44" t="s">
        <v>110</v>
      </c>
      <c r="I48" s="44" t="s">
        <v>147</v>
      </c>
      <c r="J48" s="15" t="s">
        <v>37</v>
      </c>
      <c r="K48" s="19">
        <f>K49</f>
        <v>1807</v>
      </c>
    </row>
    <row r="49" spans="1:11" ht="126">
      <c r="A49" s="72">
        <f t="shared" si="0"/>
        <v>41</v>
      </c>
      <c r="B49" s="44" t="s">
        <v>107</v>
      </c>
      <c r="C49" s="44" t="s">
        <v>108</v>
      </c>
      <c r="D49" s="44" t="s">
        <v>146</v>
      </c>
      <c r="E49" s="44" t="s">
        <v>137</v>
      </c>
      <c r="F49" s="44" t="s">
        <v>115</v>
      </c>
      <c r="G49" s="44" t="s">
        <v>138</v>
      </c>
      <c r="H49" s="44" t="s">
        <v>110</v>
      </c>
      <c r="I49" s="44" t="s">
        <v>147</v>
      </c>
      <c r="J49" s="15" t="s">
        <v>29</v>
      </c>
      <c r="K49" s="7">
        <v>1807</v>
      </c>
    </row>
    <row r="50" spans="1:11" ht="129" customHeight="1">
      <c r="A50" s="72">
        <f t="shared" si="0"/>
        <v>42</v>
      </c>
      <c r="B50" s="44" t="s">
        <v>107</v>
      </c>
      <c r="C50" s="44" t="s">
        <v>108</v>
      </c>
      <c r="D50" s="44" t="s">
        <v>146</v>
      </c>
      <c r="E50" s="44" t="s">
        <v>137</v>
      </c>
      <c r="F50" s="44" t="s">
        <v>128</v>
      </c>
      <c r="G50" s="44" t="s">
        <v>109</v>
      </c>
      <c r="H50" s="44" t="s">
        <v>110</v>
      </c>
      <c r="I50" s="44" t="s">
        <v>147</v>
      </c>
      <c r="J50" s="15" t="s">
        <v>55</v>
      </c>
      <c r="K50" s="7">
        <f>K51</f>
        <v>61270</v>
      </c>
    </row>
    <row r="51" spans="1:11" ht="120.75" customHeight="1">
      <c r="A51" s="72">
        <f t="shared" si="0"/>
        <v>43</v>
      </c>
      <c r="B51" s="44" t="s">
        <v>145</v>
      </c>
      <c r="C51" s="44" t="s">
        <v>108</v>
      </c>
      <c r="D51" s="44" t="s">
        <v>146</v>
      </c>
      <c r="E51" s="44" t="s">
        <v>137</v>
      </c>
      <c r="F51" s="44" t="s">
        <v>148</v>
      </c>
      <c r="G51" s="44" t="s">
        <v>138</v>
      </c>
      <c r="H51" s="44" t="s">
        <v>110</v>
      </c>
      <c r="I51" s="44" t="s">
        <v>147</v>
      </c>
      <c r="J51" s="15" t="s">
        <v>56</v>
      </c>
      <c r="K51" s="7">
        <v>61270</v>
      </c>
    </row>
    <row r="52" spans="1:11" ht="143.25" customHeight="1">
      <c r="A52" s="72">
        <f t="shared" si="0"/>
        <v>44</v>
      </c>
      <c r="B52" s="44" t="s">
        <v>107</v>
      </c>
      <c r="C52" s="44" t="s">
        <v>108</v>
      </c>
      <c r="D52" s="44" t="s">
        <v>146</v>
      </c>
      <c r="E52" s="44" t="s">
        <v>137</v>
      </c>
      <c r="F52" s="44" t="s">
        <v>129</v>
      </c>
      <c r="G52" s="44" t="s">
        <v>138</v>
      </c>
      <c r="H52" s="44" t="s">
        <v>110</v>
      </c>
      <c r="I52" s="44" t="s">
        <v>147</v>
      </c>
      <c r="J52" s="15" t="s">
        <v>40</v>
      </c>
      <c r="K52" s="7">
        <f>K53</f>
        <v>13</v>
      </c>
    </row>
    <row r="53" spans="1:11" ht="121.5" customHeight="1">
      <c r="A53" s="72">
        <f t="shared" si="0"/>
        <v>45</v>
      </c>
      <c r="B53" s="44" t="s">
        <v>145</v>
      </c>
      <c r="C53" s="44" t="s">
        <v>108</v>
      </c>
      <c r="D53" s="44" t="s">
        <v>146</v>
      </c>
      <c r="E53" s="44" t="s">
        <v>137</v>
      </c>
      <c r="F53" s="44" t="s">
        <v>149</v>
      </c>
      <c r="G53" s="44" t="s">
        <v>138</v>
      </c>
      <c r="H53" s="44" t="s">
        <v>110</v>
      </c>
      <c r="I53" s="44" t="s">
        <v>147</v>
      </c>
      <c r="J53" s="22" t="s">
        <v>20</v>
      </c>
      <c r="K53" s="7">
        <v>13</v>
      </c>
    </row>
    <row r="54" spans="1:11" ht="63.75" customHeight="1">
      <c r="A54" s="72">
        <f t="shared" si="0"/>
        <v>46</v>
      </c>
      <c r="B54" s="44" t="s">
        <v>107</v>
      </c>
      <c r="C54" s="44" t="s">
        <v>108</v>
      </c>
      <c r="D54" s="44" t="s">
        <v>146</v>
      </c>
      <c r="E54" s="44" t="s">
        <v>137</v>
      </c>
      <c r="F54" s="44" t="s">
        <v>150</v>
      </c>
      <c r="G54" s="44" t="s">
        <v>109</v>
      </c>
      <c r="H54" s="44" t="s">
        <v>110</v>
      </c>
      <c r="I54" s="44" t="s">
        <v>147</v>
      </c>
      <c r="J54" s="23" t="s">
        <v>85</v>
      </c>
      <c r="K54" s="7">
        <f>K55</f>
        <v>1300</v>
      </c>
    </row>
    <row r="55" spans="1:11" ht="53.25" customHeight="1">
      <c r="A55" s="72">
        <f t="shared" si="0"/>
        <v>47</v>
      </c>
      <c r="B55" s="44" t="s">
        <v>145</v>
      </c>
      <c r="C55" s="44" t="s">
        <v>108</v>
      </c>
      <c r="D55" s="44" t="s">
        <v>146</v>
      </c>
      <c r="E55" s="44" t="s">
        <v>137</v>
      </c>
      <c r="F55" s="44" t="s">
        <v>151</v>
      </c>
      <c r="G55" s="44" t="s">
        <v>138</v>
      </c>
      <c r="H55" s="44" t="s">
        <v>110</v>
      </c>
      <c r="I55" s="44" t="s">
        <v>147</v>
      </c>
      <c r="J55" s="23" t="s">
        <v>86</v>
      </c>
      <c r="K55" s="7">
        <v>1300</v>
      </c>
    </row>
    <row r="56" spans="1:11" ht="47.25">
      <c r="A56" s="72">
        <f t="shared" si="0"/>
        <v>48</v>
      </c>
      <c r="B56" s="44" t="s">
        <v>107</v>
      </c>
      <c r="C56" s="44" t="s">
        <v>108</v>
      </c>
      <c r="D56" s="44" t="s">
        <v>146</v>
      </c>
      <c r="E56" s="44" t="s">
        <v>143</v>
      </c>
      <c r="F56" s="44" t="s">
        <v>107</v>
      </c>
      <c r="G56" s="44" t="s">
        <v>109</v>
      </c>
      <c r="H56" s="44" t="s">
        <v>110</v>
      </c>
      <c r="I56" s="44" t="s">
        <v>147</v>
      </c>
      <c r="J56" s="24" t="s">
        <v>33</v>
      </c>
      <c r="K56" s="25">
        <f>K57</f>
        <v>4622.3</v>
      </c>
    </row>
    <row r="57" spans="1:11" ht="66" customHeight="1">
      <c r="A57" s="72">
        <f t="shared" si="0"/>
        <v>49</v>
      </c>
      <c r="B57" s="44" t="s">
        <v>107</v>
      </c>
      <c r="C57" s="44" t="s">
        <v>108</v>
      </c>
      <c r="D57" s="44" t="s">
        <v>146</v>
      </c>
      <c r="E57" s="44" t="s">
        <v>143</v>
      </c>
      <c r="F57" s="44" t="s">
        <v>113</v>
      </c>
      <c r="G57" s="44" t="s">
        <v>109</v>
      </c>
      <c r="H57" s="44" t="s">
        <v>110</v>
      </c>
      <c r="I57" s="44" t="s">
        <v>147</v>
      </c>
      <c r="J57" s="26" t="s">
        <v>101</v>
      </c>
      <c r="K57" s="7">
        <f>K58</f>
        <v>4622.3</v>
      </c>
    </row>
    <row r="58" spans="1:11" ht="96" customHeight="1">
      <c r="A58" s="72">
        <f t="shared" si="0"/>
        <v>50</v>
      </c>
      <c r="B58" s="44" t="s">
        <v>145</v>
      </c>
      <c r="C58" s="44" t="s">
        <v>108</v>
      </c>
      <c r="D58" s="44" t="s">
        <v>146</v>
      </c>
      <c r="E58" s="44" t="s">
        <v>143</v>
      </c>
      <c r="F58" s="44" t="s">
        <v>152</v>
      </c>
      <c r="G58" s="44" t="s">
        <v>138</v>
      </c>
      <c r="H58" s="44" t="s">
        <v>110</v>
      </c>
      <c r="I58" s="44" t="s">
        <v>147</v>
      </c>
      <c r="J58" s="26" t="s">
        <v>24</v>
      </c>
      <c r="K58" s="7">
        <v>4622.3</v>
      </c>
    </row>
    <row r="59" spans="1:11" ht="141.75" customHeight="1">
      <c r="A59" s="72">
        <f t="shared" si="0"/>
        <v>51</v>
      </c>
      <c r="B59" s="44" t="s">
        <v>107</v>
      </c>
      <c r="C59" s="44" t="s">
        <v>108</v>
      </c>
      <c r="D59" s="44" t="s">
        <v>146</v>
      </c>
      <c r="E59" s="44" t="s">
        <v>153</v>
      </c>
      <c r="F59" s="44" t="s">
        <v>107</v>
      </c>
      <c r="G59" s="44" t="s">
        <v>109</v>
      </c>
      <c r="H59" s="44" t="s">
        <v>110</v>
      </c>
      <c r="I59" s="44" t="s">
        <v>147</v>
      </c>
      <c r="J59" s="17" t="s">
        <v>28</v>
      </c>
      <c r="K59" s="5">
        <f>K60</f>
        <v>1476</v>
      </c>
    </row>
    <row r="60" spans="1:11" ht="141" customHeight="1">
      <c r="A60" s="72">
        <f t="shared" si="0"/>
        <v>52</v>
      </c>
      <c r="B60" s="44" t="s">
        <v>107</v>
      </c>
      <c r="C60" s="44" t="s">
        <v>108</v>
      </c>
      <c r="D60" s="44" t="s">
        <v>146</v>
      </c>
      <c r="E60" s="44" t="s">
        <v>153</v>
      </c>
      <c r="F60" s="44" t="s">
        <v>130</v>
      </c>
      <c r="G60" s="44" t="s">
        <v>109</v>
      </c>
      <c r="H60" s="44" t="s">
        <v>110</v>
      </c>
      <c r="I60" s="44" t="s">
        <v>147</v>
      </c>
      <c r="J60" s="27" t="s">
        <v>41</v>
      </c>
      <c r="K60" s="19">
        <f>K61+K62</f>
        <v>1476</v>
      </c>
    </row>
    <row r="61" spans="1:11" ht="134.25" customHeight="1">
      <c r="A61" s="72">
        <f t="shared" si="0"/>
        <v>53</v>
      </c>
      <c r="B61" s="44" t="s">
        <v>154</v>
      </c>
      <c r="C61" s="44" t="s">
        <v>108</v>
      </c>
      <c r="D61" s="44" t="s">
        <v>146</v>
      </c>
      <c r="E61" s="44" t="s">
        <v>153</v>
      </c>
      <c r="F61" s="44" t="s">
        <v>155</v>
      </c>
      <c r="G61" s="44" t="s">
        <v>138</v>
      </c>
      <c r="H61" s="44" t="s">
        <v>110</v>
      </c>
      <c r="I61" s="44" t="s">
        <v>147</v>
      </c>
      <c r="J61" s="27" t="s">
        <v>42</v>
      </c>
      <c r="K61" s="19">
        <v>460</v>
      </c>
    </row>
    <row r="62" spans="1:11" ht="134.25" customHeight="1">
      <c r="A62" s="72">
        <f t="shared" si="0"/>
        <v>54</v>
      </c>
      <c r="B62" s="44" t="s">
        <v>145</v>
      </c>
      <c r="C62" s="44" t="s">
        <v>108</v>
      </c>
      <c r="D62" s="44" t="s">
        <v>146</v>
      </c>
      <c r="E62" s="44" t="s">
        <v>153</v>
      </c>
      <c r="F62" s="44" t="s">
        <v>155</v>
      </c>
      <c r="G62" s="44" t="s">
        <v>138</v>
      </c>
      <c r="H62" s="44" t="s">
        <v>110</v>
      </c>
      <c r="I62" s="44" t="s">
        <v>147</v>
      </c>
      <c r="J62" s="27" t="s">
        <v>42</v>
      </c>
      <c r="K62" s="19">
        <v>1016</v>
      </c>
    </row>
    <row r="63" spans="1:11" ht="37.5" customHeight="1">
      <c r="A63" s="72">
        <f t="shared" si="0"/>
        <v>55</v>
      </c>
      <c r="B63" s="44" t="s">
        <v>107</v>
      </c>
      <c r="C63" s="44" t="s">
        <v>108</v>
      </c>
      <c r="D63" s="44" t="s">
        <v>156</v>
      </c>
      <c r="E63" s="44" t="s">
        <v>109</v>
      </c>
      <c r="F63" s="44" t="s">
        <v>107</v>
      </c>
      <c r="G63" s="44" t="s">
        <v>109</v>
      </c>
      <c r="H63" s="44" t="s">
        <v>110</v>
      </c>
      <c r="I63" s="44" t="s">
        <v>107</v>
      </c>
      <c r="J63" s="4" t="s">
        <v>25</v>
      </c>
      <c r="K63" s="5">
        <f>K64</f>
        <v>808.5</v>
      </c>
    </row>
    <row r="64" spans="1:11" ht="31.5">
      <c r="A64" s="72">
        <f t="shared" si="0"/>
        <v>56</v>
      </c>
      <c r="B64" s="44" t="s">
        <v>107</v>
      </c>
      <c r="C64" s="44" t="s">
        <v>108</v>
      </c>
      <c r="D64" s="44" t="s">
        <v>156</v>
      </c>
      <c r="E64" s="44" t="s">
        <v>111</v>
      </c>
      <c r="F64" s="44" t="s">
        <v>107</v>
      </c>
      <c r="G64" s="44" t="s">
        <v>111</v>
      </c>
      <c r="H64" s="44" t="s">
        <v>110</v>
      </c>
      <c r="I64" s="44" t="s">
        <v>147</v>
      </c>
      <c r="J64" s="6" t="s">
        <v>26</v>
      </c>
      <c r="K64" s="19">
        <f>K65+K66+K67</f>
        <v>808.5</v>
      </c>
    </row>
    <row r="65" spans="1:11" ht="51.75" customHeight="1">
      <c r="A65" s="72">
        <f t="shared" si="0"/>
        <v>57</v>
      </c>
      <c r="B65" s="44" t="s">
        <v>157</v>
      </c>
      <c r="C65" s="44" t="s">
        <v>108</v>
      </c>
      <c r="D65" s="44" t="s">
        <v>156</v>
      </c>
      <c r="E65" s="44" t="s">
        <v>111</v>
      </c>
      <c r="F65" s="44" t="s">
        <v>113</v>
      </c>
      <c r="G65" s="44" t="s">
        <v>111</v>
      </c>
      <c r="H65" s="44" t="s">
        <v>110</v>
      </c>
      <c r="I65" s="44" t="s">
        <v>147</v>
      </c>
      <c r="J65" s="6" t="s">
        <v>43</v>
      </c>
      <c r="K65" s="19">
        <v>12</v>
      </c>
    </row>
    <row r="66" spans="1:11" ht="31.5">
      <c r="A66" s="72">
        <f t="shared" si="0"/>
        <v>58</v>
      </c>
      <c r="B66" s="44" t="s">
        <v>157</v>
      </c>
      <c r="C66" s="44" t="s">
        <v>108</v>
      </c>
      <c r="D66" s="44" t="s">
        <v>156</v>
      </c>
      <c r="E66" s="44" t="s">
        <v>111</v>
      </c>
      <c r="F66" s="44" t="s">
        <v>129</v>
      </c>
      <c r="G66" s="44" t="s">
        <v>111</v>
      </c>
      <c r="H66" s="44" t="s">
        <v>110</v>
      </c>
      <c r="I66" s="44" t="s">
        <v>147</v>
      </c>
      <c r="J66" s="6" t="s">
        <v>87</v>
      </c>
      <c r="K66" s="19">
        <v>757.5</v>
      </c>
    </row>
    <row r="67" spans="1:11" ht="36.75" customHeight="1">
      <c r="A67" s="72">
        <f t="shared" si="0"/>
        <v>59</v>
      </c>
      <c r="B67" s="44" t="s">
        <v>157</v>
      </c>
      <c r="C67" s="44" t="s">
        <v>108</v>
      </c>
      <c r="D67" s="44" t="s">
        <v>156</v>
      </c>
      <c r="E67" s="44" t="s">
        <v>111</v>
      </c>
      <c r="F67" s="44" t="s">
        <v>130</v>
      </c>
      <c r="G67" s="44" t="s">
        <v>111</v>
      </c>
      <c r="H67" s="44" t="s">
        <v>110</v>
      </c>
      <c r="I67" s="44" t="s">
        <v>147</v>
      </c>
      <c r="J67" s="6" t="s">
        <v>53</v>
      </c>
      <c r="K67" s="19">
        <v>39</v>
      </c>
    </row>
    <row r="68" spans="1:11" ht="67.5" customHeight="1">
      <c r="A68" s="72">
        <f t="shared" si="0"/>
        <v>60</v>
      </c>
      <c r="B68" s="44" t="s">
        <v>107</v>
      </c>
      <c r="C68" s="44" t="s">
        <v>108</v>
      </c>
      <c r="D68" s="44" t="s">
        <v>159</v>
      </c>
      <c r="E68" s="44" t="s">
        <v>109</v>
      </c>
      <c r="F68" s="44" t="s">
        <v>107</v>
      </c>
      <c r="G68" s="44" t="s">
        <v>109</v>
      </c>
      <c r="H68" s="44" t="s">
        <v>110</v>
      </c>
      <c r="I68" s="44" t="s">
        <v>107</v>
      </c>
      <c r="J68" s="4" t="s">
        <v>44</v>
      </c>
      <c r="K68" s="5">
        <f>K72+K69</f>
        <v>6948.9</v>
      </c>
    </row>
    <row r="69" spans="1:11" ht="31.5">
      <c r="A69" s="72">
        <f t="shared" si="0"/>
        <v>61</v>
      </c>
      <c r="B69" s="44" t="s">
        <v>107</v>
      </c>
      <c r="C69" s="44" t="s">
        <v>108</v>
      </c>
      <c r="D69" s="44" t="s">
        <v>159</v>
      </c>
      <c r="E69" s="44" t="s">
        <v>111</v>
      </c>
      <c r="F69" s="44" t="s">
        <v>107</v>
      </c>
      <c r="G69" s="44" t="s">
        <v>109</v>
      </c>
      <c r="H69" s="44" t="s">
        <v>110</v>
      </c>
      <c r="I69" s="44" t="s">
        <v>158</v>
      </c>
      <c r="J69" s="4" t="s">
        <v>64</v>
      </c>
      <c r="K69" s="5">
        <f>K70</f>
        <v>221</v>
      </c>
    </row>
    <row r="70" spans="1:11" ht="31.5">
      <c r="A70" s="72">
        <f t="shared" si="0"/>
        <v>62</v>
      </c>
      <c r="B70" s="44" t="s">
        <v>107</v>
      </c>
      <c r="C70" s="44" t="s">
        <v>108</v>
      </c>
      <c r="D70" s="44" t="s">
        <v>159</v>
      </c>
      <c r="E70" s="44" t="s">
        <v>111</v>
      </c>
      <c r="F70" s="44" t="s">
        <v>160</v>
      </c>
      <c r="G70" s="44" t="s">
        <v>109</v>
      </c>
      <c r="H70" s="44" t="s">
        <v>110</v>
      </c>
      <c r="I70" s="44" t="s">
        <v>158</v>
      </c>
      <c r="J70" s="6" t="s">
        <v>65</v>
      </c>
      <c r="K70" s="5">
        <f>K71</f>
        <v>221</v>
      </c>
    </row>
    <row r="71" spans="1:11" ht="54.75" customHeight="1">
      <c r="A71" s="72">
        <f t="shared" si="0"/>
        <v>63</v>
      </c>
      <c r="B71" s="44" t="s">
        <v>162</v>
      </c>
      <c r="C71" s="44" t="s">
        <v>108</v>
      </c>
      <c r="D71" s="44" t="s">
        <v>159</v>
      </c>
      <c r="E71" s="44" t="s">
        <v>111</v>
      </c>
      <c r="F71" s="44" t="s">
        <v>161</v>
      </c>
      <c r="G71" s="44" t="s">
        <v>138</v>
      </c>
      <c r="H71" s="44" t="s">
        <v>110</v>
      </c>
      <c r="I71" s="44" t="s">
        <v>158</v>
      </c>
      <c r="J71" s="6" t="s">
        <v>66</v>
      </c>
      <c r="K71" s="19">
        <v>221</v>
      </c>
    </row>
    <row r="72" spans="1:11" ht="31.5">
      <c r="A72" s="72">
        <f t="shared" si="0"/>
        <v>64</v>
      </c>
      <c r="B72" s="44" t="s">
        <v>107</v>
      </c>
      <c r="C72" s="44" t="s">
        <v>108</v>
      </c>
      <c r="D72" s="44" t="s">
        <v>159</v>
      </c>
      <c r="E72" s="44" t="s">
        <v>116</v>
      </c>
      <c r="F72" s="44" t="s">
        <v>107</v>
      </c>
      <c r="G72" s="44" t="s">
        <v>109</v>
      </c>
      <c r="H72" s="44" t="s">
        <v>110</v>
      </c>
      <c r="I72" s="44" t="s">
        <v>158</v>
      </c>
      <c r="J72" s="4" t="s">
        <v>46</v>
      </c>
      <c r="K72" s="5">
        <f>K73+K76</f>
        <v>6727.9</v>
      </c>
    </row>
    <row r="73" spans="1:11" ht="57" customHeight="1">
      <c r="A73" s="72">
        <f t="shared" si="0"/>
        <v>65</v>
      </c>
      <c r="B73" s="44" t="s">
        <v>107</v>
      </c>
      <c r="C73" s="44" t="s">
        <v>108</v>
      </c>
      <c r="D73" s="44" t="s">
        <v>159</v>
      </c>
      <c r="E73" s="44" t="s">
        <v>116</v>
      </c>
      <c r="F73" s="44" t="s">
        <v>163</v>
      </c>
      <c r="G73" s="44" t="s">
        <v>109</v>
      </c>
      <c r="H73" s="44" t="s">
        <v>110</v>
      </c>
      <c r="I73" s="44" t="s">
        <v>158</v>
      </c>
      <c r="J73" s="6" t="s">
        <v>47</v>
      </c>
      <c r="K73" s="19">
        <f>K74+K75</f>
        <v>2685</v>
      </c>
    </row>
    <row r="74" spans="1:11" ht="96.75" customHeight="1">
      <c r="A74" s="72">
        <f t="shared" si="0"/>
        <v>66</v>
      </c>
      <c r="B74" s="44" t="s">
        <v>145</v>
      </c>
      <c r="C74" s="44" t="s">
        <v>108</v>
      </c>
      <c r="D74" s="44" t="s">
        <v>159</v>
      </c>
      <c r="E74" s="44" t="s">
        <v>116</v>
      </c>
      <c r="F74" s="44" t="s">
        <v>164</v>
      </c>
      <c r="G74" s="44" t="s">
        <v>138</v>
      </c>
      <c r="H74" s="44" t="s">
        <v>110</v>
      </c>
      <c r="I74" s="44" t="s">
        <v>158</v>
      </c>
      <c r="J74" s="6" t="s">
        <v>92</v>
      </c>
      <c r="K74" s="19">
        <v>2629</v>
      </c>
    </row>
    <row r="75" spans="1:11" ht="100.5" customHeight="1">
      <c r="A75" s="72">
        <f t="shared" si="0"/>
        <v>67</v>
      </c>
      <c r="B75" s="44" t="s">
        <v>162</v>
      </c>
      <c r="C75" s="44" t="s">
        <v>108</v>
      </c>
      <c r="D75" s="44" t="s">
        <v>159</v>
      </c>
      <c r="E75" s="44" t="s">
        <v>116</v>
      </c>
      <c r="F75" s="44" t="s">
        <v>164</v>
      </c>
      <c r="G75" s="44" t="s">
        <v>138</v>
      </c>
      <c r="H75" s="44" t="s">
        <v>110</v>
      </c>
      <c r="I75" s="44" t="s">
        <v>158</v>
      </c>
      <c r="J75" s="6" t="s">
        <v>92</v>
      </c>
      <c r="K75" s="19">
        <v>56</v>
      </c>
    </row>
    <row r="76" spans="1:11" ht="31.5">
      <c r="A76" s="72">
        <f t="shared" si="0"/>
        <v>68</v>
      </c>
      <c r="B76" s="44" t="s">
        <v>107</v>
      </c>
      <c r="C76" s="44" t="s">
        <v>108</v>
      </c>
      <c r="D76" s="44" t="s">
        <v>159</v>
      </c>
      <c r="E76" s="44" t="s">
        <v>116</v>
      </c>
      <c r="F76" s="44" t="s">
        <v>160</v>
      </c>
      <c r="G76" s="44" t="s">
        <v>109</v>
      </c>
      <c r="H76" s="44" t="s">
        <v>110</v>
      </c>
      <c r="I76" s="44" t="s">
        <v>158</v>
      </c>
      <c r="J76" s="6" t="s">
        <v>0</v>
      </c>
      <c r="K76" s="19">
        <f>K77+K79</f>
        <v>4042.9</v>
      </c>
    </row>
    <row r="77" spans="1:11" ht="63">
      <c r="A77" s="72">
        <f t="shared" si="0"/>
        <v>69</v>
      </c>
      <c r="B77" s="44" t="s">
        <v>107</v>
      </c>
      <c r="C77" s="44" t="s">
        <v>108</v>
      </c>
      <c r="D77" s="44" t="s">
        <v>159</v>
      </c>
      <c r="E77" s="44" t="s">
        <v>116</v>
      </c>
      <c r="F77" s="44" t="s">
        <v>161</v>
      </c>
      <c r="G77" s="44" t="s">
        <v>138</v>
      </c>
      <c r="H77" s="44" t="s">
        <v>165</v>
      </c>
      <c r="I77" s="44" t="s">
        <v>158</v>
      </c>
      <c r="J77" s="6" t="s">
        <v>93</v>
      </c>
      <c r="K77" s="19">
        <f>K78</f>
        <v>109</v>
      </c>
    </row>
    <row r="78" spans="1:11" ht="75" customHeight="1">
      <c r="A78" s="72">
        <f t="shared" ref="A78:A89" si="1">A77+1</f>
        <v>70</v>
      </c>
      <c r="B78" s="44" t="s">
        <v>145</v>
      </c>
      <c r="C78" s="44" t="s">
        <v>108</v>
      </c>
      <c r="D78" s="44" t="s">
        <v>159</v>
      </c>
      <c r="E78" s="44" t="s">
        <v>116</v>
      </c>
      <c r="F78" s="44" t="s">
        <v>161</v>
      </c>
      <c r="G78" s="44" t="s">
        <v>138</v>
      </c>
      <c r="H78" s="44" t="s">
        <v>165</v>
      </c>
      <c r="I78" s="44" t="s">
        <v>158</v>
      </c>
      <c r="J78" s="6" t="s">
        <v>93</v>
      </c>
      <c r="K78" s="19">
        <v>109</v>
      </c>
    </row>
    <row r="79" spans="1:11" ht="83.25" customHeight="1">
      <c r="A79" s="72">
        <f t="shared" si="1"/>
        <v>71</v>
      </c>
      <c r="B79" s="77" t="s">
        <v>107</v>
      </c>
      <c r="C79" s="77" t="s">
        <v>108</v>
      </c>
      <c r="D79" s="77" t="s">
        <v>159</v>
      </c>
      <c r="E79" s="77" t="s">
        <v>116</v>
      </c>
      <c r="F79" s="77" t="s">
        <v>161</v>
      </c>
      <c r="G79" s="77" t="s">
        <v>138</v>
      </c>
      <c r="H79" s="77" t="s">
        <v>220</v>
      </c>
      <c r="I79" s="77" t="s">
        <v>158</v>
      </c>
      <c r="J79" s="78" t="s">
        <v>222</v>
      </c>
      <c r="K79" s="19">
        <f>K80+K81</f>
        <v>3933.9</v>
      </c>
    </row>
    <row r="80" spans="1:11" ht="81" customHeight="1">
      <c r="A80" s="72">
        <f t="shared" si="1"/>
        <v>72</v>
      </c>
      <c r="B80" s="77" t="s">
        <v>154</v>
      </c>
      <c r="C80" s="77" t="s">
        <v>108</v>
      </c>
      <c r="D80" s="77" t="s">
        <v>159</v>
      </c>
      <c r="E80" s="77" t="s">
        <v>116</v>
      </c>
      <c r="F80" s="77" t="s">
        <v>161</v>
      </c>
      <c r="G80" s="77" t="s">
        <v>138</v>
      </c>
      <c r="H80" s="77" t="s">
        <v>220</v>
      </c>
      <c r="I80" s="77" t="s">
        <v>158</v>
      </c>
      <c r="J80" s="78" t="s">
        <v>222</v>
      </c>
      <c r="K80" s="19">
        <v>3929.9</v>
      </c>
    </row>
    <row r="81" spans="1:11" ht="81" customHeight="1">
      <c r="A81" s="72">
        <f t="shared" si="1"/>
        <v>73</v>
      </c>
      <c r="B81" s="77" t="s">
        <v>221</v>
      </c>
      <c r="C81" s="77" t="s">
        <v>108</v>
      </c>
      <c r="D81" s="77" t="s">
        <v>159</v>
      </c>
      <c r="E81" s="77" t="s">
        <v>116</v>
      </c>
      <c r="F81" s="77" t="s">
        <v>161</v>
      </c>
      <c r="G81" s="77" t="s">
        <v>138</v>
      </c>
      <c r="H81" s="77" t="s">
        <v>220</v>
      </c>
      <c r="I81" s="77" t="s">
        <v>158</v>
      </c>
      <c r="J81" s="78" t="s">
        <v>222</v>
      </c>
      <c r="K81" s="19">
        <v>4</v>
      </c>
    </row>
    <row r="82" spans="1:11" ht="47.25" customHeight="1">
      <c r="A82" s="72">
        <f t="shared" si="1"/>
        <v>74</v>
      </c>
      <c r="B82" s="44" t="s">
        <v>107</v>
      </c>
      <c r="C82" s="44" t="s">
        <v>108</v>
      </c>
      <c r="D82" s="44" t="s">
        <v>166</v>
      </c>
      <c r="E82" s="44" t="s">
        <v>109</v>
      </c>
      <c r="F82" s="44" t="s">
        <v>107</v>
      </c>
      <c r="G82" s="44" t="s">
        <v>109</v>
      </c>
      <c r="H82" s="44" t="s">
        <v>110</v>
      </c>
      <c r="I82" s="44" t="s">
        <v>107</v>
      </c>
      <c r="J82" s="4" t="s">
        <v>27</v>
      </c>
      <c r="K82" s="5">
        <f>K86+K83</f>
        <v>28554</v>
      </c>
    </row>
    <row r="83" spans="1:11" ht="132" customHeight="1">
      <c r="A83" s="72">
        <f t="shared" si="1"/>
        <v>75</v>
      </c>
      <c r="B83" s="44" t="s">
        <v>107</v>
      </c>
      <c r="C83" s="44" t="s">
        <v>108</v>
      </c>
      <c r="D83" s="44" t="s">
        <v>166</v>
      </c>
      <c r="E83" s="44" t="s">
        <v>116</v>
      </c>
      <c r="F83" s="44" t="s">
        <v>107</v>
      </c>
      <c r="G83" s="44" t="s">
        <v>109</v>
      </c>
      <c r="H83" s="44" t="s">
        <v>110</v>
      </c>
      <c r="I83" s="44" t="s">
        <v>107</v>
      </c>
      <c r="J83" s="17" t="s">
        <v>73</v>
      </c>
      <c r="K83" s="5">
        <f>K84</f>
        <v>23004</v>
      </c>
    </row>
    <row r="84" spans="1:11" ht="151.5" customHeight="1">
      <c r="A84" s="72">
        <f t="shared" si="1"/>
        <v>76</v>
      </c>
      <c r="B84" s="44" t="s">
        <v>107</v>
      </c>
      <c r="C84" s="44" t="s">
        <v>108</v>
      </c>
      <c r="D84" s="44" t="s">
        <v>166</v>
      </c>
      <c r="E84" s="44" t="s">
        <v>116</v>
      </c>
      <c r="F84" s="44" t="s">
        <v>130</v>
      </c>
      <c r="G84" s="44" t="s">
        <v>138</v>
      </c>
      <c r="H84" s="44" t="s">
        <v>110</v>
      </c>
      <c r="I84" s="44" t="s">
        <v>167</v>
      </c>
      <c r="J84" s="15" t="s">
        <v>74</v>
      </c>
      <c r="K84" s="19">
        <f>K85</f>
        <v>23004</v>
      </c>
    </row>
    <row r="85" spans="1:11" ht="145.5" customHeight="1">
      <c r="A85" s="72">
        <f t="shared" si="1"/>
        <v>77</v>
      </c>
      <c r="B85" s="44" t="s">
        <v>145</v>
      </c>
      <c r="C85" s="44" t="s">
        <v>108</v>
      </c>
      <c r="D85" s="44" t="s">
        <v>166</v>
      </c>
      <c r="E85" s="44" t="s">
        <v>116</v>
      </c>
      <c r="F85" s="44" t="s">
        <v>168</v>
      </c>
      <c r="G85" s="44" t="s">
        <v>138</v>
      </c>
      <c r="H85" s="44" t="s">
        <v>110</v>
      </c>
      <c r="I85" s="44" t="s">
        <v>167</v>
      </c>
      <c r="J85" s="15" t="s">
        <v>45</v>
      </c>
      <c r="K85" s="19">
        <v>23004</v>
      </c>
    </row>
    <row r="86" spans="1:11" ht="55.5" customHeight="1">
      <c r="A86" s="72">
        <f t="shared" si="1"/>
        <v>78</v>
      </c>
      <c r="B86" s="44" t="s">
        <v>107</v>
      </c>
      <c r="C86" s="44" t="s">
        <v>108</v>
      </c>
      <c r="D86" s="44" t="s">
        <v>166</v>
      </c>
      <c r="E86" s="44" t="s">
        <v>139</v>
      </c>
      <c r="F86" s="44" t="s">
        <v>107</v>
      </c>
      <c r="G86" s="44" t="s">
        <v>109</v>
      </c>
      <c r="H86" s="44" t="s">
        <v>110</v>
      </c>
      <c r="I86" s="44" t="s">
        <v>169</v>
      </c>
      <c r="J86" s="17" t="s">
        <v>75</v>
      </c>
      <c r="K86" s="5">
        <f>K87+K89</f>
        <v>5550</v>
      </c>
    </row>
    <row r="87" spans="1:11" ht="71.25" customHeight="1">
      <c r="A87" s="72">
        <f t="shared" si="1"/>
        <v>79</v>
      </c>
      <c r="B87" s="44" t="s">
        <v>107</v>
      </c>
      <c r="C87" s="44" t="s">
        <v>108</v>
      </c>
      <c r="D87" s="44" t="s">
        <v>166</v>
      </c>
      <c r="E87" s="44" t="s">
        <v>139</v>
      </c>
      <c r="F87" s="44" t="s">
        <v>113</v>
      </c>
      <c r="G87" s="44" t="s">
        <v>109</v>
      </c>
      <c r="H87" s="44" t="s">
        <v>110</v>
      </c>
      <c r="I87" s="44" t="s">
        <v>169</v>
      </c>
      <c r="J87" s="15" t="s">
        <v>32</v>
      </c>
      <c r="K87" s="19">
        <f>K88</f>
        <v>1150</v>
      </c>
    </row>
    <row r="88" spans="1:11" ht="85.5" customHeight="1">
      <c r="A88" s="72">
        <f t="shared" si="1"/>
        <v>80</v>
      </c>
      <c r="B88" s="44" t="s">
        <v>145</v>
      </c>
      <c r="C88" s="44" t="s">
        <v>108</v>
      </c>
      <c r="D88" s="44" t="s">
        <v>166</v>
      </c>
      <c r="E88" s="44" t="s">
        <v>139</v>
      </c>
      <c r="F88" s="44" t="s">
        <v>115</v>
      </c>
      <c r="G88" s="44" t="s">
        <v>138</v>
      </c>
      <c r="H88" s="44" t="s">
        <v>110</v>
      </c>
      <c r="I88" s="44" t="s">
        <v>169</v>
      </c>
      <c r="J88" s="15" t="s">
        <v>31</v>
      </c>
      <c r="K88" s="19">
        <v>1150</v>
      </c>
    </row>
    <row r="89" spans="1:11" ht="84.75" customHeight="1">
      <c r="A89" s="72">
        <f t="shared" si="1"/>
        <v>81</v>
      </c>
      <c r="B89" s="44" t="s">
        <v>107</v>
      </c>
      <c r="C89" s="44" t="s">
        <v>108</v>
      </c>
      <c r="D89" s="44" t="s">
        <v>166</v>
      </c>
      <c r="E89" s="44" t="s">
        <v>139</v>
      </c>
      <c r="F89" s="44" t="s">
        <v>128</v>
      </c>
      <c r="G89" s="44" t="s">
        <v>109</v>
      </c>
      <c r="H89" s="44" t="s">
        <v>110</v>
      </c>
      <c r="I89" s="44" t="s">
        <v>169</v>
      </c>
      <c r="J89" s="27" t="s">
        <v>62</v>
      </c>
      <c r="K89" s="19">
        <f>K90</f>
        <v>4400</v>
      </c>
    </row>
    <row r="90" spans="1:11" ht="90" customHeight="1">
      <c r="A90" s="72">
        <f t="shared" ref="A90:A140" si="2">A89+1</f>
        <v>82</v>
      </c>
      <c r="B90" s="44" t="s">
        <v>145</v>
      </c>
      <c r="C90" s="44" t="s">
        <v>108</v>
      </c>
      <c r="D90" s="44" t="s">
        <v>166</v>
      </c>
      <c r="E90" s="44" t="s">
        <v>139</v>
      </c>
      <c r="F90" s="44" t="s">
        <v>148</v>
      </c>
      <c r="G90" s="44" t="s">
        <v>138</v>
      </c>
      <c r="H90" s="44" t="s">
        <v>110</v>
      </c>
      <c r="I90" s="44" t="s">
        <v>169</v>
      </c>
      <c r="J90" s="27" t="s">
        <v>63</v>
      </c>
      <c r="K90" s="19">
        <v>4400</v>
      </c>
    </row>
    <row r="91" spans="1:11" ht="31.5">
      <c r="A91" s="72">
        <f t="shared" si="2"/>
        <v>83</v>
      </c>
      <c r="B91" s="44" t="s">
        <v>107</v>
      </c>
      <c r="C91" s="44" t="s">
        <v>108</v>
      </c>
      <c r="D91" s="44" t="s">
        <v>170</v>
      </c>
      <c r="E91" s="44" t="s">
        <v>109</v>
      </c>
      <c r="F91" s="44" t="s">
        <v>107</v>
      </c>
      <c r="G91" s="44" t="s">
        <v>109</v>
      </c>
      <c r="H91" s="44" t="s">
        <v>110</v>
      </c>
      <c r="I91" s="44" t="s">
        <v>107</v>
      </c>
      <c r="J91" s="17" t="s">
        <v>2</v>
      </c>
      <c r="K91" s="5">
        <f>K92</f>
        <v>25</v>
      </c>
    </row>
    <row r="92" spans="1:11" ht="63" customHeight="1">
      <c r="A92" s="72">
        <f t="shared" si="2"/>
        <v>84</v>
      </c>
      <c r="B92" s="44" t="s">
        <v>107</v>
      </c>
      <c r="C92" s="44" t="s">
        <v>108</v>
      </c>
      <c r="D92" s="44" t="s">
        <v>170</v>
      </c>
      <c r="E92" s="44" t="s">
        <v>116</v>
      </c>
      <c r="F92" s="44" t="s">
        <v>107</v>
      </c>
      <c r="G92" s="44" t="s">
        <v>109</v>
      </c>
      <c r="H92" s="44" t="s">
        <v>110</v>
      </c>
      <c r="I92" s="44" t="s">
        <v>171</v>
      </c>
      <c r="J92" s="15" t="s">
        <v>1</v>
      </c>
      <c r="K92" s="19">
        <f>K93</f>
        <v>25</v>
      </c>
    </row>
    <row r="93" spans="1:11" ht="69.75" customHeight="1">
      <c r="A93" s="72">
        <f t="shared" si="2"/>
        <v>85</v>
      </c>
      <c r="B93" s="44" t="s">
        <v>154</v>
      </c>
      <c r="C93" s="44" t="s">
        <v>108</v>
      </c>
      <c r="D93" s="44" t="s">
        <v>170</v>
      </c>
      <c r="E93" s="44" t="s">
        <v>116</v>
      </c>
      <c r="F93" s="44" t="s">
        <v>130</v>
      </c>
      <c r="G93" s="44" t="s">
        <v>138</v>
      </c>
      <c r="H93" s="44" t="s">
        <v>110</v>
      </c>
      <c r="I93" s="44" t="s">
        <v>171</v>
      </c>
      <c r="J93" s="15" t="s">
        <v>54</v>
      </c>
      <c r="K93" s="19">
        <v>25</v>
      </c>
    </row>
    <row r="94" spans="1:11" ht="41.25" customHeight="1">
      <c r="A94" s="72">
        <f t="shared" si="2"/>
        <v>86</v>
      </c>
      <c r="B94" s="44" t="s">
        <v>107</v>
      </c>
      <c r="C94" s="44" t="s">
        <v>108</v>
      </c>
      <c r="D94" s="44" t="s">
        <v>172</v>
      </c>
      <c r="E94" s="44" t="s">
        <v>109</v>
      </c>
      <c r="F94" s="44" t="s">
        <v>107</v>
      </c>
      <c r="G94" s="44" t="s">
        <v>109</v>
      </c>
      <c r="H94" s="44" t="s">
        <v>110</v>
      </c>
      <c r="I94" s="44" t="s">
        <v>107</v>
      </c>
      <c r="J94" s="4" t="s">
        <v>5</v>
      </c>
      <c r="K94" s="5">
        <f>K95+K104+K118+K111+K116+K97+K101+K108+K99+K106</f>
        <v>1331.5</v>
      </c>
    </row>
    <row r="95" spans="1:11" ht="47.25">
      <c r="A95" s="72">
        <f t="shared" si="2"/>
        <v>87</v>
      </c>
      <c r="B95" s="44" t="s">
        <v>107</v>
      </c>
      <c r="C95" s="44" t="s">
        <v>108</v>
      </c>
      <c r="D95" s="44" t="s">
        <v>172</v>
      </c>
      <c r="E95" s="44" t="s">
        <v>131</v>
      </c>
      <c r="F95" s="44" t="s">
        <v>107</v>
      </c>
      <c r="G95" s="44" t="s">
        <v>109</v>
      </c>
      <c r="H95" s="44" t="s">
        <v>110</v>
      </c>
      <c r="I95" s="44" t="s">
        <v>171</v>
      </c>
      <c r="J95" s="6" t="s">
        <v>38</v>
      </c>
      <c r="K95" s="19">
        <f>K96</f>
        <v>1</v>
      </c>
    </row>
    <row r="96" spans="1:11" ht="120" customHeight="1">
      <c r="A96" s="72">
        <f t="shared" si="2"/>
        <v>88</v>
      </c>
      <c r="B96" s="44" t="s">
        <v>114</v>
      </c>
      <c r="C96" s="44" t="s">
        <v>108</v>
      </c>
      <c r="D96" s="44" t="s">
        <v>172</v>
      </c>
      <c r="E96" s="44" t="s">
        <v>131</v>
      </c>
      <c r="F96" s="44" t="s">
        <v>113</v>
      </c>
      <c r="G96" s="44" t="s">
        <v>111</v>
      </c>
      <c r="H96" s="44" t="s">
        <v>110</v>
      </c>
      <c r="I96" s="44" t="s">
        <v>171</v>
      </c>
      <c r="J96" s="28" t="s">
        <v>88</v>
      </c>
      <c r="K96" s="19">
        <v>1</v>
      </c>
    </row>
    <row r="97" spans="1:11" ht="107.25" customHeight="1">
      <c r="A97" s="72">
        <f t="shared" si="2"/>
        <v>89</v>
      </c>
      <c r="B97" s="44" t="s">
        <v>107</v>
      </c>
      <c r="C97" s="44" t="s">
        <v>108</v>
      </c>
      <c r="D97" s="44" t="s">
        <v>172</v>
      </c>
      <c r="E97" s="44" t="s">
        <v>142</v>
      </c>
      <c r="F97" s="44" t="s">
        <v>107</v>
      </c>
      <c r="G97" s="44" t="s">
        <v>111</v>
      </c>
      <c r="H97" s="44" t="s">
        <v>110</v>
      </c>
      <c r="I97" s="44" t="s">
        <v>171</v>
      </c>
      <c r="J97" s="29" t="s">
        <v>79</v>
      </c>
      <c r="K97" s="19">
        <f>K98</f>
        <v>133</v>
      </c>
    </row>
    <row r="98" spans="1:11" ht="94.5">
      <c r="A98" s="72">
        <f t="shared" si="2"/>
        <v>90</v>
      </c>
      <c r="B98" s="44" t="s">
        <v>173</v>
      </c>
      <c r="C98" s="44" t="s">
        <v>108</v>
      </c>
      <c r="D98" s="44" t="s">
        <v>172</v>
      </c>
      <c r="E98" s="44" t="s">
        <v>142</v>
      </c>
      <c r="F98" s="44" t="s">
        <v>113</v>
      </c>
      <c r="G98" s="44" t="s">
        <v>111</v>
      </c>
      <c r="H98" s="44" t="s">
        <v>110</v>
      </c>
      <c r="I98" s="44" t="s">
        <v>171</v>
      </c>
      <c r="J98" s="29" t="s">
        <v>89</v>
      </c>
      <c r="K98" s="19">
        <v>133</v>
      </c>
    </row>
    <row r="99" spans="1:11" ht="38.25">
      <c r="A99" s="72">
        <f t="shared" si="2"/>
        <v>91</v>
      </c>
      <c r="B99" s="167" t="s">
        <v>107</v>
      </c>
      <c r="C99" s="167" t="s">
        <v>108</v>
      </c>
      <c r="D99" s="167" t="s">
        <v>172</v>
      </c>
      <c r="E99" s="167" t="s">
        <v>303</v>
      </c>
      <c r="F99" s="167" t="s">
        <v>107</v>
      </c>
      <c r="G99" s="167" t="s">
        <v>109</v>
      </c>
      <c r="H99" s="167" t="s">
        <v>110</v>
      </c>
      <c r="I99" s="167" t="s">
        <v>171</v>
      </c>
      <c r="J99" s="175" t="s">
        <v>304</v>
      </c>
      <c r="K99" s="19">
        <f>K100</f>
        <v>40</v>
      </c>
    </row>
    <row r="100" spans="1:11" ht="38.25">
      <c r="A100" s="72">
        <f t="shared" si="2"/>
        <v>92</v>
      </c>
      <c r="B100" s="167" t="s">
        <v>298</v>
      </c>
      <c r="C100" s="167" t="s">
        <v>108</v>
      </c>
      <c r="D100" s="167" t="s">
        <v>172</v>
      </c>
      <c r="E100" s="167" t="s">
        <v>303</v>
      </c>
      <c r="F100" s="167" t="s">
        <v>130</v>
      </c>
      <c r="G100" s="167" t="s">
        <v>138</v>
      </c>
      <c r="H100" s="167" t="s">
        <v>110</v>
      </c>
      <c r="I100" s="167" t="s">
        <v>171</v>
      </c>
      <c r="J100" s="175" t="s">
        <v>305</v>
      </c>
      <c r="K100" s="19">
        <v>40</v>
      </c>
    </row>
    <row r="101" spans="1:11" ht="184.5" customHeight="1">
      <c r="A101" s="72">
        <f t="shared" si="2"/>
        <v>93</v>
      </c>
      <c r="B101" s="44" t="s">
        <v>107</v>
      </c>
      <c r="C101" s="44" t="s">
        <v>108</v>
      </c>
      <c r="D101" s="44" t="s">
        <v>172</v>
      </c>
      <c r="E101" s="44" t="s">
        <v>174</v>
      </c>
      <c r="F101" s="44" t="s">
        <v>107</v>
      </c>
      <c r="G101" s="44" t="s">
        <v>109</v>
      </c>
      <c r="H101" s="44" t="s">
        <v>110</v>
      </c>
      <c r="I101" s="44" t="s">
        <v>171</v>
      </c>
      <c r="J101" s="30" t="s">
        <v>102</v>
      </c>
      <c r="K101" s="19">
        <f>K103+K102</f>
        <v>8.5</v>
      </c>
    </row>
    <row r="102" spans="1:11" ht="43.5" customHeight="1">
      <c r="A102" s="72">
        <f t="shared" si="2"/>
        <v>94</v>
      </c>
      <c r="B102" s="44" t="s">
        <v>145</v>
      </c>
      <c r="C102" s="44" t="s">
        <v>108</v>
      </c>
      <c r="D102" s="44" t="s">
        <v>172</v>
      </c>
      <c r="E102" s="44" t="s">
        <v>174</v>
      </c>
      <c r="F102" s="44" t="s">
        <v>163</v>
      </c>
      <c r="G102" s="44" t="s">
        <v>111</v>
      </c>
      <c r="H102" s="44" t="s">
        <v>110</v>
      </c>
      <c r="I102" s="44" t="s">
        <v>171</v>
      </c>
      <c r="J102" s="29" t="s">
        <v>103</v>
      </c>
      <c r="K102" s="19">
        <v>1.5</v>
      </c>
    </row>
    <row r="103" spans="1:11" ht="39.75" customHeight="1">
      <c r="A103" s="72">
        <f t="shared" si="2"/>
        <v>95</v>
      </c>
      <c r="B103" s="44" t="s">
        <v>176</v>
      </c>
      <c r="C103" s="44" t="s">
        <v>108</v>
      </c>
      <c r="D103" s="44" t="s">
        <v>172</v>
      </c>
      <c r="E103" s="44" t="s">
        <v>174</v>
      </c>
      <c r="F103" s="44" t="s">
        <v>163</v>
      </c>
      <c r="G103" s="44" t="s">
        <v>111</v>
      </c>
      <c r="H103" s="44" t="s">
        <v>110</v>
      </c>
      <c r="I103" s="44" t="s">
        <v>171</v>
      </c>
      <c r="J103" s="29" t="s">
        <v>103</v>
      </c>
      <c r="K103" s="19">
        <v>7</v>
      </c>
    </row>
    <row r="104" spans="1:11" ht="94.5">
      <c r="A104" s="72">
        <f t="shared" si="2"/>
        <v>96</v>
      </c>
      <c r="B104" s="44" t="s">
        <v>107</v>
      </c>
      <c r="C104" s="44" t="s">
        <v>108</v>
      </c>
      <c r="D104" s="44" t="s">
        <v>172</v>
      </c>
      <c r="E104" s="44" t="s">
        <v>177</v>
      </c>
      <c r="F104" s="44" t="s">
        <v>107</v>
      </c>
      <c r="G104" s="44" t="s">
        <v>111</v>
      </c>
      <c r="H104" s="44" t="s">
        <v>110</v>
      </c>
      <c r="I104" s="44" t="s">
        <v>171</v>
      </c>
      <c r="J104" s="31" t="s">
        <v>6</v>
      </c>
      <c r="K104" s="19">
        <f>K105</f>
        <v>31</v>
      </c>
    </row>
    <row r="105" spans="1:11" ht="94.5">
      <c r="A105" s="72">
        <f t="shared" si="2"/>
        <v>97</v>
      </c>
      <c r="B105" s="44" t="s">
        <v>173</v>
      </c>
      <c r="C105" s="44" t="s">
        <v>108</v>
      </c>
      <c r="D105" s="44" t="s">
        <v>172</v>
      </c>
      <c r="E105" s="44" t="s">
        <v>177</v>
      </c>
      <c r="F105" s="44" t="s">
        <v>107</v>
      </c>
      <c r="G105" s="44" t="s">
        <v>111</v>
      </c>
      <c r="H105" s="44" t="s">
        <v>110</v>
      </c>
      <c r="I105" s="44" t="s">
        <v>171</v>
      </c>
      <c r="J105" s="31" t="s">
        <v>6</v>
      </c>
      <c r="K105" s="19">
        <v>31</v>
      </c>
    </row>
    <row r="106" spans="1:11" ht="63">
      <c r="A106" s="72">
        <f t="shared" si="2"/>
        <v>98</v>
      </c>
      <c r="B106" s="167" t="s">
        <v>107</v>
      </c>
      <c r="C106" s="167" t="s">
        <v>108</v>
      </c>
      <c r="D106" s="167" t="s">
        <v>172</v>
      </c>
      <c r="E106" s="167" t="s">
        <v>299</v>
      </c>
      <c r="F106" s="167" t="s">
        <v>107</v>
      </c>
      <c r="G106" s="167" t="s">
        <v>109</v>
      </c>
      <c r="H106" s="167" t="s">
        <v>110</v>
      </c>
      <c r="I106" s="167" t="s">
        <v>171</v>
      </c>
      <c r="J106" s="176" t="s">
        <v>300</v>
      </c>
      <c r="K106" s="19">
        <f>K107</f>
        <v>40</v>
      </c>
    </row>
    <row r="107" spans="1:11" ht="78.75">
      <c r="A107" s="72">
        <f t="shared" si="2"/>
        <v>99</v>
      </c>
      <c r="B107" s="167" t="s">
        <v>193</v>
      </c>
      <c r="C107" s="167" t="s">
        <v>108</v>
      </c>
      <c r="D107" s="167" t="s">
        <v>172</v>
      </c>
      <c r="E107" s="167" t="s">
        <v>299</v>
      </c>
      <c r="F107" s="167" t="s">
        <v>107</v>
      </c>
      <c r="G107" s="167" t="s">
        <v>138</v>
      </c>
      <c r="H107" s="167" t="s">
        <v>110</v>
      </c>
      <c r="I107" s="167" t="s">
        <v>171</v>
      </c>
      <c r="J107" s="176" t="s">
        <v>301</v>
      </c>
      <c r="K107" s="19">
        <v>40</v>
      </c>
    </row>
    <row r="108" spans="1:11" ht="94.5">
      <c r="A108" s="72">
        <f t="shared" si="2"/>
        <v>100</v>
      </c>
      <c r="B108" s="44" t="s">
        <v>107</v>
      </c>
      <c r="C108" s="44" t="s">
        <v>108</v>
      </c>
      <c r="D108" s="44" t="s">
        <v>172</v>
      </c>
      <c r="E108" s="44" t="s">
        <v>178</v>
      </c>
      <c r="F108" s="44" t="s">
        <v>107</v>
      </c>
      <c r="G108" s="44" t="s">
        <v>109</v>
      </c>
      <c r="H108" s="44" t="s">
        <v>110</v>
      </c>
      <c r="I108" s="44" t="s">
        <v>171</v>
      </c>
      <c r="J108" s="29" t="s">
        <v>77</v>
      </c>
      <c r="K108" s="32">
        <f>K110+K109</f>
        <v>51</v>
      </c>
    </row>
    <row r="109" spans="1:11" ht="110.25">
      <c r="A109" s="72">
        <f t="shared" si="2"/>
        <v>101</v>
      </c>
      <c r="B109" s="44" t="s">
        <v>298</v>
      </c>
      <c r="C109" s="44" t="s">
        <v>108</v>
      </c>
      <c r="D109" s="44" t="s">
        <v>172</v>
      </c>
      <c r="E109" s="44" t="s">
        <v>178</v>
      </c>
      <c r="F109" s="44" t="s">
        <v>130</v>
      </c>
      <c r="G109" s="44" t="s">
        <v>138</v>
      </c>
      <c r="H109" s="44" t="s">
        <v>110</v>
      </c>
      <c r="I109" s="44" t="s">
        <v>171</v>
      </c>
      <c r="J109" s="29" t="s">
        <v>78</v>
      </c>
      <c r="K109" s="32">
        <v>30</v>
      </c>
    </row>
    <row r="110" spans="1:11" ht="110.25" customHeight="1">
      <c r="A110" s="72">
        <f t="shared" si="2"/>
        <v>102</v>
      </c>
      <c r="B110" s="44" t="s">
        <v>179</v>
      </c>
      <c r="C110" s="44" t="s">
        <v>108</v>
      </c>
      <c r="D110" s="44" t="s">
        <v>172</v>
      </c>
      <c r="E110" s="44" t="s">
        <v>178</v>
      </c>
      <c r="F110" s="44" t="s">
        <v>130</v>
      </c>
      <c r="G110" s="44" t="s">
        <v>138</v>
      </c>
      <c r="H110" s="44" t="s">
        <v>110</v>
      </c>
      <c r="I110" s="44" t="s">
        <v>171</v>
      </c>
      <c r="J110" s="29" t="s">
        <v>78</v>
      </c>
      <c r="K110" s="19">
        <v>21</v>
      </c>
    </row>
    <row r="111" spans="1:11" ht="110.25">
      <c r="A111" s="72">
        <f t="shared" si="2"/>
        <v>103</v>
      </c>
      <c r="B111" s="44" t="s">
        <v>107</v>
      </c>
      <c r="C111" s="44" t="s">
        <v>108</v>
      </c>
      <c r="D111" s="44" t="s">
        <v>172</v>
      </c>
      <c r="E111" s="44" t="s">
        <v>180</v>
      </c>
      <c r="F111" s="44" t="s">
        <v>107</v>
      </c>
      <c r="G111" s="44" t="s">
        <v>111</v>
      </c>
      <c r="H111" s="44" t="s">
        <v>110</v>
      </c>
      <c r="I111" s="44" t="s">
        <v>171</v>
      </c>
      <c r="J111" s="33" t="s">
        <v>59</v>
      </c>
      <c r="K111" s="19">
        <f>K115+K112+K113+K114</f>
        <v>65.5</v>
      </c>
    </row>
    <row r="112" spans="1:11" ht="110.25">
      <c r="A112" s="72">
        <f t="shared" si="2"/>
        <v>104</v>
      </c>
      <c r="B112" s="44" t="s">
        <v>140</v>
      </c>
      <c r="C112" s="44" t="s">
        <v>108</v>
      </c>
      <c r="D112" s="44" t="s">
        <v>172</v>
      </c>
      <c r="E112" s="44" t="s">
        <v>180</v>
      </c>
      <c r="F112" s="44" t="s">
        <v>107</v>
      </c>
      <c r="G112" s="44" t="s">
        <v>111</v>
      </c>
      <c r="H112" s="44" t="s">
        <v>110</v>
      </c>
      <c r="I112" s="44" t="s">
        <v>171</v>
      </c>
      <c r="J112" s="33" t="s">
        <v>59</v>
      </c>
      <c r="K112" s="19">
        <v>0.5</v>
      </c>
    </row>
    <row r="113" spans="1:11" ht="110.25">
      <c r="A113" s="72">
        <f t="shared" si="2"/>
        <v>105</v>
      </c>
      <c r="B113" s="44" t="s">
        <v>157</v>
      </c>
      <c r="C113" s="44" t="s">
        <v>108</v>
      </c>
      <c r="D113" s="44" t="s">
        <v>172</v>
      </c>
      <c r="E113" s="44" t="s">
        <v>180</v>
      </c>
      <c r="F113" s="44" t="s">
        <v>107</v>
      </c>
      <c r="G113" s="44" t="s">
        <v>111</v>
      </c>
      <c r="H113" s="44" t="s">
        <v>110</v>
      </c>
      <c r="I113" s="44" t="s">
        <v>171</v>
      </c>
      <c r="J113" s="33" t="s">
        <v>59</v>
      </c>
      <c r="K113" s="19">
        <v>8</v>
      </c>
    </row>
    <row r="114" spans="1:11" ht="110.25">
      <c r="A114" s="72">
        <f t="shared" si="2"/>
        <v>106</v>
      </c>
      <c r="B114" s="44" t="s">
        <v>185</v>
      </c>
      <c r="C114" s="44" t="s">
        <v>108</v>
      </c>
      <c r="D114" s="44" t="s">
        <v>172</v>
      </c>
      <c r="E114" s="44" t="s">
        <v>180</v>
      </c>
      <c r="F114" s="44" t="s">
        <v>107</v>
      </c>
      <c r="G114" s="44" t="s">
        <v>111</v>
      </c>
      <c r="H114" s="44" t="s">
        <v>110</v>
      </c>
      <c r="I114" s="44" t="s">
        <v>171</v>
      </c>
      <c r="J114" s="33" t="s">
        <v>59</v>
      </c>
      <c r="K114" s="19">
        <v>17</v>
      </c>
    </row>
    <row r="115" spans="1:11" ht="110.25">
      <c r="A115" s="72">
        <f t="shared" si="2"/>
        <v>107</v>
      </c>
      <c r="B115" s="44" t="s">
        <v>173</v>
      </c>
      <c r="C115" s="44" t="s">
        <v>108</v>
      </c>
      <c r="D115" s="44" t="s">
        <v>172</v>
      </c>
      <c r="E115" s="44" t="s">
        <v>180</v>
      </c>
      <c r="F115" s="44" t="s">
        <v>107</v>
      </c>
      <c r="G115" s="44" t="s">
        <v>111</v>
      </c>
      <c r="H115" s="44" t="s">
        <v>110</v>
      </c>
      <c r="I115" s="44" t="s">
        <v>171</v>
      </c>
      <c r="J115" s="33" t="s">
        <v>59</v>
      </c>
      <c r="K115" s="19">
        <v>40</v>
      </c>
    </row>
    <row r="116" spans="1:11" ht="69" customHeight="1">
      <c r="A116" s="72">
        <f t="shared" si="2"/>
        <v>108</v>
      </c>
      <c r="B116" s="44" t="s">
        <v>107</v>
      </c>
      <c r="C116" s="44" t="s">
        <v>108</v>
      </c>
      <c r="D116" s="44" t="s">
        <v>172</v>
      </c>
      <c r="E116" s="44" t="s">
        <v>181</v>
      </c>
      <c r="F116" s="44" t="s">
        <v>107</v>
      </c>
      <c r="G116" s="44" t="s">
        <v>116</v>
      </c>
      <c r="H116" s="44" t="s">
        <v>110</v>
      </c>
      <c r="I116" s="44" t="s">
        <v>171</v>
      </c>
      <c r="J116" s="33" t="s">
        <v>61</v>
      </c>
      <c r="K116" s="19">
        <f>K117</f>
        <v>35</v>
      </c>
    </row>
    <row r="117" spans="1:11" ht="88.5" customHeight="1">
      <c r="A117" s="72">
        <f t="shared" si="2"/>
        <v>109</v>
      </c>
      <c r="B117" s="44" t="s">
        <v>145</v>
      </c>
      <c r="C117" s="44" t="s">
        <v>108</v>
      </c>
      <c r="D117" s="44" t="s">
        <v>172</v>
      </c>
      <c r="E117" s="44" t="s">
        <v>181</v>
      </c>
      <c r="F117" s="44" t="s">
        <v>128</v>
      </c>
      <c r="G117" s="44" t="s">
        <v>116</v>
      </c>
      <c r="H117" s="44" t="s">
        <v>110</v>
      </c>
      <c r="I117" s="44" t="s">
        <v>171</v>
      </c>
      <c r="J117" s="33" t="s">
        <v>60</v>
      </c>
      <c r="K117" s="19">
        <v>35</v>
      </c>
    </row>
    <row r="118" spans="1:11" ht="52.5" customHeight="1">
      <c r="A118" s="72">
        <f t="shared" si="2"/>
        <v>110</v>
      </c>
      <c r="B118" s="44" t="s">
        <v>107</v>
      </c>
      <c r="C118" s="44" t="s">
        <v>108</v>
      </c>
      <c r="D118" s="44" t="s">
        <v>172</v>
      </c>
      <c r="E118" s="44" t="s">
        <v>182</v>
      </c>
      <c r="F118" s="44" t="s">
        <v>107</v>
      </c>
      <c r="G118" s="44" t="s">
        <v>109</v>
      </c>
      <c r="H118" s="44" t="s">
        <v>110</v>
      </c>
      <c r="I118" s="44" t="s">
        <v>171</v>
      </c>
      <c r="J118" s="6" t="s">
        <v>7</v>
      </c>
      <c r="K118" s="19">
        <f>SUM(K119:K124)</f>
        <v>926.5</v>
      </c>
    </row>
    <row r="119" spans="1:11" ht="69.75" customHeight="1">
      <c r="A119" s="72">
        <f t="shared" si="2"/>
        <v>111</v>
      </c>
      <c r="B119" s="44" t="s">
        <v>183</v>
      </c>
      <c r="C119" s="44" t="s">
        <v>108</v>
      </c>
      <c r="D119" s="44" t="s">
        <v>172</v>
      </c>
      <c r="E119" s="44" t="s">
        <v>182</v>
      </c>
      <c r="F119" s="44" t="s">
        <v>130</v>
      </c>
      <c r="G119" s="44" t="s">
        <v>138</v>
      </c>
      <c r="H119" s="44" t="s">
        <v>110</v>
      </c>
      <c r="I119" s="44" t="s">
        <v>171</v>
      </c>
      <c r="J119" s="6" t="s">
        <v>8</v>
      </c>
      <c r="K119" s="19">
        <v>7</v>
      </c>
    </row>
    <row r="120" spans="1:11" ht="66" customHeight="1">
      <c r="A120" s="72">
        <f t="shared" si="2"/>
        <v>112</v>
      </c>
      <c r="B120" s="44" t="s">
        <v>298</v>
      </c>
      <c r="C120" s="44" t="s">
        <v>108</v>
      </c>
      <c r="D120" s="44" t="s">
        <v>172</v>
      </c>
      <c r="E120" s="44" t="s">
        <v>182</v>
      </c>
      <c r="F120" s="44" t="s">
        <v>130</v>
      </c>
      <c r="G120" s="44" t="s">
        <v>138</v>
      </c>
      <c r="H120" s="44" t="s">
        <v>110</v>
      </c>
      <c r="I120" s="44" t="s">
        <v>171</v>
      </c>
      <c r="J120" s="6" t="s">
        <v>8</v>
      </c>
      <c r="K120" s="19">
        <v>20</v>
      </c>
    </row>
    <row r="121" spans="1:11" ht="67.5" customHeight="1">
      <c r="A121" s="72">
        <f t="shared" si="2"/>
        <v>113</v>
      </c>
      <c r="B121" s="44" t="s">
        <v>185</v>
      </c>
      <c r="C121" s="44" t="s">
        <v>108</v>
      </c>
      <c r="D121" s="44" t="s">
        <v>172</v>
      </c>
      <c r="E121" s="44" t="s">
        <v>182</v>
      </c>
      <c r="F121" s="44" t="s">
        <v>130</v>
      </c>
      <c r="G121" s="44" t="s">
        <v>138</v>
      </c>
      <c r="H121" s="44" t="s">
        <v>110</v>
      </c>
      <c r="I121" s="44" t="s">
        <v>171</v>
      </c>
      <c r="J121" s="6" t="s">
        <v>8</v>
      </c>
      <c r="K121" s="19">
        <v>20</v>
      </c>
    </row>
    <row r="122" spans="1:11" ht="68.25" customHeight="1">
      <c r="A122" s="72">
        <f t="shared" si="2"/>
        <v>114</v>
      </c>
      <c r="B122" s="44" t="s">
        <v>173</v>
      </c>
      <c r="C122" s="44" t="s">
        <v>108</v>
      </c>
      <c r="D122" s="44" t="s">
        <v>172</v>
      </c>
      <c r="E122" s="44" t="s">
        <v>182</v>
      </c>
      <c r="F122" s="44" t="s">
        <v>130</v>
      </c>
      <c r="G122" s="44" t="s">
        <v>138</v>
      </c>
      <c r="H122" s="44" t="s">
        <v>110</v>
      </c>
      <c r="I122" s="44" t="s">
        <v>171</v>
      </c>
      <c r="J122" s="6" t="s">
        <v>8</v>
      </c>
      <c r="K122" s="19">
        <v>786.5</v>
      </c>
    </row>
    <row r="123" spans="1:11" ht="68.25" customHeight="1">
      <c r="A123" s="72">
        <f t="shared" si="2"/>
        <v>115</v>
      </c>
      <c r="B123" s="44" t="s">
        <v>186</v>
      </c>
      <c r="C123" s="44" t="s">
        <v>108</v>
      </c>
      <c r="D123" s="44" t="s">
        <v>172</v>
      </c>
      <c r="E123" s="44" t="s">
        <v>182</v>
      </c>
      <c r="F123" s="44" t="s">
        <v>130</v>
      </c>
      <c r="G123" s="44" t="s">
        <v>138</v>
      </c>
      <c r="H123" s="44" t="s">
        <v>110</v>
      </c>
      <c r="I123" s="44" t="s">
        <v>171</v>
      </c>
      <c r="J123" s="6" t="s">
        <v>8</v>
      </c>
      <c r="K123" s="19">
        <v>23</v>
      </c>
    </row>
    <row r="124" spans="1:11" ht="65.25" customHeight="1">
      <c r="A124" s="72">
        <f t="shared" si="2"/>
        <v>116</v>
      </c>
      <c r="B124" s="44" t="s">
        <v>145</v>
      </c>
      <c r="C124" s="44" t="s">
        <v>108</v>
      </c>
      <c r="D124" s="44" t="s">
        <v>172</v>
      </c>
      <c r="E124" s="44" t="s">
        <v>182</v>
      </c>
      <c r="F124" s="44" t="s">
        <v>130</v>
      </c>
      <c r="G124" s="44" t="s">
        <v>138</v>
      </c>
      <c r="H124" s="44" t="s">
        <v>110</v>
      </c>
      <c r="I124" s="44" t="s">
        <v>171</v>
      </c>
      <c r="J124" s="6" t="s">
        <v>213</v>
      </c>
      <c r="K124" s="19">
        <v>70</v>
      </c>
    </row>
    <row r="125" spans="1:11" ht="28.5" customHeight="1">
      <c r="A125" s="72">
        <f t="shared" si="2"/>
        <v>117</v>
      </c>
      <c r="B125" s="44" t="s">
        <v>107</v>
      </c>
      <c r="C125" s="44" t="s">
        <v>108</v>
      </c>
      <c r="D125" s="44" t="s">
        <v>187</v>
      </c>
      <c r="E125" s="44" t="s">
        <v>109</v>
      </c>
      <c r="F125" s="44" t="s">
        <v>107</v>
      </c>
      <c r="G125" s="44" t="s">
        <v>109</v>
      </c>
      <c r="H125" s="44" t="s">
        <v>110</v>
      </c>
      <c r="I125" s="44" t="s">
        <v>107</v>
      </c>
      <c r="J125" s="34" t="s">
        <v>212</v>
      </c>
      <c r="K125" s="5">
        <f>K126</f>
        <v>583.5</v>
      </c>
    </row>
    <row r="126" spans="1:11" ht="25.5" customHeight="1">
      <c r="A126" s="72">
        <f t="shared" si="2"/>
        <v>118</v>
      </c>
      <c r="B126" s="44" t="s">
        <v>107</v>
      </c>
      <c r="C126" s="44" t="s">
        <v>108</v>
      </c>
      <c r="D126" s="44" t="s">
        <v>187</v>
      </c>
      <c r="E126" s="44" t="s">
        <v>137</v>
      </c>
      <c r="F126" s="44" t="s">
        <v>107</v>
      </c>
      <c r="G126" s="44" t="s">
        <v>109</v>
      </c>
      <c r="H126" s="44" t="s">
        <v>110</v>
      </c>
      <c r="I126" s="44" t="s">
        <v>188</v>
      </c>
      <c r="J126" s="36" t="s">
        <v>95</v>
      </c>
      <c r="K126" s="19">
        <f>K127</f>
        <v>583.5</v>
      </c>
    </row>
    <row r="127" spans="1:11" ht="31.5">
      <c r="A127" s="72">
        <f t="shared" si="2"/>
        <v>119</v>
      </c>
      <c r="B127" s="44" t="s">
        <v>107</v>
      </c>
      <c r="C127" s="44" t="s">
        <v>108</v>
      </c>
      <c r="D127" s="44" t="s">
        <v>187</v>
      </c>
      <c r="E127" s="44" t="s">
        <v>137</v>
      </c>
      <c r="F127" s="44" t="s">
        <v>130</v>
      </c>
      <c r="G127" s="44" t="s">
        <v>138</v>
      </c>
      <c r="H127" s="44" t="s">
        <v>110</v>
      </c>
      <c r="I127" s="44" t="s">
        <v>188</v>
      </c>
      <c r="J127" s="36" t="s">
        <v>96</v>
      </c>
      <c r="K127" s="19">
        <f>K128</f>
        <v>583.5</v>
      </c>
    </row>
    <row r="128" spans="1:11" ht="31.5">
      <c r="A128" s="72">
        <f t="shared" si="2"/>
        <v>120</v>
      </c>
      <c r="B128" s="44" t="s">
        <v>145</v>
      </c>
      <c r="C128" s="44" t="s">
        <v>108</v>
      </c>
      <c r="D128" s="44" t="s">
        <v>187</v>
      </c>
      <c r="E128" s="44" t="s">
        <v>137</v>
      </c>
      <c r="F128" s="44" t="s">
        <v>130</v>
      </c>
      <c r="G128" s="44" t="s">
        <v>138</v>
      </c>
      <c r="H128" s="44" t="s">
        <v>110</v>
      </c>
      <c r="I128" s="44" t="s">
        <v>188</v>
      </c>
      <c r="J128" s="36" t="s">
        <v>96</v>
      </c>
      <c r="K128" s="19">
        <v>583.5</v>
      </c>
    </row>
    <row r="129" spans="1:11" ht="24.75" customHeight="1">
      <c r="A129" s="72">
        <f t="shared" si="2"/>
        <v>121</v>
      </c>
      <c r="B129" s="44" t="s">
        <v>107</v>
      </c>
      <c r="C129" s="44" t="s">
        <v>189</v>
      </c>
      <c r="D129" s="44" t="s">
        <v>109</v>
      </c>
      <c r="E129" s="44" t="s">
        <v>109</v>
      </c>
      <c r="F129" s="44" t="s">
        <v>107</v>
      </c>
      <c r="G129" s="44" t="s">
        <v>109</v>
      </c>
      <c r="H129" s="44" t="s">
        <v>110</v>
      </c>
      <c r="I129" s="44" t="s">
        <v>107</v>
      </c>
      <c r="J129" s="4" t="s">
        <v>3</v>
      </c>
      <c r="K129" s="25">
        <f>K130+K134+K137</f>
        <v>565806.5</v>
      </c>
    </row>
    <row r="130" spans="1:11" ht="53.25" customHeight="1">
      <c r="A130" s="72">
        <f t="shared" si="2"/>
        <v>122</v>
      </c>
      <c r="B130" s="44" t="s">
        <v>107</v>
      </c>
      <c r="C130" s="44" t="s">
        <v>189</v>
      </c>
      <c r="D130" s="44" t="s">
        <v>116</v>
      </c>
      <c r="E130" s="44" t="s">
        <v>109</v>
      </c>
      <c r="F130" s="44" t="s">
        <v>107</v>
      </c>
      <c r="G130" s="44" t="s">
        <v>109</v>
      </c>
      <c r="H130" s="44" t="s">
        <v>110</v>
      </c>
      <c r="I130" s="44" t="s">
        <v>107</v>
      </c>
      <c r="J130" s="4" t="s">
        <v>34</v>
      </c>
      <c r="K130" s="5">
        <f>K131+K132+K133</f>
        <v>568318.29999999993</v>
      </c>
    </row>
    <row r="131" spans="1:11" ht="37.5" customHeight="1">
      <c r="A131" s="72">
        <f t="shared" si="2"/>
        <v>123</v>
      </c>
      <c r="B131" s="44" t="s">
        <v>193</v>
      </c>
      <c r="C131" s="44" t="s">
        <v>189</v>
      </c>
      <c r="D131" s="44" t="s">
        <v>116</v>
      </c>
      <c r="E131" s="44" t="s">
        <v>190</v>
      </c>
      <c r="F131" s="44" t="s">
        <v>107</v>
      </c>
      <c r="G131" s="44" t="s">
        <v>109</v>
      </c>
      <c r="H131" s="44" t="s">
        <v>110</v>
      </c>
      <c r="I131" s="44" t="s">
        <v>191</v>
      </c>
      <c r="J131" s="6" t="s">
        <v>35</v>
      </c>
      <c r="K131" s="19">
        <v>4815.3</v>
      </c>
    </row>
    <row r="132" spans="1:11" ht="47.25">
      <c r="A132" s="72">
        <f t="shared" si="2"/>
        <v>124</v>
      </c>
      <c r="B132" s="44" t="s">
        <v>193</v>
      </c>
      <c r="C132" s="44" t="s">
        <v>189</v>
      </c>
      <c r="D132" s="44" t="s">
        <v>116</v>
      </c>
      <c r="E132" s="44" t="s">
        <v>192</v>
      </c>
      <c r="F132" s="44" t="s">
        <v>107</v>
      </c>
      <c r="G132" s="44" t="s">
        <v>109</v>
      </c>
      <c r="H132" s="44" t="s">
        <v>110</v>
      </c>
      <c r="I132" s="44" t="s">
        <v>191</v>
      </c>
      <c r="J132" s="6" t="s">
        <v>90</v>
      </c>
      <c r="K132" s="19">
        <v>173611.9</v>
      </c>
    </row>
    <row r="133" spans="1:11" ht="37.5" customHeight="1">
      <c r="A133" s="72">
        <f t="shared" si="2"/>
        <v>125</v>
      </c>
      <c r="B133" s="44" t="s">
        <v>193</v>
      </c>
      <c r="C133" s="44" t="s">
        <v>189</v>
      </c>
      <c r="D133" s="44" t="s">
        <v>116</v>
      </c>
      <c r="E133" s="44" t="s">
        <v>194</v>
      </c>
      <c r="F133" s="44" t="s">
        <v>107</v>
      </c>
      <c r="G133" s="44" t="s">
        <v>109</v>
      </c>
      <c r="H133" s="44" t="s">
        <v>110</v>
      </c>
      <c r="I133" s="44" t="s">
        <v>191</v>
      </c>
      <c r="J133" s="6" t="s">
        <v>91</v>
      </c>
      <c r="K133" s="19">
        <v>389891.1</v>
      </c>
    </row>
    <row r="134" spans="1:11" ht="25.5" customHeight="1">
      <c r="A134" s="72">
        <f t="shared" si="2"/>
        <v>126</v>
      </c>
      <c r="B134" s="44" t="s">
        <v>107</v>
      </c>
      <c r="C134" s="44" t="s">
        <v>189</v>
      </c>
      <c r="D134" s="44" t="s">
        <v>143</v>
      </c>
      <c r="E134" s="44" t="s">
        <v>109</v>
      </c>
      <c r="F134" s="44" t="s">
        <v>107</v>
      </c>
      <c r="G134" s="44" t="s">
        <v>109</v>
      </c>
      <c r="H134" s="44" t="s">
        <v>110</v>
      </c>
      <c r="I134" s="44" t="s">
        <v>107</v>
      </c>
      <c r="J134" s="37" t="s">
        <v>51</v>
      </c>
      <c r="K134" s="5">
        <f>K135</f>
        <v>1814.9</v>
      </c>
    </row>
    <row r="135" spans="1:11" ht="31.5">
      <c r="A135" s="72">
        <f t="shared" si="2"/>
        <v>127</v>
      </c>
      <c r="B135" s="44" t="s">
        <v>107</v>
      </c>
      <c r="C135" s="44" t="s">
        <v>189</v>
      </c>
      <c r="D135" s="44" t="s">
        <v>143</v>
      </c>
      <c r="E135" s="44" t="s">
        <v>138</v>
      </c>
      <c r="F135" s="44" t="s">
        <v>107</v>
      </c>
      <c r="G135" s="44" t="s">
        <v>138</v>
      </c>
      <c r="H135" s="44" t="s">
        <v>110</v>
      </c>
      <c r="I135" s="44" t="s">
        <v>188</v>
      </c>
      <c r="J135" s="29" t="s">
        <v>52</v>
      </c>
      <c r="K135" s="19">
        <f>K136</f>
        <v>1814.9</v>
      </c>
    </row>
    <row r="136" spans="1:11" ht="31.5">
      <c r="A136" s="72">
        <f t="shared" si="2"/>
        <v>128</v>
      </c>
      <c r="B136" s="44" t="s">
        <v>162</v>
      </c>
      <c r="C136" s="44" t="s">
        <v>189</v>
      </c>
      <c r="D136" s="44" t="s">
        <v>143</v>
      </c>
      <c r="E136" s="44" t="s">
        <v>138</v>
      </c>
      <c r="F136" s="44" t="s">
        <v>175</v>
      </c>
      <c r="G136" s="44" t="s">
        <v>138</v>
      </c>
      <c r="H136" s="44" t="s">
        <v>110</v>
      </c>
      <c r="I136" s="44" t="s">
        <v>188</v>
      </c>
      <c r="J136" s="29" t="s">
        <v>52</v>
      </c>
      <c r="K136" s="19">
        <v>1814.9</v>
      </c>
    </row>
    <row r="137" spans="1:11" ht="63">
      <c r="A137" s="72">
        <f t="shared" si="2"/>
        <v>129</v>
      </c>
      <c r="B137" s="44" t="s">
        <v>107</v>
      </c>
      <c r="C137" s="44" t="s">
        <v>189</v>
      </c>
      <c r="D137" s="44" t="s">
        <v>199</v>
      </c>
      <c r="E137" s="44" t="s">
        <v>109</v>
      </c>
      <c r="F137" s="44" t="s">
        <v>107</v>
      </c>
      <c r="G137" s="44" t="s">
        <v>109</v>
      </c>
      <c r="H137" s="44" t="s">
        <v>110</v>
      </c>
      <c r="I137" s="44" t="s">
        <v>107</v>
      </c>
      <c r="J137" s="37" t="s">
        <v>198</v>
      </c>
      <c r="K137" s="19">
        <f>K138</f>
        <v>-4326.7</v>
      </c>
    </row>
    <row r="138" spans="1:11" ht="78.75">
      <c r="A138" s="72">
        <f t="shared" si="2"/>
        <v>130</v>
      </c>
      <c r="B138" s="44" t="s">
        <v>107</v>
      </c>
      <c r="C138" s="44" t="s">
        <v>189</v>
      </c>
      <c r="D138" s="44" t="s">
        <v>199</v>
      </c>
      <c r="E138" s="44" t="s">
        <v>200</v>
      </c>
      <c r="F138" s="44" t="s">
        <v>113</v>
      </c>
      <c r="G138" s="44" t="s">
        <v>138</v>
      </c>
      <c r="H138" s="44" t="s">
        <v>110</v>
      </c>
      <c r="I138" s="44" t="s">
        <v>191</v>
      </c>
      <c r="J138" s="29" t="s">
        <v>197</v>
      </c>
      <c r="K138" s="19">
        <f>K139</f>
        <v>-4326.7</v>
      </c>
    </row>
    <row r="139" spans="1:11" ht="78.75">
      <c r="A139" s="72">
        <f t="shared" si="2"/>
        <v>131</v>
      </c>
      <c r="B139" s="44" t="s">
        <v>193</v>
      </c>
      <c r="C139" s="44" t="s">
        <v>189</v>
      </c>
      <c r="D139" s="44" t="s">
        <v>199</v>
      </c>
      <c r="E139" s="44" t="s">
        <v>200</v>
      </c>
      <c r="F139" s="44" t="s">
        <v>113</v>
      </c>
      <c r="G139" s="44" t="s">
        <v>138</v>
      </c>
      <c r="H139" s="44" t="s">
        <v>110</v>
      </c>
      <c r="I139" s="44" t="s">
        <v>191</v>
      </c>
      <c r="J139" s="29" t="s">
        <v>197</v>
      </c>
      <c r="K139" s="19">
        <v>-4326.7</v>
      </c>
    </row>
    <row r="140" spans="1:11" ht="15.75">
      <c r="A140" s="72">
        <f t="shared" si="2"/>
        <v>132</v>
      </c>
      <c r="B140" s="13"/>
      <c r="C140" s="13"/>
      <c r="D140" s="13"/>
      <c r="E140" s="13"/>
      <c r="F140" s="13"/>
      <c r="G140" s="13"/>
      <c r="H140" s="13"/>
      <c r="I140" s="13"/>
      <c r="J140" s="38" t="s">
        <v>4</v>
      </c>
      <c r="K140" s="5">
        <f>K129+K9</f>
        <v>937796.4</v>
      </c>
    </row>
    <row r="143" spans="1:11">
      <c r="K143" s="2"/>
    </row>
    <row r="144" spans="1:11">
      <c r="K144" s="2"/>
    </row>
  </sheetData>
  <mergeCells count="10">
    <mergeCell ref="A1:K1"/>
    <mergeCell ref="J5:J7"/>
    <mergeCell ref="A4:K4"/>
    <mergeCell ref="A2:K2"/>
    <mergeCell ref="B5:I5"/>
    <mergeCell ref="B6:B7"/>
    <mergeCell ref="C6:G6"/>
    <mergeCell ref="H6:I6"/>
    <mergeCell ref="A5:A7"/>
    <mergeCell ref="K5:K7"/>
  </mergeCells>
  <pageMargins left="0.74803149606299213" right="0.15748031496062992" top="0.19685039370078741" bottom="0.19685039370078741" header="0" footer="0"/>
  <pageSetup paperSize="9" scale="90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30"/>
  <sheetViews>
    <sheetView workbookViewId="0">
      <selection activeCell="A2" sqref="A2:K2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1" style="3" customWidth="1"/>
    <col min="11" max="11" width="9.7109375" style="1" customWidth="1"/>
    <col min="12" max="12" width="9.7109375" customWidth="1"/>
    <col min="13" max="13" width="9.42578125" customWidth="1"/>
  </cols>
  <sheetData>
    <row r="1" spans="1:13" ht="15.75">
      <c r="A1" s="8"/>
      <c r="B1" s="8"/>
      <c r="C1" s="8"/>
      <c r="D1" s="8"/>
      <c r="E1" s="8"/>
      <c r="F1" s="8"/>
      <c r="G1" s="8"/>
      <c r="H1" s="8"/>
      <c r="I1" s="8"/>
      <c r="J1" s="9"/>
      <c r="K1" s="8"/>
      <c r="L1" s="39"/>
      <c r="M1" s="39"/>
    </row>
    <row r="2" spans="1:13" ht="67.5" customHeight="1">
      <c r="A2" s="189" t="s">
        <v>196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39"/>
      <c r="M2" s="39"/>
    </row>
    <row r="3" spans="1:13" ht="15.75">
      <c r="A3" s="10"/>
      <c r="B3" s="10"/>
      <c r="C3" s="10"/>
      <c r="D3" s="10"/>
      <c r="E3" s="10"/>
      <c r="F3" s="10"/>
      <c r="G3" s="10"/>
      <c r="H3" s="10"/>
      <c r="I3" s="10"/>
      <c r="J3" s="11"/>
      <c r="K3" s="12"/>
      <c r="L3" s="39"/>
      <c r="M3" s="39"/>
    </row>
    <row r="4" spans="1:13" ht="15.75">
      <c r="A4" s="190" t="s">
        <v>104</v>
      </c>
      <c r="B4" s="190"/>
      <c r="C4" s="190"/>
      <c r="D4" s="190"/>
      <c r="E4" s="190"/>
      <c r="F4" s="190"/>
      <c r="G4" s="190"/>
      <c r="H4" s="190"/>
      <c r="I4" s="190"/>
      <c r="J4" s="191"/>
      <c r="K4" s="191"/>
      <c r="L4" s="39"/>
      <c r="M4" s="39"/>
    </row>
    <row r="5" spans="1:13" ht="15">
      <c r="A5" s="192" t="s">
        <v>72</v>
      </c>
      <c r="B5" s="193" t="s">
        <v>117</v>
      </c>
      <c r="C5" s="193"/>
      <c r="D5" s="193"/>
      <c r="E5" s="193"/>
      <c r="F5" s="193"/>
      <c r="G5" s="193"/>
      <c r="H5" s="193"/>
      <c r="I5" s="193"/>
      <c r="J5" s="194" t="s">
        <v>195</v>
      </c>
      <c r="K5" s="201" t="s">
        <v>97</v>
      </c>
      <c r="L5" s="201" t="s">
        <v>98</v>
      </c>
      <c r="M5" s="201" t="s">
        <v>105</v>
      </c>
    </row>
    <row r="6" spans="1:13" ht="15">
      <c r="A6" s="192"/>
      <c r="B6" s="198" t="s">
        <v>118</v>
      </c>
      <c r="C6" s="193" t="s">
        <v>119</v>
      </c>
      <c r="D6" s="193"/>
      <c r="E6" s="193"/>
      <c r="F6" s="193"/>
      <c r="G6" s="193"/>
      <c r="H6" s="193" t="s">
        <v>120</v>
      </c>
      <c r="I6" s="193"/>
      <c r="J6" s="194"/>
      <c r="K6" s="201"/>
      <c r="L6" s="201"/>
      <c r="M6" s="201"/>
    </row>
    <row r="7" spans="1:13" ht="174.75">
      <c r="A7" s="192"/>
      <c r="B7" s="198"/>
      <c r="C7" s="40" t="s">
        <v>121</v>
      </c>
      <c r="D7" s="40" t="s">
        <v>122</v>
      </c>
      <c r="E7" s="40" t="s">
        <v>123</v>
      </c>
      <c r="F7" s="40" t="s">
        <v>124</v>
      </c>
      <c r="G7" s="48" t="s">
        <v>125</v>
      </c>
      <c r="H7" s="48" t="s">
        <v>126</v>
      </c>
      <c r="I7" s="48" t="s">
        <v>127</v>
      </c>
      <c r="J7" s="194"/>
      <c r="K7" s="201"/>
      <c r="L7" s="201"/>
      <c r="M7" s="201"/>
    </row>
    <row r="8" spans="1:13">
      <c r="A8" s="42"/>
      <c r="B8" s="42">
        <v>1</v>
      </c>
      <c r="C8" s="42">
        <v>2</v>
      </c>
      <c r="D8" s="42">
        <v>3</v>
      </c>
      <c r="E8" s="42">
        <v>4</v>
      </c>
      <c r="F8" s="42">
        <v>5</v>
      </c>
      <c r="G8" s="42">
        <v>6</v>
      </c>
      <c r="H8" s="42">
        <v>7</v>
      </c>
      <c r="I8" s="42">
        <v>8</v>
      </c>
      <c r="J8" s="42">
        <v>9</v>
      </c>
      <c r="K8" s="42">
        <v>10</v>
      </c>
      <c r="L8" s="43">
        <v>10</v>
      </c>
      <c r="M8" s="43">
        <v>11</v>
      </c>
    </row>
    <row r="9" spans="1:13" ht="31.5">
      <c r="A9" s="13">
        <v>1</v>
      </c>
      <c r="B9" s="44" t="s">
        <v>107</v>
      </c>
      <c r="C9" s="44" t="s">
        <v>108</v>
      </c>
      <c r="D9" s="44" t="s">
        <v>109</v>
      </c>
      <c r="E9" s="44" t="s">
        <v>109</v>
      </c>
      <c r="F9" s="44" t="s">
        <v>107</v>
      </c>
      <c r="G9" s="44" t="s">
        <v>109</v>
      </c>
      <c r="H9" s="44" t="s">
        <v>110</v>
      </c>
      <c r="I9" s="44" t="s">
        <v>107</v>
      </c>
      <c r="J9" s="4" t="s">
        <v>30</v>
      </c>
      <c r="K9" s="5">
        <f>K10+K25+K32+K40+K45+K62+K67+K77+K86+K89+K19+K114</f>
        <v>332527</v>
      </c>
      <c r="L9" s="5">
        <f>L10+L25+L32+L40+L45+L62+L67+L77+L86+L89+L19+L114</f>
        <v>349146.2</v>
      </c>
      <c r="M9" s="5">
        <f>M10+M25+M32+M40+M45+M62+M67+M77+M86+M89+M19+M114</f>
        <v>362173.7</v>
      </c>
    </row>
    <row r="10" spans="1:13" ht="15.75">
      <c r="A10" s="13">
        <f>A9+1</f>
        <v>2</v>
      </c>
      <c r="B10" s="44" t="s">
        <v>107</v>
      </c>
      <c r="C10" s="44" t="s">
        <v>108</v>
      </c>
      <c r="D10" s="44" t="s">
        <v>111</v>
      </c>
      <c r="E10" s="44" t="s">
        <v>109</v>
      </c>
      <c r="F10" s="44" t="s">
        <v>107</v>
      </c>
      <c r="G10" s="44" t="s">
        <v>109</v>
      </c>
      <c r="H10" s="44" t="s">
        <v>110</v>
      </c>
      <c r="I10" s="44" t="s">
        <v>107</v>
      </c>
      <c r="J10" s="4" t="s">
        <v>9</v>
      </c>
      <c r="K10" s="5">
        <f>K11+K14</f>
        <v>196504</v>
      </c>
      <c r="L10" s="5">
        <f t="shared" ref="L10:M10" si="0">L11+L14</f>
        <v>210920</v>
      </c>
      <c r="M10" s="5">
        <f t="shared" si="0"/>
        <v>217356</v>
      </c>
    </row>
    <row r="11" spans="1:13" ht="15.75">
      <c r="A11" s="13">
        <f t="shared" ref="A11:A74" si="1">A10+1</f>
        <v>3</v>
      </c>
      <c r="B11" s="44" t="s">
        <v>107</v>
      </c>
      <c r="C11" s="44" t="s">
        <v>108</v>
      </c>
      <c r="D11" s="44" t="s">
        <v>111</v>
      </c>
      <c r="E11" s="44" t="s">
        <v>111</v>
      </c>
      <c r="F11" s="44" t="s">
        <v>107</v>
      </c>
      <c r="G11" s="44" t="s">
        <v>109</v>
      </c>
      <c r="H11" s="44" t="s">
        <v>110</v>
      </c>
      <c r="I11" s="44" t="s">
        <v>112</v>
      </c>
      <c r="J11" s="4" t="s">
        <v>10</v>
      </c>
      <c r="K11" s="5">
        <f>K12</f>
        <v>79216</v>
      </c>
      <c r="L11" s="5">
        <f t="shared" ref="L11:M12" si="2">L12</f>
        <v>87970</v>
      </c>
      <c r="M11" s="5">
        <f t="shared" si="2"/>
        <v>88372</v>
      </c>
    </row>
    <row r="12" spans="1:13" ht="63">
      <c r="A12" s="13">
        <f t="shared" si="1"/>
        <v>4</v>
      </c>
      <c r="B12" s="44" t="s">
        <v>107</v>
      </c>
      <c r="C12" s="44" t="s">
        <v>108</v>
      </c>
      <c r="D12" s="44" t="s">
        <v>111</v>
      </c>
      <c r="E12" s="44" t="s">
        <v>111</v>
      </c>
      <c r="F12" s="44" t="s">
        <v>113</v>
      </c>
      <c r="G12" s="44" t="s">
        <v>109</v>
      </c>
      <c r="H12" s="44" t="s">
        <v>110</v>
      </c>
      <c r="I12" s="44" t="s">
        <v>112</v>
      </c>
      <c r="J12" s="6" t="s">
        <v>11</v>
      </c>
      <c r="K12" s="7">
        <f>K13</f>
        <v>79216</v>
      </c>
      <c r="L12" s="7">
        <f t="shared" si="2"/>
        <v>87970</v>
      </c>
      <c r="M12" s="7">
        <f t="shared" si="2"/>
        <v>88372</v>
      </c>
    </row>
    <row r="13" spans="1:13" ht="94.5">
      <c r="A13" s="13">
        <f t="shared" si="1"/>
        <v>5</v>
      </c>
      <c r="B13" s="44" t="s">
        <v>114</v>
      </c>
      <c r="C13" s="44" t="s">
        <v>108</v>
      </c>
      <c r="D13" s="44" t="s">
        <v>111</v>
      </c>
      <c r="E13" s="44" t="s">
        <v>111</v>
      </c>
      <c r="F13" s="44" t="s">
        <v>115</v>
      </c>
      <c r="G13" s="44" t="s">
        <v>116</v>
      </c>
      <c r="H13" s="44" t="s">
        <v>110</v>
      </c>
      <c r="I13" s="44" t="s">
        <v>112</v>
      </c>
      <c r="J13" s="6" t="s">
        <v>84</v>
      </c>
      <c r="K13" s="7">
        <v>79216</v>
      </c>
      <c r="L13" s="7">
        <v>87970</v>
      </c>
      <c r="M13" s="7">
        <v>88372</v>
      </c>
    </row>
    <row r="14" spans="1:13" ht="15.75">
      <c r="A14" s="13">
        <f t="shared" si="1"/>
        <v>6</v>
      </c>
      <c r="B14" s="44" t="s">
        <v>107</v>
      </c>
      <c r="C14" s="44" t="s">
        <v>108</v>
      </c>
      <c r="D14" s="44" t="s">
        <v>111</v>
      </c>
      <c r="E14" s="44" t="s">
        <v>116</v>
      </c>
      <c r="F14" s="44" t="s">
        <v>107</v>
      </c>
      <c r="G14" s="44" t="s">
        <v>111</v>
      </c>
      <c r="H14" s="44" t="s">
        <v>110</v>
      </c>
      <c r="I14" s="44" t="s">
        <v>112</v>
      </c>
      <c r="J14" s="4" t="s">
        <v>12</v>
      </c>
      <c r="K14" s="5">
        <f>SUM(K15:K18)</f>
        <v>117288</v>
      </c>
      <c r="L14" s="5">
        <f t="shared" ref="L14:M14" si="3">SUM(L15:L18)</f>
        <v>122950</v>
      </c>
      <c r="M14" s="5">
        <f t="shared" si="3"/>
        <v>128984</v>
      </c>
    </row>
    <row r="15" spans="1:13" ht="126">
      <c r="A15" s="13">
        <f t="shared" si="1"/>
        <v>7</v>
      </c>
      <c r="B15" s="44" t="s">
        <v>114</v>
      </c>
      <c r="C15" s="44" t="s">
        <v>108</v>
      </c>
      <c r="D15" s="44" t="s">
        <v>111</v>
      </c>
      <c r="E15" s="44" t="s">
        <v>116</v>
      </c>
      <c r="F15" s="44" t="s">
        <v>113</v>
      </c>
      <c r="G15" s="44" t="s">
        <v>111</v>
      </c>
      <c r="H15" s="44" t="s">
        <v>110</v>
      </c>
      <c r="I15" s="44" t="s">
        <v>112</v>
      </c>
      <c r="J15" s="14" t="s">
        <v>48</v>
      </c>
      <c r="K15" s="7">
        <v>115555</v>
      </c>
      <c r="L15" s="7">
        <v>121160</v>
      </c>
      <c r="M15" s="7">
        <v>127169</v>
      </c>
    </row>
    <row r="16" spans="1:13" ht="189">
      <c r="A16" s="13">
        <f t="shared" si="1"/>
        <v>8</v>
      </c>
      <c r="B16" s="44" t="s">
        <v>114</v>
      </c>
      <c r="C16" s="44" t="s">
        <v>108</v>
      </c>
      <c r="D16" s="44" t="s">
        <v>111</v>
      </c>
      <c r="E16" s="44" t="s">
        <v>116</v>
      </c>
      <c r="F16" s="44" t="s">
        <v>128</v>
      </c>
      <c r="G16" s="44" t="s">
        <v>111</v>
      </c>
      <c r="H16" s="44" t="s">
        <v>110</v>
      </c>
      <c r="I16" s="44" t="s">
        <v>112</v>
      </c>
      <c r="J16" s="6" t="s">
        <v>49</v>
      </c>
      <c r="K16" s="7">
        <v>945</v>
      </c>
      <c r="L16" s="7">
        <v>973</v>
      </c>
      <c r="M16" s="7">
        <v>972</v>
      </c>
    </row>
    <row r="17" spans="1:13" ht="78.75">
      <c r="A17" s="13">
        <f t="shared" si="1"/>
        <v>9</v>
      </c>
      <c r="B17" s="44" t="s">
        <v>114</v>
      </c>
      <c r="C17" s="44" t="s">
        <v>108</v>
      </c>
      <c r="D17" s="44" t="s">
        <v>111</v>
      </c>
      <c r="E17" s="44" t="s">
        <v>116</v>
      </c>
      <c r="F17" s="44" t="s">
        <v>129</v>
      </c>
      <c r="G17" s="44" t="s">
        <v>111</v>
      </c>
      <c r="H17" s="44" t="s">
        <v>110</v>
      </c>
      <c r="I17" s="44" t="s">
        <v>112</v>
      </c>
      <c r="J17" s="15" t="s">
        <v>50</v>
      </c>
      <c r="K17" s="16">
        <v>533</v>
      </c>
      <c r="L17" s="16">
        <v>552</v>
      </c>
      <c r="M17" s="16">
        <v>568</v>
      </c>
    </row>
    <row r="18" spans="1:13" ht="173.25">
      <c r="A18" s="13">
        <f t="shared" si="1"/>
        <v>10</v>
      </c>
      <c r="B18" s="44" t="s">
        <v>114</v>
      </c>
      <c r="C18" s="44" t="s">
        <v>108</v>
      </c>
      <c r="D18" s="44" t="s">
        <v>111</v>
      </c>
      <c r="E18" s="44" t="s">
        <v>116</v>
      </c>
      <c r="F18" s="44" t="s">
        <v>130</v>
      </c>
      <c r="G18" s="44" t="s">
        <v>111</v>
      </c>
      <c r="H18" s="44" t="s">
        <v>110</v>
      </c>
      <c r="I18" s="44" t="s">
        <v>112</v>
      </c>
      <c r="J18" s="15" t="s">
        <v>76</v>
      </c>
      <c r="K18" s="16">
        <v>255</v>
      </c>
      <c r="L18" s="16">
        <v>265</v>
      </c>
      <c r="M18" s="16">
        <v>275</v>
      </c>
    </row>
    <row r="19" spans="1:13" ht="78.75">
      <c r="A19" s="13">
        <f t="shared" si="1"/>
        <v>11</v>
      </c>
      <c r="B19" s="44" t="s">
        <v>107</v>
      </c>
      <c r="C19" s="44" t="s">
        <v>108</v>
      </c>
      <c r="D19" s="44" t="s">
        <v>131</v>
      </c>
      <c r="E19" s="44" t="s">
        <v>109</v>
      </c>
      <c r="F19" s="44" t="s">
        <v>107</v>
      </c>
      <c r="G19" s="44" t="s">
        <v>109</v>
      </c>
      <c r="H19" s="44" t="s">
        <v>110</v>
      </c>
      <c r="I19" s="44" t="s">
        <v>107</v>
      </c>
      <c r="J19" s="17" t="s">
        <v>67</v>
      </c>
      <c r="K19" s="18">
        <f>K20</f>
        <v>1194</v>
      </c>
      <c r="L19" s="18">
        <f t="shared" ref="L19:M19" si="4">L20</f>
        <v>1332.1999999999998</v>
      </c>
      <c r="M19" s="18">
        <f t="shared" si="4"/>
        <v>1364.7</v>
      </c>
    </row>
    <row r="20" spans="1:13" ht="63">
      <c r="A20" s="13">
        <f t="shared" si="1"/>
        <v>12</v>
      </c>
      <c r="B20" s="44" t="s">
        <v>107</v>
      </c>
      <c r="C20" s="44" t="s">
        <v>108</v>
      </c>
      <c r="D20" s="44" t="s">
        <v>131</v>
      </c>
      <c r="E20" s="44" t="s">
        <v>116</v>
      </c>
      <c r="F20" s="44" t="s">
        <v>107</v>
      </c>
      <c r="G20" s="44" t="s">
        <v>111</v>
      </c>
      <c r="H20" s="44" t="s">
        <v>110</v>
      </c>
      <c r="I20" s="44" t="s">
        <v>112</v>
      </c>
      <c r="J20" s="17" t="s">
        <v>68</v>
      </c>
      <c r="K20" s="18">
        <f>K21+K22+K23+K24</f>
        <v>1194</v>
      </c>
      <c r="L20" s="18">
        <f t="shared" ref="L20:M20" si="5">L21+L22+L23+L24</f>
        <v>1332.1999999999998</v>
      </c>
      <c r="M20" s="18">
        <f t="shared" si="5"/>
        <v>1364.7</v>
      </c>
    </row>
    <row r="21" spans="1:13" ht="126">
      <c r="A21" s="13">
        <f t="shared" si="1"/>
        <v>13</v>
      </c>
      <c r="B21" s="44" t="s">
        <v>132</v>
      </c>
      <c r="C21" s="44" t="s">
        <v>108</v>
      </c>
      <c r="D21" s="44" t="s">
        <v>131</v>
      </c>
      <c r="E21" s="44" t="s">
        <v>116</v>
      </c>
      <c r="F21" s="44" t="s">
        <v>133</v>
      </c>
      <c r="G21" s="44" t="s">
        <v>111</v>
      </c>
      <c r="H21" s="44" t="s">
        <v>110</v>
      </c>
      <c r="I21" s="44" t="s">
        <v>112</v>
      </c>
      <c r="J21" s="29" t="s">
        <v>69</v>
      </c>
      <c r="K21" s="16">
        <v>443.6</v>
      </c>
      <c r="L21" s="16">
        <v>494.8</v>
      </c>
      <c r="M21" s="16">
        <v>515</v>
      </c>
    </row>
    <row r="22" spans="1:13" ht="141.75">
      <c r="A22" s="13">
        <f t="shared" si="1"/>
        <v>14</v>
      </c>
      <c r="B22" s="44" t="s">
        <v>132</v>
      </c>
      <c r="C22" s="44" t="s">
        <v>108</v>
      </c>
      <c r="D22" s="44" t="s">
        <v>131</v>
      </c>
      <c r="E22" s="44" t="s">
        <v>116</v>
      </c>
      <c r="F22" s="44" t="s">
        <v>134</v>
      </c>
      <c r="G22" s="44" t="s">
        <v>111</v>
      </c>
      <c r="H22" s="44" t="s">
        <v>110</v>
      </c>
      <c r="I22" s="44" t="s">
        <v>112</v>
      </c>
      <c r="J22" s="15" t="s">
        <v>106</v>
      </c>
      <c r="K22" s="16">
        <v>3.5</v>
      </c>
      <c r="L22" s="16">
        <v>3.5</v>
      </c>
      <c r="M22" s="16">
        <v>3.5</v>
      </c>
    </row>
    <row r="23" spans="1:13" ht="141.75">
      <c r="A23" s="13">
        <f t="shared" si="1"/>
        <v>15</v>
      </c>
      <c r="B23" s="44" t="s">
        <v>132</v>
      </c>
      <c r="C23" s="44" t="s">
        <v>108</v>
      </c>
      <c r="D23" s="44" t="s">
        <v>131</v>
      </c>
      <c r="E23" s="44" t="s">
        <v>116</v>
      </c>
      <c r="F23" s="44" t="s">
        <v>135</v>
      </c>
      <c r="G23" s="44" t="s">
        <v>111</v>
      </c>
      <c r="H23" s="44" t="s">
        <v>110</v>
      </c>
      <c r="I23" s="44" t="s">
        <v>112</v>
      </c>
      <c r="J23" s="15" t="s">
        <v>70</v>
      </c>
      <c r="K23" s="16">
        <v>815.8</v>
      </c>
      <c r="L23" s="16">
        <v>902.3</v>
      </c>
      <c r="M23" s="16">
        <v>936.3</v>
      </c>
    </row>
    <row r="24" spans="1:13" ht="141.75">
      <c r="A24" s="13">
        <f t="shared" si="1"/>
        <v>16</v>
      </c>
      <c r="B24" s="44" t="s">
        <v>132</v>
      </c>
      <c r="C24" s="44" t="s">
        <v>108</v>
      </c>
      <c r="D24" s="44" t="s">
        <v>131</v>
      </c>
      <c r="E24" s="44" t="s">
        <v>116</v>
      </c>
      <c r="F24" s="44" t="s">
        <v>136</v>
      </c>
      <c r="G24" s="44" t="s">
        <v>111</v>
      </c>
      <c r="H24" s="44" t="s">
        <v>110</v>
      </c>
      <c r="I24" s="44" t="s">
        <v>112</v>
      </c>
      <c r="J24" s="15" t="s">
        <v>71</v>
      </c>
      <c r="K24" s="16">
        <v>-68.900000000000006</v>
      </c>
      <c r="L24" s="16">
        <v>-68.400000000000006</v>
      </c>
      <c r="M24" s="16">
        <v>-90.1</v>
      </c>
    </row>
    <row r="25" spans="1:13" ht="31.5">
      <c r="A25" s="13">
        <f t="shared" si="1"/>
        <v>17</v>
      </c>
      <c r="B25" s="44" t="s">
        <v>107</v>
      </c>
      <c r="C25" s="44" t="s">
        <v>108</v>
      </c>
      <c r="D25" s="44" t="s">
        <v>137</v>
      </c>
      <c r="E25" s="44" t="s">
        <v>109</v>
      </c>
      <c r="F25" s="44" t="s">
        <v>107</v>
      </c>
      <c r="G25" s="44" t="s">
        <v>109</v>
      </c>
      <c r="H25" s="44" t="s">
        <v>110</v>
      </c>
      <c r="I25" s="44" t="s">
        <v>107</v>
      </c>
      <c r="J25" s="4" t="s">
        <v>13</v>
      </c>
      <c r="K25" s="5">
        <f>K26+K28+K30</f>
        <v>10028</v>
      </c>
      <c r="L25" s="5">
        <f>L26+L28+L30</f>
        <v>10415</v>
      </c>
      <c r="M25" s="5">
        <f>M26+M28+M30</f>
        <v>10816</v>
      </c>
    </row>
    <row r="26" spans="1:13" ht="31.5">
      <c r="A26" s="13">
        <f t="shared" si="1"/>
        <v>18</v>
      </c>
      <c r="B26" s="44" t="s">
        <v>107</v>
      </c>
      <c r="C26" s="44" t="s">
        <v>108</v>
      </c>
      <c r="D26" s="44" t="s">
        <v>137</v>
      </c>
      <c r="E26" s="44" t="s">
        <v>116</v>
      </c>
      <c r="F26" s="44" t="s">
        <v>107</v>
      </c>
      <c r="G26" s="44" t="s">
        <v>116</v>
      </c>
      <c r="H26" s="44" t="s">
        <v>110</v>
      </c>
      <c r="I26" s="44" t="s">
        <v>112</v>
      </c>
      <c r="J26" s="4" t="s">
        <v>14</v>
      </c>
      <c r="K26" s="5">
        <f>K27</f>
        <v>9795</v>
      </c>
      <c r="L26" s="5">
        <f t="shared" ref="L26:M26" si="6">L27</f>
        <v>10173</v>
      </c>
      <c r="M26" s="5">
        <f t="shared" si="6"/>
        <v>10565</v>
      </c>
    </row>
    <row r="27" spans="1:13" ht="31.5">
      <c r="A27" s="13">
        <f t="shared" si="1"/>
        <v>19</v>
      </c>
      <c r="B27" s="44" t="s">
        <v>107</v>
      </c>
      <c r="C27" s="44" t="s">
        <v>108</v>
      </c>
      <c r="D27" s="44" t="s">
        <v>137</v>
      </c>
      <c r="E27" s="44" t="s">
        <v>116</v>
      </c>
      <c r="F27" s="44" t="s">
        <v>113</v>
      </c>
      <c r="G27" s="44" t="s">
        <v>116</v>
      </c>
      <c r="H27" s="44" t="s">
        <v>110</v>
      </c>
      <c r="I27" s="44" t="s">
        <v>112</v>
      </c>
      <c r="J27" s="6" t="s">
        <v>14</v>
      </c>
      <c r="K27" s="19">
        <v>9795</v>
      </c>
      <c r="L27" s="19">
        <v>10173</v>
      </c>
      <c r="M27" s="19">
        <v>10565</v>
      </c>
    </row>
    <row r="28" spans="1:13" ht="31.5">
      <c r="A28" s="13">
        <f t="shared" si="1"/>
        <v>20</v>
      </c>
      <c r="B28" s="44" t="s">
        <v>107</v>
      </c>
      <c r="C28" s="44" t="s">
        <v>108</v>
      </c>
      <c r="D28" s="44" t="s">
        <v>137</v>
      </c>
      <c r="E28" s="44" t="s">
        <v>131</v>
      </c>
      <c r="F28" s="44" t="s">
        <v>107</v>
      </c>
      <c r="G28" s="44" t="s">
        <v>111</v>
      </c>
      <c r="H28" s="44" t="s">
        <v>110</v>
      </c>
      <c r="I28" s="44" t="s">
        <v>112</v>
      </c>
      <c r="J28" s="4" t="s">
        <v>15</v>
      </c>
      <c r="K28" s="5">
        <f>K29</f>
        <v>3</v>
      </c>
      <c r="L28" s="5">
        <f t="shared" ref="L28:M28" si="7">L29</f>
        <v>3</v>
      </c>
      <c r="M28" s="5">
        <f t="shared" si="7"/>
        <v>3</v>
      </c>
    </row>
    <row r="29" spans="1:13" ht="15.75">
      <c r="A29" s="13">
        <f t="shared" si="1"/>
        <v>21</v>
      </c>
      <c r="B29" s="44" t="s">
        <v>114</v>
      </c>
      <c r="C29" s="44" t="s">
        <v>108</v>
      </c>
      <c r="D29" s="44" t="s">
        <v>137</v>
      </c>
      <c r="E29" s="44" t="s">
        <v>131</v>
      </c>
      <c r="F29" s="44" t="s">
        <v>113</v>
      </c>
      <c r="G29" s="44" t="s">
        <v>111</v>
      </c>
      <c r="H29" s="44" t="s">
        <v>110</v>
      </c>
      <c r="I29" s="44" t="s">
        <v>112</v>
      </c>
      <c r="J29" s="6" t="s">
        <v>15</v>
      </c>
      <c r="K29" s="19">
        <v>3</v>
      </c>
      <c r="L29" s="19">
        <v>3</v>
      </c>
      <c r="M29" s="19">
        <v>3</v>
      </c>
    </row>
    <row r="30" spans="1:13" ht="47.25">
      <c r="A30" s="13">
        <f t="shared" si="1"/>
        <v>22</v>
      </c>
      <c r="B30" s="44" t="s">
        <v>107</v>
      </c>
      <c r="C30" s="44" t="s">
        <v>108</v>
      </c>
      <c r="D30" s="44" t="s">
        <v>137</v>
      </c>
      <c r="E30" s="44" t="s">
        <v>138</v>
      </c>
      <c r="F30" s="44" t="s">
        <v>107</v>
      </c>
      <c r="G30" s="44" t="s">
        <v>116</v>
      </c>
      <c r="H30" s="44" t="s">
        <v>110</v>
      </c>
      <c r="I30" s="44" t="s">
        <v>112</v>
      </c>
      <c r="J30" s="20" t="s">
        <v>57</v>
      </c>
      <c r="K30" s="5">
        <f>K31</f>
        <v>230</v>
      </c>
      <c r="L30" s="5">
        <f t="shared" ref="L30:M30" si="8">L31</f>
        <v>239</v>
      </c>
      <c r="M30" s="5">
        <f t="shared" si="8"/>
        <v>248</v>
      </c>
    </row>
    <row r="31" spans="1:13" ht="63">
      <c r="A31" s="13">
        <f t="shared" si="1"/>
        <v>23</v>
      </c>
      <c r="B31" s="44" t="s">
        <v>114</v>
      </c>
      <c r="C31" s="44" t="s">
        <v>108</v>
      </c>
      <c r="D31" s="44" t="s">
        <v>137</v>
      </c>
      <c r="E31" s="44" t="s">
        <v>138</v>
      </c>
      <c r="F31" s="44" t="s">
        <v>113</v>
      </c>
      <c r="G31" s="44" t="s">
        <v>116</v>
      </c>
      <c r="H31" s="44" t="s">
        <v>110</v>
      </c>
      <c r="I31" s="44" t="s">
        <v>112</v>
      </c>
      <c r="J31" s="21" t="s">
        <v>58</v>
      </c>
      <c r="K31" s="19">
        <v>230</v>
      </c>
      <c r="L31" s="19">
        <v>239</v>
      </c>
      <c r="M31" s="19">
        <v>248</v>
      </c>
    </row>
    <row r="32" spans="1:13" ht="15.75">
      <c r="A32" s="13">
        <f t="shared" si="1"/>
        <v>24</v>
      </c>
      <c r="B32" s="44" t="s">
        <v>107</v>
      </c>
      <c r="C32" s="44" t="s">
        <v>108</v>
      </c>
      <c r="D32" s="44" t="s">
        <v>139</v>
      </c>
      <c r="E32" s="44" t="s">
        <v>109</v>
      </c>
      <c r="F32" s="44" t="s">
        <v>107</v>
      </c>
      <c r="G32" s="44" t="s">
        <v>109</v>
      </c>
      <c r="H32" s="44" t="s">
        <v>110</v>
      </c>
      <c r="I32" s="44" t="s">
        <v>107</v>
      </c>
      <c r="J32" s="4" t="s">
        <v>16</v>
      </c>
      <c r="K32" s="5">
        <f>K34+K35</f>
        <v>45302</v>
      </c>
      <c r="L32" s="5">
        <f t="shared" ref="L32:M32" si="9">L34+L35</f>
        <v>47032</v>
      </c>
      <c r="M32" s="5">
        <f t="shared" si="9"/>
        <v>53243</v>
      </c>
    </row>
    <row r="33" spans="1:15" ht="15.75">
      <c r="A33" s="13">
        <f t="shared" si="1"/>
        <v>25</v>
      </c>
      <c r="B33" s="44" t="s">
        <v>107</v>
      </c>
      <c r="C33" s="44" t="s">
        <v>108</v>
      </c>
      <c r="D33" s="44" t="s">
        <v>139</v>
      </c>
      <c r="E33" s="44" t="s">
        <v>111</v>
      </c>
      <c r="F33" s="44" t="s">
        <v>107</v>
      </c>
      <c r="G33" s="44" t="s">
        <v>109</v>
      </c>
      <c r="H33" s="44" t="s">
        <v>110</v>
      </c>
      <c r="I33" s="44" t="s">
        <v>112</v>
      </c>
      <c r="J33" s="4" t="s">
        <v>17</v>
      </c>
      <c r="K33" s="5">
        <f>K34</f>
        <v>6470</v>
      </c>
      <c r="L33" s="5">
        <f t="shared" ref="L33:M33" si="10">L34</f>
        <v>6724</v>
      </c>
      <c r="M33" s="5">
        <f t="shared" si="10"/>
        <v>11400</v>
      </c>
    </row>
    <row r="34" spans="1:15" ht="81.75" customHeight="1">
      <c r="A34" s="13">
        <f t="shared" si="1"/>
        <v>26</v>
      </c>
      <c r="B34" s="44" t="s">
        <v>114</v>
      </c>
      <c r="C34" s="44" t="s">
        <v>108</v>
      </c>
      <c r="D34" s="44" t="s">
        <v>139</v>
      </c>
      <c r="E34" s="44" t="s">
        <v>111</v>
      </c>
      <c r="F34" s="44" t="s">
        <v>128</v>
      </c>
      <c r="G34" s="44" t="s">
        <v>138</v>
      </c>
      <c r="H34" s="44" t="s">
        <v>110</v>
      </c>
      <c r="I34" s="44" t="s">
        <v>112</v>
      </c>
      <c r="J34" s="6" t="s">
        <v>18</v>
      </c>
      <c r="K34" s="19">
        <v>6470</v>
      </c>
      <c r="L34" s="46">
        <v>6724</v>
      </c>
      <c r="M34" s="46">
        <v>11400</v>
      </c>
      <c r="N34" s="47"/>
      <c r="O34" s="47"/>
    </row>
    <row r="35" spans="1:15" ht="15.75">
      <c r="A35" s="13">
        <f t="shared" si="1"/>
        <v>27</v>
      </c>
      <c r="B35" s="44" t="s">
        <v>107</v>
      </c>
      <c r="C35" s="44" t="s">
        <v>108</v>
      </c>
      <c r="D35" s="44" t="s">
        <v>139</v>
      </c>
      <c r="E35" s="44" t="s">
        <v>139</v>
      </c>
      <c r="F35" s="44" t="s">
        <v>107</v>
      </c>
      <c r="G35" s="44" t="s">
        <v>109</v>
      </c>
      <c r="H35" s="44" t="s">
        <v>110</v>
      </c>
      <c r="I35" s="44" t="s">
        <v>112</v>
      </c>
      <c r="J35" s="4" t="s">
        <v>19</v>
      </c>
      <c r="K35" s="5">
        <f>K36+K38</f>
        <v>38832</v>
      </c>
      <c r="L35" s="5">
        <f t="shared" ref="L35:M35" si="11">L36+L38</f>
        <v>40308</v>
      </c>
      <c r="M35" s="5">
        <f t="shared" si="11"/>
        <v>41843</v>
      </c>
      <c r="N35" s="45"/>
      <c r="O35" s="45"/>
    </row>
    <row r="36" spans="1:15" ht="15.75">
      <c r="A36" s="13">
        <f t="shared" si="1"/>
        <v>28</v>
      </c>
      <c r="B36" s="44" t="s">
        <v>107</v>
      </c>
      <c r="C36" s="44" t="s">
        <v>108</v>
      </c>
      <c r="D36" s="44" t="s">
        <v>139</v>
      </c>
      <c r="E36" s="44" t="s">
        <v>139</v>
      </c>
      <c r="F36" s="44" t="s">
        <v>129</v>
      </c>
      <c r="G36" s="44" t="s">
        <v>109</v>
      </c>
      <c r="H36" s="44" t="s">
        <v>110</v>
      </c>
      <c r="I36" s="44" t="s">
        <v>112</v>
      </c>
      <c r="J36" s="6" t="s">
        <v>83</v>
      </c>
      <c r="K36" s="19">
        <f>K37</f>
        <v>26825</v>
      </c>
      <c r="L36" s="19">
        <f t="shared" ref="L36:M36" si="12">L37</f>
        <v>27869</v>
      </c>
      <c r="M36" s="19">
        <f t="shared" si="12"/>
        <v>28954</v>
      </c>
    </row>
    <row r="37" spans="1:15" ht="63">
      <c r="A37" s="13">
        <f t="shared" si="1"/>
        <v>29</v>
      </c>
      <c r="B37" s="44" t="s">
        <v>114</v>
      </c>
      <c r="C37" s="44" t="s">
        <v>108</v>
      </c>
      <c r="D37" s="44" t="s">
        <v>139</v>
      </c>
      <c r="E37" s="44" t="s">
        <v>139</v>
      </c>
      <c r="F37" s="44" t="s">
        <v>140</v>
      </c>
      <c r="G37" s="44" t="s">
        <v>138</v>
      </c>
      <c r="H37" s="44" t="s">
        <v>110</v>
      </c>
      <c r="I37" s="44" t="s">
        <v>112</v>
      </c>
      <c r="J37" s="6" t="s">
        <v>80</v>
      </c>
      <c r="K37" s="19">
        <v>26825</v>
      </c>
      <c r="L37" s="19">
        <v>27869</v>
      </c>
      <c r="M37" s="19">
        <v>28954</v>
      </c>
    </row>
    <row r="38" spans="1:15" ht="15.75">
      <c r="A38" s="13">
        <f t="shared" si="1"/>
        <v>30</v>
      </c>
      <c r="B38" s="44" t="s">
        <v>107</v>
      </c>
      <c r="C38" s="44" t="s">
        <v>108</v>
      </c>
      <c r="D38" s="44" t="s">
        <v>139</v>
      </c>
      <c r="E38" s="44" t="s">
        <v>139</v>
      </c>
      <c r="F38" s="44" t="s">
        <v>130</v>
      </c>
      <c r="G38" s="44" t="s">
        <v>109</v>
      </c>
      <c r="H38" s="44" t="s">
        <v>110</v>
      </c>
      <c r="I38" s="44" t="s">
        <v>112</v>
      </c>
      <c r="J38" s="6" t="s">
        <v>82</v>
      </c>
      <c r="K38" s="19">
        <f>K39</f>
        <v>12007</v>
      </c>
      <c r="L38" s="19">
        <f t="shared" ref="L38:M38" si="13">L39</f>
        <v>12439</v>
      </c>
      <c r="M38" s="19">
        <f t="shared" si="13"/>
        <v>12889</v>
      </c>
    </row>
    <row r="39" spans="1:15" ht="63">
      <c r="A39" s="13">
        <f t="shared" si="1"/>
        <v>31</v>
      </c>
      <c r="B39" s="44" t="s">
        <v>114</v>
      </c>
      <c r="C39" s="44" t="s">
        <v>108</v>
      </c>
      <c r="D39" s="44" t="s">
        <v>139</v>
      </c>
      <c r="E39" s="44" t="s">
        <v>139</v>
      </c>
      <c r="F39" s="44" t="s">
        <v>141</v>
      </c>
      <c r="G39" s="44" t="s">
        <v>138</v>
      </c>
      <c r="H39" s="44" t="s">
        <v>110</v>
      </c>
      <c r="I39" s="44" t="s">
        <v>112</v>
      </c>
      <c r="J39" s="6" t="s">
        <v>81</v>
      </c>
      <c r="K39" s="19">
        <v>12007</v>
      </c>
      <c r="L39" s="19">
        <v>12439</v>
      </c>
      <c r="M39" s="19">
        <v>12889</v>
      </c>
    </row>
    <row r="40" spans="1:15" ht="15.75">
      <c r="A40" s="13">
        <f t="shared" si="1"/>
        <v>32</v>
      </c>
      <c r="B40" s="44" t="s">
        <v>107</v>
      </c>
      <c r="C40" s="44" t="s">
        <v>108</v>
      </c>
      <c r="D40" s="44" t="s">
        <v>142</v>
      </c>
      <c r="E40" s="44" t="s">
        <v>109</v>
      </c>
      <c r="F40" s="44" t="s">
        <v>107</v>
      </c>
      <c r="G40" s="44" t="s">
        <v>109</v>
      </c>
      <c r="H40" s="44" t="s">
        <v>110</v>
      </c>
      <c r="I40" s="44" t="s">
        <v>107</v>
      </c>
      <c r="J40" s="4" t="s">
        <v>21</v>
      </c>
      <c r="K40" s="5">
        <f>K41+K43</f>
        <v>4610</v>
      </c>
      <c r="L40" s="5">
        <f t="shared" ref="L40:M40" si="14">L41+L43</f>
        <v>4610</v>
      </c>
      <c r="M40" s="5">
        <f t="shared" si="14"/>
        <v>4610</v>
      </c>
    </row>
    <row r="41" spans="1:15" ht="68.25" customHeight="1">
      <c r="A41" s="13">
        <f t="shared" si="1"/>
        <v>33</v>
      </c>
      <c r="B41" s="44" t="s">
        <v>107</v>
      </c>
      <c r="C41" s="44" t="s">
        <v>108</v>
      </c>
      <c r="D41" s="44" t="s">
        <v>142</v>
      </c>
      <c r="E41" s="44" t="s">
        <v>131</v>
      </c>
      <c r="F41" s="44" t="s">
        <v>107</v>
      </c>
      <c r="G41" s="44" t="s">
        <v>111</v>
      </c>
      <c r="H41" s="44" t="s">
        <v>110</v>
      </c>
      <c r="I41" s="44" t="s">
        <v>112</v>
      </c>
      <c r="J41" s="4" t="s">
        <v>22</v>
      </c>
      <c r="K41" s="5">
        <f>K42</f>
        <v>4600</v>
      </c>
      <c r="L41" s="5">
        <f t="shared" ref="L41:M41" si="15">L42</f>
        <v>4600</v>
      </c>
      <c r="M41" s="5">
        <f t="shared" si="15"/>
        <v>4600</v>
      </c>
    </row>
    <row r="42" spans="1:15" ht="96" customHeight="1">
      <c r="A42" s="13">
        <f t="shared" si="1"/>
        <v>34</v>
      </c>
      <c r="B42" s="44" t="s">
        <v>114</v>
      </c>
      <c r="C42" s="44" t="s">
        <v>108</v>
      </c>
      <c r="D42" s="44" t="s">
        <v>142</v>
      </c>
      <c r="E42" s="44" t="s">
        <v>131</v>
      </c>
      <c r="F42" s="44" t="s">
        <v>113</v>
      </c>
      <c r="G42" s="44" t="s">
        <v>111</v>
      </c>
      <c r="H42" s="44" t="s">
        <v>110</v>
      </c>
      <c r="I42" s="44" t="s">
        <v>112</v>
      </c>
      <c r="J42" s="15" t="s">
        <v>36</v>
      </c>
      <c r="K42" s="19">
        <v>4600</v>
      </c>
      <c r="L42" s="19">
        <v>4600</v>
      </c>
      <c r="M42" s="19">
        <v>4600</v>
      </c>
    </row>
    <row r="43" spans="1:15" ht="68.25" customHeight="1">
      <c r="A43" s="13">
        <f t="shared" si="1"/>
        <v>35</v>
      </c>
      <c r="B43" s="44" t="s">
        <v>107</v>
      </c>
      <c r="C43" s="44" t="s">
        <v>108</v>
      </c>
      <c r="D43" s="44" t="s">
        <v>142</v>
      </c>
      <c r="E43" s="44" t="s">
        <v>143</v>
      </c>
      <c r="F43" s="44" t="s">
        <v>107</v>
      </c>
      <c r="G43" s="44" t="s">
        <v>111</v>
      </c>
      <c r="H43" s="44" t="s">
        <v>110</v>
      </c>
      <c r="I43" s="44" t="s">
        <v>112</v>
      </c>
      <c r="J43" s="15" t="s">
        <v>99</v>
      </c>
      <c r="K43" s="19">
        <f>K44</f>
        <v>10</v>
      </c>
      <c r="L43" s="19">
        <f t="shared" ref="L43:M43" si="16">L44</f>
        <v>10</v>
      </c>
      <c r="M43" s="19">
        <f t="shared" si="16"/>
        <v>10</v>
      </c>
    </row>
    <row r="44" spans="1:15" ht="47.25">
      <c r="A44" s="13">
        <f t="shared" si="1"/>
        <v>36</v>
      </c>
      <c r="B44" s="44" t="s">
        <v>145</v>
      </c>
      <c r="C44" s="44" t="s">
        <v>108</v>
      </c>
      <c r="D44" s="44" t="s">
        <v>142</v>
      </c>
      <c r="E44" s="44" t="s">
        <v>143</v>
      </c>
      <c r="F44" s="44" t="s">
        <v>144</v>
      </c>
      <c r="G44" s="44" t="s">
        <v>111</v>
      </c>
      <c r="H44" s="44" t="s">
        <v>110</v>
      </c>
      <c r="I44" s="44" t="s">
        <v>112</v>
      </c>
      <c r="J44" s="15" t="s">
        <v>100</v>
      </c>
      <c r="K44" s="19">
        <v>10</v>
      </c>
      <c r="L44" s="19">
        <v>10</v>
      </c>
      <c r="M44" s="19">
        <v>10</v>
      </c>
    </row>
    <row r="45" spans="1:15" ht="88.5" customHeight="1">
      <c r="A45" s="13">
        <f t="shared" si="1"/>
        <v>37</v>
      </c>
      <c r="B45" s="44" t="s">
        <v>107</v>
      </c>
      <c r="C45" s="44" t="s">
        <v>108</v>
      </c>
      <c r="D45" s="44" t="s">
        <v>146</v>
      </c>
      <c r="E45" s="44" t="s">
        <v>109</v>
      </c>
      <c r="F45" s="44" t="s">
        <v>107</v>
      </c>
      <c r="G45" s="44" t="s">
        <v>109</v>
      </c>
      <c r="H45" s="44" t="s">
        <v>110</v>
      </c>
      <c r="I45" s="44" t="s">
        <v>107</v>
      </c>
      <c r="J45" s="4" t="s">
        <v>23</v>
      </c>
      <c r="K45" s="5">
        <f>K46+K55+K58</f>
        <v>68169</v>
      </c>
      <c r="L45" s="5">
        <f t="shared" ref="L45:M45" si="17">L46+L55+L58</f>
        <v>68100</v>
      </c>
      <c r="M45" s="5">
        <f t="shared" si="17"/>
        <v>68042</v>
      </c>
    </row>
    <row r="46" spans="1:15" ht="157.5" customHeight="1">
      <c r="A46" s="13">
        <f t="shared" si="1"/>
        <v>38</v>
      </c>
      <c r="B46" s="44" t="s">
        <v>107</v>
      </c>
      <c r="C46" s="44" t="s">
        <v>108</v>
      </c>
      <c r="D46" s="44" t="s">
        <v>146</v>
      </c>
      <c r="E46" s="44" t="s">
        <v>137</v>
      </c>
      <c r="F46" s="44" t="s">
        <v>107</v>
      </c>
      <c r="G46" s="44" t="s">
        <v>109</v>
      </c>
      <c r="H46" s="44" t="s">
        <v>110</v>
      </c>
      <c r="I46" s="44" t="s">
        <v>147</v>
      </c>
      <c r="J46" s="17" t="s">
        <v>39</v>
      </c>
      <c r="K46" s="5">
        <f>K47+K51+K49+K53</f>
        <v>67337</v>
      </c>
      <c r="L46" s="5">
        <f t="shared" ref="L46:M46" si="18">L47+L51+L49+L53</f>
        <v>67337</v>
      </c>
      <c r="M46" s="5">
        <f t="shared" si="18"/>
        <v>67337</v>
      </c>
    </row>
    <row r="47" spans="1:15" ht="110.25" customHeight="1">
      <c r="A47" s="13">
        <f t="shared" si="1"/>
        <v>39</v>
      </c>
      <c r="B47" s="44" t="s">
        <v>107</v>
      </c>
      <c r="C47" s="44" t="s">
        <v>108</v>
      </c>
      <c r="D47" s="44" t="s">
        <v>146</v>
      </c>
      <c r="E47" s="44" t="s">
        <v>137</v>
      </c>
      <c r="F47" s="44" t="s">
        <v>113</v>
      </c>
      <c r="G47" s="44" t="s">
        <v>109</v>
      </c>
      <c r="H47" s="44" t="s">
        <v>110</v>
      </c>
      <c r="I47" s="44" t="s">
        <v>147</v>
      </c>
      <c r="J47" s="15" t="s">
        <v>37</v>
      </c>
      <c r="K47" s="19">
        <f>K48</f>
        <v>19342</v>
      </c>
      <c r="L47" s="19">
        <f t="shared" ref="L47:M47" si="19">L48</f>
        <v>19342</v>
      </c>
      <c r="M47" s="19">
        <f t="shared" si="19"/>
        <v>19342</v>
      </c>
    </row>
    <row r="48" spans="1:15" ht="129.75" customHeight="1">
      <c r="A48" s="13">
        <f t="shared" si="1"/>
        <v>40</v>
      </c>
      <c r="B48" s="44" t="s">
        <v>107</v>
      </c>
      <c r="C48" s="44" t="s">
        <v>108</v>
      </c>
      <c r="D48" s="44" t="s">
        <v>146</v>
      </c>
      <c r="E48" s="44" t="s">
        <v>137</v>
      </c>
      <c r="F48" s="44" t="s">
        <v>115</v>
      </c>
      <c r="G48" s="44" t="s">
        <v>138</v>
      </c>
      <c r="H48" s="44" t="s">
        <v>110</v>
      </c>
      <c r="I48" s="44" t="s">
        <v>147</v>
      </c>
      <c r="J48" s="15" t="s">
        <v>29</v>
      </c>
      <c r="K48" s="7">
        <v>19342</v>
      </c>
      <c r="L48" s="7">
        <v>19342</v>
      </c>
      <c r="M48" s="7">
        <v>19342</v>
      </c>
    </row>
    <row r="49" spans="1:13" ht="126">
      <c r="A49" s="13">
        <f t="shared" si="1"/>
        <v>41</v>
      </c>
      <c r="B49" s="44" t="s">
        <v>107</v>
      </c>
      <c r="C49" s="44" t="s">
        <v>108</v>
      </c>
      <c r="D49" s="44" t="s">
        <v>146</v>
      </c>
      <c r="E49" s="44" t="s">
        <v>137</v>
      </c>
      <c r="F49" s="44" t="s">
        <v>128</v>
      </c>
      <c r="G49" s="44" t="s">
        <v>109</v>
      </c>
      <c r="H49" s="44" t="s">
        <v>110</v>
      </c>
      <c r="I49" s="44" t="s">
        <v>147</v>
      </c>
      <c r="J49" s="15" t="s">
        <v>55</v>
      </c>
      <c r="K49" s="7">
        <f>K50</f>
        <v>46682</v>
      </c>
      <c r="L49" s="7">
        <f t="shared" ref="L49:M49" si="20">L50</f>
        <v>46682</v>
      </c>
      <c r="M49" s="7">
        <f t="shared" si="20"/>
        <v>46682</v>
      </c>
    </row>
    <row r="50" spans="1:13" ht="110.25">
      <c r="A50" s="13">
        <f t="shared" si="1"/>
        <v>42</v>
      </c>
      <c r="B50" s="44" t="s">
        <v>145</v>
      </c>
      <c r="C50" s="44" t="s">
        <v>108</v>
      </c>
      <c r="D50" s="44" t="s">
        <v>146</v>
      </c>
      <c r="E50" s="44" t="s">
        <v>137</v>
      </c>
      <c r="F50" s="44" t="s">
        <v>148</v>
      </c>
      <c r="G50" s="44" t="s">
        <v>138</v>
      </c>
      <c r="H50" s="44" t="s">
        <v>110</v>
      </c>
      <c r="I50" s="44" t="s">
        <v>147</v>
      </c>
      <c r="J50" s="15" t="s">
        <v>56</v>
      </c>
      <c r="K50" s="7">
        <v>46682</v>
      </c>
      <c r="L50" s="7">
        <v>46682</v>
      </c>
      <c r="M50" s="7">
        <v>46682</v>
      </c>
    </row>
    <row r="51" spans="1:13" ht="141.75">
      <c r="A51" s="13">
        <f t="shared" si="1"/>
        <v>43</v>
      </c>
      <c r="B51" s="44" t="s">
        <v>107</v>
      </c>
      <c r="C51" s="44" t="s">
        <v>108</v>
      </c>
      <c r="D51" s="44" t="s">
        <v>146</v>
      </c>
      <c r="E51" s="44" t="s">
        <v>137</v>
      </c>
      <c r="F51" s="44" t="s">
        <v>129</v>
      </c>
      <c r="G51" s="44" t="s">
        <v>138</v>
      </c>
      <c r="H51" s="44" t="s">
        <v>110</v>
      </c>
      <c r="I51" s="44" t="s">
        <v>147</v>
      </c>
      <c r="J51" s="15" t="s">
        <v>40</v>
      </c>
      <c r="K51" s="7">
        <f>K52</f>
        <v>13</v>
      </c>
      <c r="L51" s="7">
        <f t="shared" ref="L51:M51" si="21">L52</f>
        <v>13</v>
      </c>
      <c r="M51" s="7">
        <f t="shared" si="21"/>
        <v>13</v>
      </c>
    </row>
    <row r="52" spans="1:13" ht="110.25">
      <c r="A52" s="13">
        <f t="shared" si="1"/>
        <v>44</v>
      </c>
      <c r="B52" s="44" t="s">
        <v>145</v>
      </c>
      <c r="C52" s="44" t="s">
        <v>108</v>
      </c>
      <c r="D52" s="44" t="s">
        <v>146</v>
      </c>
      <c r="E52" s="44" t="s">
        <v>137</v>
      </c>
      <c r="F52" s="44" t="s">
        <v>149</v>
      </c>
      <c r="G52" s="44" t="s">
        <v>138</v>
      </c>
      <c r="H52" s="44" t="s">
        <v>110</v>
      </c>
      <c r="I52" s="44" t="s">
        <v>147</v>
      </c>
      <c r="J52" s="22" t="s">
        <v>20</v>
      </c>
      <c r="K52" s="7">
        <v>13</v>
      </c>
      <c r="L52" s="7">
        <v>13</v>
      </c>
      <c r="M52" s="7">
        <v>13</v>
      </c>
    </row>
    <row r="53" spans="1:13" ht="78.75">
      <c r="A53" s="13">
        <f t="shared" si="1"/>
        <v>45</v>
      </c>
      <c r="B53" s="44" t="s">
        <v>107</v>
      </c>
      <c r="C53" s="44" t="s">
        <v>108</v>
      </c>
      <c r="D53" s="44" t="s">
        <v>146</v>
      </c>
      <c r="E53" s="44" t="s">
        <v>137</v>
      </c>
      <c r="F53" s="44" t="s">
        <v>150</v>
      </c>
      <c r="G53" s="44" t="s">
        <v>109</v>
      </c>
      <c r="H53" s="44" t="s">
        <v>110</v>
      </c>
      <c r="I53" s="44" t="s">
        <v>147</v>
      </c>
      <c r="J53" s="23" t="s">
        <v>85</v>
      </c>
      <c r="K53" s="7">
        <f>K54</f>
        <v>1300</v>
      </c>
      <c r="L53" s="7">
        <f t="shared" ref="L53:M53" si="22">L54</f>
        <v>1300</v>
      </c>
      <c r="M53" s="7">
        <f t="shared" si="22"/>
        <v>1300</v>
      </c>
    </row>
    <row r="54" spans="1:13" ht="63">
      <c r="A54" s="13">
        <f t="shared" si="1"/>
        <v>46</v>
      </c>
      <c r="B54" s="44" t="s">
        <v>145</v>
      </c>
      <c r="C54" s="44" t="s">
        <v>108</v>
      </c>
      <c r="D54" s="44" t="s">
        <v>146</v>
      </c>
      <c r="E54" s="44" t="s">
        <v>137</v>
      </c>
      <c r="F54" s="44" t="s">
        <v>151</v>
      </c>
      <c r="G54" s="44" t="s">
        <v>138</v>
      </c>
      <c r="H54" s="44" t="s">
        <v>110</v>
      </c>
      <c r="I54" s="44" t="s">
        <v>147</v>
      </c>
      <c r="J54" s="23" t="s">
        <v>86</v>
      </c>
      <c r="K54" s="7">
        <v>1300</v>
      </c>
      <c r="L54" s="7">
        <v>1300</v>
      </c>
      <c r="M54" s="7">
        <v>1300</v>
      </c>
    </row>
    <row r="55" spans="1:13" ht="47.25">
      <c r="A55" s="13">
        <f t="shared" si="1"/>
        <v>47</v>
      </c>
      <c r="B55" s="44" t="s">
        <v>107</v>
      </c>
      <c r="C55" s="44" t="s">
        <v>108</v>
      </c>
      <c r="D55" s="44" t="s">
        <v>146</v>
      </c>
      <c r="E55" s="44" t="s">
        <v>143</v>
      </c>
      <c r="F55" s="44" t="s">
        <v>107</v>
      </c>
      <c r="G55" s="44" t="s">
        <v>109</v>
      </c>
      <c r="H55" s="44" t="s">
        <v>110</v>
      </c>
      <c r="I55" s="44" t="s">
        <v>147</v>
      </c>
      <c r="J55" s="24" t="s">
        <v>33</v>
      </c>
      <c r="K55" s="25">
        <f>K56</f>
        <v>2</v>
      </c>
      <c r="L55" s="25">
        <f t="shared" ref="L55:M56" si="23">L56</f>
        <v>2</v>
      </c>
      <c r="M55" s="25">
        <f t="shared" si="23"/>
        <v>2</v>
      </c>
    </row>
    <row r="56" spans="1:13" ht="94.5">
      <c r="A56" s="13">
        <f t="shared" si="1"/>
        <v>48</v>
      </c>
      <c r="B56" s="44" t="s">
        <v>107</v>
      </c>
      <c r="C56" s="44" t="s">
        <v>108</v>
      </c>
      <c r="D56" s="44" t="s">
        <v>146</v>
      </c>
      <c r="E56" s="44" t="s">
        <v>143</v>
      </c>
      <c r="F56" s="44" t="s">
        <v>113</v>
      </c>
      <c r="G56" s="44" t="s">
        <v>109</v>
      </c>
      <c r="H56" s="44" t="s">
        <v>110</v>
      </c>
      <c r="I56" s="44" t="s">
        <v>147</v>
      </c>
      <c r="J56" s="26" t="s">
        <v>101</v>
      </c>
      <c r="K56" s="7">
        <f>K57</f>
        <v>2</v>
      </c>
      <c r="L56" s="7">
        <f t="shared" si="23"/>
        <v>2</v>
      </c>
      <c r="M56" s="7">
        <f t="shared" si="23"/>
        <v>2</v>
      </c>
    </row>
    <row r="57" spans="1:13" ht="94.5">
      <c r="A57" s="13">
        <f t="shared" si="1"/>
        <v>49</v>
      </c>
      <c r="B57" s="44" t="s">
        <v>145</v>
      </c>
      <c r="C57" s="44" t="s">
        <v>108</v>
      </c>
      <c r="D57" s="44" t="s">
        <v>146</v>
      </c>
      <c r="E57" s="44" t="s">
        <v>143</v>
      </c>
      <c r="F57" s="44" t="s">
        <v>152</v>
      </c>
      <c r="G57" s="44" t="s">
        <v>138</v>
      </c>
      <c r="H57" s="44" t="s">
        <v>110</v>
      </c>
      <c r="I57" s="44" t="s">
        <v>147</v>
      </c>
      <c r="J57" s="26" t="s">
        <v>24</v>
      </c>
      <c r="K57" s="7">
        <v>2</v>
      </c>
      <c r="L57" s="7">
        <v>2</v>
      </c>
      <c r="M57" s="7">
        <v>2</v>
      </c>
    </row>
    <row r="58" spans="1:13" ht="141.75">
      <c r="A58" s="13">
        <f t="shared" si="1"/>
        <v>50</v>
      </c>
      <c r="B58" s="44" t="s">
        <v>107</v>
      </c>
      <c r="C58" s="44" t="s">
        <v>108</v>
      </c>
      <c r="D58" s="44" t="s">
        <v>146</v>
      </c>
      <c r="E58" s="44" t="s">
        <v>153</v>
      </c>
      <c r="F58" s="44" t="s">
        <v>107</v>
      </c>
      <c r="G58" s="44" t="s">
        <v>109</v>
      </c>
      <c r="H58" s="44" t="s">
        <v>110</v>
      </c>
      <c r="I58" s="44" t="s">
        <v>147</v>
      </c>
      <c r="J58" s="17" t="s">
        <v>28</v>
      </c>
      <c r="K58" s="5">
        <f>K59</f>
        <v>830</v>
      </c>
      <c r="L58" s="5">
        <f t="shared" ref="L58:M58" si="24">L59</f>
        <v>761</v>
      </c>
      <c r="M58" s="5">
        <f t="shared" si="24"/>
        <v>703</v>
      </c>
    </row>
    <row r="59" spans="1:13" ht="141.75">
      <c r="A59" s="13">
        <f t="shared" si="1"/>
        <v>51</v>
      </c>
      <c r="B59" s="44" t="s">
        <v>107</v>
      </c>
      <c r="C59" s="44" t="s">
        <v>108</v>
      </c>
      <c r="D59" s="44" t="s">
        <v>146</v>
      </c>
      <c r="E59" s="44" t="s">
        <v>153</v>
      </c>
      <c r="F59" s="44" t="s">
        <v>130</v>
      </c>
      <c r="G59" s="44" t="s">
        <v>109</v>
      </c>
      <c r="H59" s="44" t="s">
        <v>110</v>
      </c>
      <c r="I59" s="44" t="s">
        <v>147</v>
      </c>
      <c r="J59" s="27" t="s">
        <v>41</v>
      </c>
      <c r="K59" s="19">
        <f>K60+K61</f>
        <v>830</v>
      </c>
      <c r="L59" s="19">
        <f t="shared" ref="L59:M59" si="25">L60+L61</f>
        <v>761</v>
      </c>
      <c r="M59" s="19">
        <f t="shared" si="25"/>
        <v>703</v>
      </c>
    </row>
    <row r="60" spans="1:13" ht="126">
      <c r="A60" s="13">
        <f t="shared" si="1"/>
        <v>52</v>
      </c>
      <c r="B60" s="44" t="s">
        <v>154</v>
      </c>
      <c r="C60" s="44" t="s">
        <v>108</v>
      </c>
      <c r="D60" s="44" t="s">
        <v>146</v>
      </c>
      <c r="E60" s="44" t="s">
        <v>153</v>
      </c>
      <c r="F60" s="44" t="s">
        <v>155</v>
      </c>
      <c r="G60" s="44" t="s">
        <v>138</v>
      </c>
      <c r="H60" s="44" t="s">
        <v>110</v>
      </c>
      <c r="I60" s="44" t="s">
        <v>147</v>
      </c>
      <c r="J60" s="27" t="s">
        <v>42</v>
      </c>
      <c r="K60" s="19">
        <v>460</v>
      </c>
      <c r="L60" s="19">
        <v>391</v>
      </c>
      <c r="M60" s="19">
        <v>333</v>
      </c>
    </row>
    <row r="61" spans="1:13" ht="126">
      <c r="A61" s="13">
        <f t="shared" si="1"/>
        <v>53</v>
      </c>
      <c r="B61" s="44" t="s">
        <v>145</v>
      </c>
      <c r="C61" s="44" t="s">
        <v>108</v>
      </c>
      <c r="D61" s="44" t="s">
        <v>146</v>
      </c>
      <c r="E61" s="44" t="s">
        <v>153</v>
      </c>
      <c r="F61" s="44" t="s">
        <v>155</v>
      </c>
      <c r="G61" s="44" t="s">
        <v>138</v>
      </c>
      <c r="H61" s="44" t="s">
        <v>110</v>
      </c>
      <c r="I61" s="44" t="s">
        <v>147</v>
      </c>
      <c r="J61" s="27" t="s">
        <v>42</v>
      </c>
      <c r="K61" s="46">
        <v>370</v>
      </c>
      <c r="L61" s="46">
        <v>370</v>
      </c>
      <c r="M61" s="46">
        <v>370</v>
      </c>
    </row>
    <row r="62" spans="1:13" ht="31.5">
      <c r="A62" s="13">
        <f t="shared" si="1"/>
        <v>54</v>
      </c>
      <c r="B62" s="44" t="s">
        <v>107</v>
      </c>
      <c r="C62" s="44" t="s">
        <v>108</v>
      </c>
      <c r="D62" s="44" t="s">
        <v>156</v>
      </c>
      <c r="E62" s="44" t="s">
        <v>109</v>
      </c>
      <c r="F62" s="44" t="s">
        <v>107</v>
      </c>
      <c r="G62" s="44" t="s">
        <v>109</v>
      </c>
      <c r="H62" s="44" t="s">
        <v>110</v>
      </c>
      <c r="I62" s="44" t="s">
        <v>107</v>
      </c>
      <c r="J62" s="4" t="s">
        <v>25</v>
      </c>
      <c r="K62" s="5">
        <f>K63</f>
        <v>232</v>
      </c>
      <c r="L62" s="5">
        <f t="shared" ref="L62:M62" si="26">L63</f>
        <v>235</v>
      </c>
      <c r="M62" s="5">
        <f t="shared" si="26"/>
        <v>237</v>
      </c>
    </row>
    <row r="63" spans="1:13" ht="31.5">
      <c r="A63" s="13">
        <f t="shared" si="1"/>
        <v>55</v>
      </c>
      <c r="B63" s="44" t="s">
        <v>107</v>
      </c>
      <c r="C63" s="44" t="s">
        <v>108</v>
      </c>
      <c r="D63" s="44" t="s">
        <v>156</v>
      </c>
      <c r="E63" s="44" t="s">
        <v>111</v>
      </c>
      <c r="F63" s="44" t="s">
        <v>107</v>
      </c>
      <c r="G63" s="44" t="s">
        <v>111</v>
      </c>
      <c r="H63" s="44" t="s">
        <v>110</v>
      </c>
      <c r="I63" s="44" t="s">
        <v>147</v>
      </c>
      <c r="J63" s="6" t="s">
        <v>26</v>
      </c>
      <c r="K63" s="19">
        <f>K64+K65+K66</f>
        <v>232</v>
      </c>
      <c r="L63" s="19">
        <f t="shared" ref="L63:M63" si="27">L64+L65+L66</f>
        <v>235</v>
      </c>
      <c r="M63" s="19">
        <f t="shared" si="27"/>
        <v>237</v>
      </c>
    </row>
    <row r="64" spans="1:13" ht="47.25">
      <c r="A64" s="13">
        <f t="shared" si="1"/>
        <v>56</v>
      </c>
      <c r="B64" s="44" t="s">
        <v>157</v>
      </c>
      <c r="C64" s="44" t="s">
        <v>108</v>
      </c>
      <c r="D64" s="44" t="s">
        <v>156</v>
      </c>
      <c r="E64" s="44" t="s">
        <v>111</v>
      </c>
      <c r="F64" s="44" t="s">
        <v>113</v>
      </c>
      <c r="G64" s="44" t="s">
        <v>111</v>
      </c>
      <c r="H64" s="44" t="s">
        <v>110</v>
      </c>
      <c r="I64" s="44" t="s">
        <v>147</v>
      </c>
      <c r="J64" s="6" t="s">
        <v>43</v>
      </c>
      <c r="K64" s="19">
        <v>8</v>
      </c>
      <c r="L64" s="19">
        <v>8</v>
      </c>
      <c r="M64" s="19">
        <v>8</v>
      </c>
    </row>
    <row r="65" spans="1:13" ht="31.5">
      <c r="A65" s="13">
        <f t="shared" si="1"/>
        <v>57</v>
      </c>
      <c r="B65" s="44" t="s">
        <v>157</v>
      </c>
      <c r="C65" s="44" t="s">
        <v>108</v>
      </c>
      <c r="D65" s="44" t="s">
        <v>156</v>
      </c>
      <c r="E65" s="44" t="s">
        <v>111</v>
      </c>
      <c r="F65" s="44" t="s">
        <v>129</v>
      </c>
      <c r="G65" s="44" t="s">
        <v>111</v>
      </c>
      <c r="H65" s="44" t="s">
        <v>110</v>
      </c>
      <c r="I65" s="44" t="s">
        <v>147</v>
      </c>
      <c r="J65" s="6" t="s">
        <v>87</v>
      </c>
      <c r="K65" s="19">
        <v>180</v>
      </c>
      <c r="L65" s="19">
        <v>180</v>
      </c>
      <c r="M65" s="19">
        <v>180</v>
      </c>
    </row>
    <row r="66" spans="1:13" ht="31.5">
      <c r="A66" s="13">
        <f t="shared" si="1"/>
        <v>58</v>
      </c>
      <c r="B66" s="44" t="s">
        <v>157</v>
      </c>
      <c r="C66" s="44" t="s">
        <v>108</v>
      </c>
      <c r="D66" s="44" t="s">
        <v>156</v>
      </c>
      <c r="E66" s="44" t="s">
        <v>111</v>
      </c>
      <c r="F66" s="44" t="s">
        <v>130</v>
      </c>
      <c r="G66" s="44" t="s">
        <v>111</v>
      </c>
      <c r="H66" s="44" t="s">
        <v>110</v>
      </c>
      <c r="I66" s="44" t="s">
        <v>147</v>
      </c>
      <c r="J66" s="6" t="s">
        <v>53</v>
      </c>
      <c r="K66" s="19">
        <v>44</v>
      </c>
      <c r="L66" s="19">
        <v>47</v>
      </c>
      <c r="M66" s="19">
        <v>49</v>
      </c>
    </row>
    <row r="67" spans="1:13" ht="63">
      <c r="A67" s="13">
        <f t="shared" si="1"/>
        <v>59</v>
      </c>
      <c r="B67" s="44" t="s">
        <v>107</v>
      </c>
      <c r="C67" s="44" t="s">
        <v>108</v>
      </c>
      <c r="D67" s="44" t="s">
        <v>159</v>
      </c>
      <c r="E67" s="44" t="s">
        <v>109</v>
      </c>
      <c r="F67" s="44" t="s">
        <v>107</v>
      </c>
      <c r="G67" s="44" t="s">
        <v>109</v>
      </c>
      <c r="H67" s="44" t="s">
        <v>110</v>
      </c>
      <c r="I67" s="44" t="s">
        <v>107</v>
      </c>
      <c r="J67" s="4" t="s">
        <v>44</v>
      </c>
      <c r="K67" s="5">
        <f>K71+K68</f>
        <v>2946</v>
      </c>
      <c r="L67" s="5">
        <f t="shared" ref="L67:M67" si="28">L71+L68</f>
        <v>2960</v>
      </c>
      <c r="M67" s="5">
        <f t="shared" si="28"/>
        <v>2963</v>
      </c>
    </row>
    <row r="68" spans="1:13" ht="31.5">
      <c r="A68" s="13">
        <f t="shared" si="1"/>
        <v>60</v>
      </c>
      <c r="B68" s="44" t="s">
        <v>107</v>
      </c>
      <c r="C68" s="44" t="s">
        <v>108</v>
      </c>
      <c r="D68" s="44" t="s">
        <v>159</v>
      </c>
      <c r="E68" s="44" t="s">
        <v>111</v>
      </c>
      <c r="F68" s="44" t="s">
        <v>107</v>
      </c>
      <c r="G68" s="44" t="s">
        <v>109</v>
      </c>
      <c r="H68" s="44" t="s">
        <v>110</v>
      </c>
      <c r="I68" s="44" t="s">
        <v>158</v>
      </c>
      <c r="J68" s="4" t="s">
        <v>64</v>
      </c>
      <c r="K68" s="5">
        <f>K69</f>
        <v>202</v>
      </c>
      <c r="L68" s="5">
        <f t="shared" ref="L68:M69" si="29">L69</f>
        <v>202</v>
      </c>
      <c r="M68" s="5">
        <f t="shared" si="29"/>
        <v>202</v>
      </c>
    </row>
    <row r="69" spans="1:13" ht="31.5">
      <c r="A69" s="13">
        <f t="shared" si="1"/>
        <v>61</v>
      </c>
      <c r="B69" s="44" t="s">
        <v>107</v>
      </c>
      <c r="C69" s="44" t="s">
        <v>108</v>
      </c>
      <c r="D69" s="44" t="s">
        <v>159</v>
      </c>
      <c r="E69" s="44" t="s">
        <v>111</v>
      </c>
      <c r="F69" s="44" t="s">
        <v>160</v>
      </c>
      <c r="G69" s="44" t="s">
        <v>109</v>
      </c>
      <c r="H69" s="44" t="s">
        <v>110</v>
      </c>
      <c r="I69" s="44" t="s">
        <v>158</v>
      </c>
      <c r="J69" s="6" t="s">
        <v>65</v>
      </c>
      <c r="K69" s="5">
        <f>K70</f>
        <v>202</v>
      </c>
      <c r="L69" s="5">
        <f t="shared" si="29"/>
        <v>202</v>
      </c>
      <c r="M69" s="5">
        <f t="shared" si="29"/>
        <v>202</v>
      </c>
    </row>
    <row r="70" spans="1:13" ht="47.25">
      <c r="A70" s="13">
        <f t="shared" si="1"/>
        <v>62</v>
      </c>
      <c r="B70" s="44" t="s">
        <v>162</v>
      </c>
      <c r="C70" s="44" t="s">
        <v>108</v>
      </c>
      <c r="D70" s="44" t="s">
        <v>159</v>
      </c>
      <c r="E70" s="44" t="s">
        <v>111</v>
      </c>
      <c r="F70" s="44" t="s">
        <v>161</v>
      </c>
      <c r="G70" s="44" t="s">
        <v>138</v>
      </c>
      <c r="H70" s="44" t="s">
        <v>110</v>
      </c>
      <c r="I70" s="44" t="s">
        <v>158</v>
      </c>
      <c r="J70" s="6" t="s">
        <v>66</v>
      </c>
      <c r="K70" s="19">
        <v>202</v>
      </c>
      <c r="L70" s="19">
        <v>202</v>
      </c>
      <c r="M70" s="19">
        <v>202</v>
      </c>
    </row>
    <row r="71" spans="1:13" ht="31.5">
      <c r="A71" s="13">
        <f t="shared" si="1"/>
        <v>63</v>
      </c>
      <c r="B71" s="44" t="s">
        <v>107</v>
      </c>
      <c r="C71" s="44" t="s">
        <v>108</v>
      </c>
      <c r="D71" s="44" t="s">
        <v>159</v>
      </c>
      <c r="E71" s="44" t="s">
        <v>116</v>
      </c>
      <c r="F71" s="44" t="s">
        <v>107</v>
      </c>
      <c r="G71" s="44" t="s">
        <v>109</v>
      </c>
      <c r="H71" s="44" t="s">
        <v>110</v>
      </c>
      <c r="I71" s="44" t="s">
        <v>158</v>
      </c>
      <c r="J71" s="4" t="s">
        <v>46</v>
      </c>
      <c r="K71" s="5">
        <f>K72+K75</f>
        <v>2744</v>
      </c>
      <c r="L71" s="5">
        <f t="shared" ref="L71:M71" si="30">L72+L75</f>
        <v>2758</v>
      </c>
      <c r="M71" s="5">
        <f t="shared" si="30"/>
        <v>2761</v>
      </c>
    </row>
    <row r="72" spans="1:13" ht="47.25">
      <c r="A72" s="13">
        <f t="shared" si="1"/>
        <v>64</v>
      </c>
      <c r="B72" s="44" t="s">
        <v>107</v>
      </c>
      <c r="C72" s="44" t="s">
        <v>108</v>
      </c>
      <c r="D72" s="44" t="s">
        <v>159</v>
      </c>
      <c r="E72" s="44" t="s">
        <v>116</v>
      </c>
      <c r="F72" s="44" t="s">
        <v>163</v>
      </c>
      <c r="G72" s="44" t="s">
        <v>109</v>
      </c>
      <c r="H72" s="44" t="s">
        <v>110</v>
      </c>
      <c r="I72" s="44" t="s">
        <v>158</v>
      </c>
      <c r="J72" s="6" t="s">
        <v>47</v>
      </c>
      <c r="K72" s="19">
        <f>K73+K74</f>
        <v>2544</v>
      </c>
      <c r="L72" s="19">
        <f t="shared" ref="L72:M72" si="31">L73+L74</f>
        <v>2558</v>
      </c>
      <c r="M72" s="19">
        <f t="shared" si="31"/>
        <v>2561</v>
      </c>
    </row>
    <row r="73" spans="1:13" ht="94.5">
      <c r="A73" s="13">
        <f t="shared" si="1"/>
        <v>65</v>
      </c>
      <c r="B73" s="44" t="s">
        <v>145</v>
      </c>
      <c r="C73" s="44" t="s">
        <v>108</v>
      </c>
      <c r="D73" s="44" t="s">
        <v>159</v>
      </c>
      <c r="E73" s="44" t="s">
        <v>116</v>
      </c>
      <c r="F73" s="44" t="s">
        <v>164</v>
      </c>
      <c r="G73" s="44" t="s">
        <v>138</v>
      </c>
      <c r="H73" s="44" t="s">
        <v>110</v>
      </c>
      <c r="I73" s="44" t="s">
        <v>158</v>
      </c>
      <c r="J73" s="6" t="s">
        <v>92</v>
      </c>
      <c r="K73" s="19">
        <v>2489</v>
      </c>
      <c r="L73" s="19">
        <v>2500</v>
      </c>
      <c r="M73" s="19">
        <v>2500</v>
      </c>
    </row>
    <row r="74" spans="1:13" ht="94.5">
      <c r="A74" s="13">
        <f t="shared" si="1"/>
        <v>66</v>
      </c>
      <c r="B74" s="44" t="s">
        <v>162</v>
      </c>
      <c r="C74" s="44" t="s">
        <v>108</v>
      </c>
      <c r="D74" s="44" t="s">
        <v>159</v>
      </c>
      <c r="E74" s="44" t="s">
        <v>116</v>
      </c>
      <c r="F74" s="44" t="s">
        <v>164</v>
      </c>
      <c r="G74" s="44" t="s">
        <v>138</v>
      </c>
      <c r="H74" s="44" t="s">
        <v>110</v>
      </c>
      <c r="I74" s="44" t="s">
        <v>158</v>
      </c>
      <c r="J74" s="6" t="s">
        <v>92</v>
      </c>
      <c r="K74" s="19">
        <v>55</v>
      </c>
      <c r="L74" s="19">
        <v>58</v>
      </c>
      <c r="M74" s="19">
        <v>61</v>
      </c>
    </row>
    <row r="75" spans="1:13" ht="31.5">
      <c r="A75" s="13">
        <f t="shared" ref="A75:A126" si="32">A74+1</f>
        <v>67</v>
      </c>
      <c r="B75" s="44" t="s">
        <v>107</v>
      </c>
      <c r="C75" s="44" t="s">
        <v>108</v>
      </c>
      <c r="D75" s="44" t="s">
        <v>159</v>
      </c>
      <c r="E75" s="44" t="s">
        <v>116</v>
      </c>
      <c r="F75" s="44" t="s">
        <v>160</v>
      </c>
      <c r="G75" s="44" t="s">
        <v>109</v>
      </c>
      <c r="H75" s="44" t="s">
        <v>110</v>
      </c>
      <c r="I75" s="44" t="s">
        <v>158</v>
      </c>
      <c r="J75" s="6" t="s">
        <v>0</v>
      </c>
      <c r="K75" s="19">
        <f>K76</f>
        <v>200</v>
      </c>
      <c r="L75" s="19">
        <f t="shared" ref="L75:M75" si="33">L76</f>
        <v>200</v>
      </c>
      <c r="M75" s="19">
        <f t="shared" si="33"/>
        <v>200</v>
      </c>
    </row>
    <row r="76" spans="1:13" ht="63">
      <c r="A76" s="13">
        <f t="shared" si="32"/>
        <v>68</v>
      </c>
      <c r="B76" s="44" t="s">
        <v>145</v>
      </c>
      <c r="C76" s="44" t="s">
        <v>108</v>
      </c>
      <c r="D76" s="44" t="s">
        <v>159</v>
      </c>
      <c r="E76" s="44" t="s">
        <v>116</v>
      </c>
      <c r="F76" s="44" t="s">
        <v>161</v>
      </c>
      <c r="G76" s="44" t="s">
        <v>138</v>
      </c>
      <c r="H76" s="44" t="s">
        <v>165</v>
      </c>
      <c r="I76" s="44" t="s">
        <v>158</v>
      </c>
      <c r="J76" s="6" t="s">
        <v>93</v>
      </c>
      <c r="K76" s="19">
        <v>200</v>
      </c>
      <c r="L76" s="19">
        <v>200</v>
      </c>
      <c r="M76" s="19">
        <v>200</v>
      </c>
    </row>
    <row r="77" spans="1:13" ht="47.25">
      <c r="A77" s="13">
        <f t="shared" si="32"/>
        <v>69</v>
      </c>
      <c r="B77" s="44" t="s">
        <v>107</v>
      </c>
      <c r="C77" s="44" t="s">
        <v>108</v>
      </c>
      <c r="D77" s="44" t="s">
        <v>166</v>
      </c>
      <c r="E77" s="44" t="s">
        <v>109</v>
      </c>
      <c r="F77" s="44" t="s">
        <v>107</v>
      </c>
      <c r="G77" s="44" t="s">
        <v>109</v>
      </c>
      <c r="H77" s="44" t="s">
        <v>110</v>
      </c>
      <c r="I77" s="44" t="s">
        <v>107</v>
      </c>
      <c r="J77" s="4" t="s">
        <v>27</v>
      </c>
      <c r="K77" s="5">
        <f>K78+K81</f>
        <v>2100</v>
      </c>
      <c r="L77" s="5">
        <f t="shared" ref="L77:M77" si="34">L78+L81</f>
        <v>2100</v>
      </c>
      <c r="M77" s="5">
        <f t="shared" si="34"/>
        <v>2100</v>
      </c>
    </row>
    <row r="78" spans="1:13" ht="157.5">
      <c r="A78" s="13">
        <f t="shared" si="32"/>
        <v>70</v>
      </c>
      <c r="B78" s="44" t="s">
        <v>107</v>
      </c>
      <c r="C78" s="44" t="s">
        <v>108</v>
      </c>
      <c r="D78" s="44" t="s">
        <v>166</v>
      </c>
      <c r="E78" s="44" t="s">
        <v>116</v>
      </c>
      <c r="F78" s="44" t="s">
        <v>107</v>
      </c>
      <c r="G78" s="44" t="s">
        <v>109</v>
      </c>
      <c r="H78" s="44" t="s">
        <v>110</v>
      </c>
      <c r="I78" s="44" t="s">
        <v>107</v>
      </c>
      <c r="J78" s="17" t="s">
        <v>73</v>
      </c>
      <c r="K78" s="5">
        <f>K79</f>
        <v>0</v>
      </c>
      <c r="L78" s="5">
        <f t="shared" ref="L78:M79" si="35">L79</f>
        <v>0</v>
      </c>
      <c r="M78" s="5">
        <f t="shared" si="35"/>
        <v>0</v>
      </c>
    </row>
    <row r="79" spans="1:13" ht="173.25">
      <c r="A79" s="13">
        <f t="shared" si="32"/>
        <v>71</v>
      </c>
      <c r="B79" s="44" t="s">
        <v>107</v>
      </c>
      <c r="C79" s="44" t="s">
        <v>108</v>
      </c>
      <c r="D79" s="44" t="s">
        <v>166</v>
      </c>
      <c r="E79" s="44" t="s">
        <v>116</v>
      </c>
      <c r="F79" s="44" t="s">
        <v>130</v>
      </c>
      <c r="G79" s="44" t="s">
        <v>138</v>
      </c>
      <c r="H79" s="44" t="s">
        <v>110</v>
      </c>
      <c r="I79" s="44" t="s">
        <v>167</v>
      </c>
      <c r="J79" s="15" t="s">
        <v>74</v>
      </c>
      <c r="K79" s="19">
        <f>K80</f>
        <v>0</v>
      </c>
      <c r="L79" s="19">
        <f t="shared" si="35"/>
        <v>0</v>
      </c>
      <c r="M79" s="19">
        <f t="shared" si="35"/>
        <v>0</v>
      </c>
    </row>
    <row r="80" spans="1:13" ht="157.5">
      <c r="A80" s="13">
        <f t="shared" si="32"/>
        <v>72</v>
      </c>
      <c r="B80" s="44" t="s">
        <v>145</v>
      </c>
      <c r="C80" s="44" t="s">
        <v>108</v>
      </c>
      <c r="D80" s="44" t="s">
        <v>166</v>
      </c>
      <c r="E80" s="44" t="s">
        <v>116</v>
      </c>
      <c r="F80" s="44" t="s">
        <v>168</v>
      </c>
      <c r="G80" s="44" t="s">
        <v>138</v>
      </c>
      <c r="H80" s="44" t="s">
        <v>110</v>
      </c>
      <c r="I80" s="44" t="s">
        <v>167</v>
      </c>
      <c r="J80" s="15" t="s">
        <v>45</v>
      </c>
      <c r="K80" s="19">
        <v>0</v>
      </c>
      <c r="L80" s="19">
        <v>0</v>
      </c>
      <c r="M80" s="19">
        <v>0</v>
      </c>
    </row>
    <row r="81" spans="1:13" ht="63">
      <c r="A81" s="13">
        <f t="shared" si="32"/>
        <v>73</v>
      </c>
      <c r="B81" s="44" t="s">
        <v>107</v>
      </c>
      <c r="C81" s="44" t="s">
        <v>108</v>
      </c>
      <c r="D81" s="44" t="s">
        <v>166</v>
      </c>
      <c r="E81" s="44" t="s">
        <v>139</v>
      </c>
      <c r="F81" s="44" t="s">
        <v>107</v>
      </c>
      <c r="G81" s="44" t="s">
        <v>109</v>
      </c>
      <c r="H81" s="44" t="s">
        <v>110</v>
      </c>
      <c r="I81" s="44" t="s">
        <v>169</v>
      </c>
      <c r="J81" s="17" t="s">
        <v>75</v>
      </c>
      <c r="K81" s="5">
        <f>K82+K84</f>
        <v>2100</v>
      </c>
      <c r="L81" s="5">
        <f t="shared" ref="L81:M81" si="36">L82+L84</f>
        <v>2100</v>
      </c>
      <c r="M81" s="5">
        <f t="shared" si="36"/>
        <v>2100</v>
      </c>
    </row>
    <row r="82" spans="1:13" ht="63">
      <c r="A82" s="13">
        <f t="shared" si="32"/>
        <v>74</v>
      </c>
      <c r="B82" s="44" t="s">
        <v>107</v>
      </c>
      <c r="C82" s="44" t="s">
        <v>108</v>
      </c>
      <c r="D82" s="44" t="s">
        <v>166</v>
      </c>
      <c r="E82" s="44" t="s">
        <v>139</v>
      </c>
      <c r="F82" s="44" t="s">
        <v>113</v>
      </c>
      <c r="G82" s="44" t="s">
        <v>109</v>
      </c>
      <c r="H82" s="44" t="s">
        <v>110</v>
      </c>
      <c r="I82" s="44" t="s">
        <v>169</v>
      </c>
      <c r="J82" s="15" t="s">
        <v>32</v>
      </c>
      <c r="K82" s="19">
        <f>K83</f>
        <v>300</v>
      </c>
      <c r="L82" s="19">
        <f t="shared" ref="L82:M82" si="37">L83</f>
        <v>300</v>
      </c>
      <c r="M82" s="19">
        <f t="shared" si="37"/>
        <v>300</v>
      </c>
    </row>
    <row r="83" spans="1:13" ht="78.75">
      <c r="A83" s="13">
        <f t="shared" si="32"/>
        <v>75</v>
      </c>
      <c r="B83" s="44" t="s">
        <v>145</v>
      </c>
      <c r="C83" s="44" t="s">
        <v>108</v>
      </c>
      <c r="D83" s="44" t="s">
        <v>166</v>
      </c>
      <c r="E83" s="44" t="s">
        <v>139</v>
      </c>
      <c r="F83" s="44" t="s">
        <v>115</v>
      </c>
      <c r="G83" s="44" t="s">
        <v>138</v>
      </c>
      <c r="H83" s="44" t="s">
        <v>110</v>
      </c>
      <c r="I83" s="44" t="s">
        <v>169</v>
      </c>
      <c r="J83" s="15" t="s">
        <v>31</v>
      </c>
      <c r="K83" s="19">
        <v>300</v>
      </c>
      <c r="L83" s="19">
        <v>300</v>
      </c>
      <c r="M83" s="19">
        <v>300</v>
      </c>
    </row>
    <row r="84" spans="1:13" ht="94.5">
      <c r="A84" s="13">
        <f t="shared" si="32"/>
        <v>76</v>
      </c>
      <c r="B84" s="44" t="s">
        <v>107</v>
      </c>
      <c r="C84" s="44" t="s">
        <v>108</v>
      </c>
      <c r="D84" s="44" t="s">
        <v>166</v>
      </c>
      <c r="E84" s="44" t="s">
        <v>139</v>
      </c>
      <c r="F84" s="44" t="s">
        <v>128</v>
      </c>
      <c r="G84" s="44" t="s">
        <v>109</v>
      </c>
      <c r="H84" s="44" t="s">
        <v>110</v>
      </c>
      <c r="I84" s="44" t="s">
        <v>169</v>
      </c>
      <c r="J84" s="27" t="s">
        <v>62</v>
      </c>
      <c r="K84" s="19">
        <f>K85</f>
        <v>1800</v>
      </c>
      <c r="L84" s="19">
        <f t="shared" ref="L84:M84" si="38">L85</f>
        <v>1800</v>
      </c>
      <c r="M84" s="19">
        <f t="shared" si="38"/>
        <v>1800</v>
      </c>
    </row>
    <row r="85" spans="1:13" ht="78.75">
      <c r="A85" s="13">
        <f t="shared" si="32"/>
        <v>77</v>
      </c>
      <c r="B85" s="44" t="s">
        <v>145</v>
      </c>
      <c r="C85" s="44" t="s">
        <v>108</v>
      </c>
      <c r="D85" s="44" t="s">
        <v>166</v>
      </c>
      <c r="E85" s="44" t="s">
        <v>139</v>
      </c>
      <c r="F85" s="44" t="s">
        <v>148</v>
      </c>
      <c r="G85" s="44" t="s">
        <v>138</v>
      </c>
      <c r="H85" s="44" t="s">
        <v>110</v>
      </c>
      <c r="I85" s="44" t="s">
        <v>169</v>
      </c>
      <c r="J85" s="27" t="s">
        <v>63</v>
      </c>
      <c r="K85" s="19">
        <v>1800</v>
      </c>
      <c r="L85" s="19">
        <v>1800</v>
      </c>
      <c r="M85" s="19">
        <v>1800</v>
      </c>
    </row>
    <row r="86" spans="1:13" ht="31.5">
      <c r="A86" s="13">
        <f t="shared" si="32"/>
        <v>78</v>
      </c>
      <c r="B86" s="44" t="s">
        <v>107</v>
      </c>
      <c r="C86" s="44" t="s">
        <v>108</v>
      </c>
      <c r="D86" s="44" t="s">
        <v>170</v>
      </c>
      <c r="E86" s="44" t="s">
        <v>109</v>
      </c>
      <c r="F86" s="44" t="s">
        <v>107</v>
      </c>
      <c r="G86" s="44" t="s">
        <v>109</v>
      </c>
      <c r="H86" s="44" t="s">
        <v>110</v>
      </c>
      <c r="I86" s="44" t="s">
        <v>107</v>
      </c>
      <c r="J86" s="17" t="s">
        <v>2</v>
      </c>
      <c r="K86" s="5">
        <f>K87</f>
        <v>42</v>
      </c>
      <c r="L86" s="5">
        <f t="shared" ref="L86:M87" si="39">L87</f>
        <v>42</v>
      </c>
      <c r="M86" s="5">
        <f t="shared" si="39"/>
        <v>42</v>
      </c>
    </row>
    <row r="87" spans="1:13" ht="63">
      <c r="A87" s="13">
        <f t="shared" si="32"/>
        <v>79</v>
      </c>
      <c r="B87" s="44" t="s">
        <v>107</v>
      </c>
      <c r="C87" s="44" t="s">
        <v>108</v>
      </c>
      <c r="D87" s="44" t="s">
        <v>170</v>
      </c>
      <c r="E87" s="44" t="s">
        <v>116</v>
      </c>
      <c r="F87" s="44" t="s">
        <v>107</v>
      </c>
      <c r="G87" s="44" t="s">
        <v>109</v>
      </c>
      <c r="H87" s="44" t="s">
        <v>110</v>
      </c>
      <c r="I87" s="44" t="s">
        <v>171</v>
      </c>
      <c r="J87" s="15" t="s">
        <v>1</v>
      </c>
      <c r="K87" s="19">
        <f>K88</f>
        <v>42</v>
      </c>
      <c r="L87" s="19">
        <f t="shared" si="39"/>
        <v>42</v>
      </c>
      <c r="M87" s="19">
        <f t="shared" si="39"/>
        <v>42</v>
      </c>
    </row>
    <row r="88" spans="1:13" ht="63">
      <c r="A88" s="13">
        <f t="shared" si="32"/>
        <v>80</v>
      </c>
      <c r="B88" s="44" t="s">
        <v>154</v>
      </c>
      <c r="C88" s="44" t="s">
        <v>108</v>
      </c>
      <c r="D88" s="44" t="s">
        <v>170</v>
      </c>
      <c r="E88" s="44" t="s">
        <v>116</v>
      </c>
      <c r="F88" s="44" t="s">
        <v>130</v>
      </c>
      <c r="G88" s="44" t="s">
        <v>138</v>
      </c>
      <c r="H88" s="44" t="s">
        <v>110</v>
      </c>
      <c r="I88" s="44" t="s">
        <v>171</v>
      </c>
      <c r="J88" s="15" t="s">
        <v>54</v>
      </c>
      <c r="K88" s="19">
        <v>42</v>
      </c>
      <c r="L88" s="19">
        <v>42</v>
      </c>
      <c r="M88" s="19">
        <v>42</v>
      </c>
    </row>
    <row r="89" spans="1:13" ht="31.5">
      <c r="A89" s="13">
        <f t="shared" si="32"/>
        <v>81</v>
      </c>
      <c r="B89" s="44" t="s">
        <v>107</v>
      </c>
      <c r="C89" s="44" t="s">
        <v>108</v>
      </c>
      <c r="D89" s="44" t="s">
        <v>172</v>
      </c>
      <c r="E89" s="44" t="s">
        <v>109</v>
      </c>
      <c r="F89" s="44" t="s">
        <v>107</v>
      </c>
      <c r="G89" s="44" t="s">
        <v>109</v>
      </c>
      <c r="H89" s="44" t="s">
        <v>110</v>
      </c>
      <c r="I89" s="44" t="s">
        <v>107</v>
      </c>
      <c r="J89" s="4" t="s">
        <v>5</v>
      </c>
      <c r="K89" s="5">
        <f>K90+K96+K104+K100+K102+K92+K94+K98</f>
        <v>1400</v>
      </c>
      <c r="L89" s="5">
        <f t="shared" ref="L89:M89" si="40">L90+L96+L104+L100+L102+L92+L94+L98</f>
        <v>1400</v>
      </c>
      <c r="M89" s="5">
        <f t="shared" si="40"/>
        <v>1400</v>
      </c>
    </row>
    <row r="90" spans="1:13" ht="47.25">
      <c r="A90" s="13">
        <f t="shared" si="32"/>
        <v>82</v>
      </c>
      <c r="B90" s="44" t="s">
        <v>107</v>
      </c>
      <c r="C90" s="44" t="s">
        <v>108</v>
      </c>
      <c r="D90" s="44" t="s">
        <v>172</v>
      </c>
      <c r="E90" s="44" t="s">
        <v>131</v>
      </c>
      <c r="F90" s="44" t="s">
        <v>107</v>
      </c>
      <c r="G90" s="44" t="s">
        <v>109</v>
      </c>
      <c r="H90" s="44" t="s">
        <v>110</v>
      </c>
      <c r="I90" s="44" t="s">
        <v>171</v>
      </c>
      <c r="J90" s="6" t="s">
        <v>38</v>
      </c>
      <c r="K90" s="19">
        <f>K91</f>
        <v>1</v>
      </c>
      <c r="L90" s="19">
        <f t="shared" ref="L90:M90" si="41">L91</f>
        <v>1</v>
      </c>
      <c r="M90" s="19">
        <f t="shared" si="41"/>
        <v>1</v>
      </c>
    </row>
    <row r="91" spans="1:13" ht="126">
      <c r="A91" s="13">
        <f t="shared" si="32"/>
        <v>83</v>
      </c>
      <c r="B91" s="44" t="s">
        <v>114</v>
      </c>
      <c r="C91" s="44" t="s">
        <v>108</v>
      </c>
      <c r="D91" s="44" t="s">
        <v>172</v>
      </c>
      <c r="E91" s="44" t="s">
        <v>131</v>
      </c>
      <c r="F91" s="44" t="s">
        <v>113</v>
      </c>
      <c r="G91" s="44" t="s">
        <v>111</v>
      </c>
      <c r="H91" s="44" t="s">
        <v>110</v>
      </c>
      <c r="I91" s="44" t="s">
        <v>171</v>
      </c>
      <c r="J91" s="28" t="s">
        <v>88</v>
      </c>
      <c r="K91" s="19">
        <v>1</v>
      </c>
      <c r="L91" s="19">
        <v>1</v>
      </c>
      <c r="M91" s="19">
        <v>1</v>
      </c>
    </row>
    <row r="92" spans="1:13" ht="110.25">
      <c r="A92" s="13">
        <f t="shared" si="32"/>
        <v>84</v>
      </c>
      <c r="B92" s="44" t="s">
        <v>107</v>
      </c>
      <c r="C92" s="44" t="s">
        <v>108</v>
      </c>
      <c r="D92" s="44" t="s">
        <v>172</v>
      </c>
      <c r="E92" s="44" t="s">
        <v>142</v>
      </c>
      <c r="F92" s="44" t="s">
        <v>107</v>
      </c>
      <c r="G92" s="44" t="s">
        <v>111</v>
      </c>
      <c r="H92" s="44" t="s">
        <v>110</v>
      </c>
      <c r="I92" s="44" t="s">
        <v>171</v>
      </c>
      <c r="J92" s="29" t="s">
        <v>79</v>
      </c>
      <c r="K92" s="19">
        <f>K93</f>
        <v>133</v>
      </c>
      <c r="L92" s="19">
        <f t="shared" ref="L92" si="42">L93</f>
        <v>133</v>
      </c>
      <c r="M92" s="19">
        <v>133</v>
      </c>
    </row>
    <row r="93" spans="1:13" ht="94.5">
      <c r="A93" s="13">
        <f t="shared" si="32"/>
        <v>85</v>
      </c>
      <c r="B93" s="44" t="s">
        <v>173</v>
      </c>
      <c r="C93" s="44" t="s">
        <v>108</v>
      </c>
      <c r="D93" s="44" t="s">
        <v>172</v>
      </c>
      <c r="E93" s="44" t="s">
        <v>142</v>
      </c>
      <c r="F93" s="44" t="s">
        <v>113</v>
      </c>
      <c r="G93" s="44" t="s">
        <v>111</v>
      </c>
      <c r="H93" s="44" t="s">
        <v>110</v>
      </c>
      <c r="I93" s="44" t="s">
        <v>171</v>
      </c>
      <c r="J93" s="29" t="s">
        <v>89</v>
      </c>
      <c r="K93" s="19">
        <v>133</v>
      </c>
      <c r="L93" s="19">
        <v>133</v>
      </c>
      <c r="M93" s="19">
        <v>165</v>
      </c>
    </row>
    <row r="94" spans="1:13" ht="204.75">
      <c r="A94" s="13">
        <f t="shared" si="32"/>
        <v>86</v>
      </c>
      <c r="B94" s="44" t="s">
        <v>107</v>
      </c>
      <c r="C94" s="44" t="s">
        <v>108</v>
      </c>
      <c r="D94" s="44" t="s">
        <v>172</v>
      </c>
      <c r="E94" s="44" t="s">
        <v>174</v>
      </c>
      <c r="F94" s="44" t="s">
        <v>107</v>
      </c>
      <c r="G94" s="44" t="s">
        <v>109</v>
      </c>
      <c r="H94" s="44" t="s">
        <v>110</v>
      </c>
      <c r="I94" s="44" t="s">
        <v>171</v>
      </c>
      <c r="J94" s="30" t="s">
        <v>102</v>
      </c>
      <c r="K94" s="19">
        <f>K95</f>
        <v>27</v>
      </c>
      <c r="L94" s="19">
        <f t="shared" ref="L94:M94" si="43">L95</f>
        <v>27</v>
      </c>
      <c r="M94" s="19">
        <f t="shared" si="43"/>
        <v>27</v>
      </c>
    </row>
    <row r="95" spans="1:13" ht="47.25">
      <c r="A95" s="13">
        <f t="shared" si="32"/>
        <v>87</v>
      </c>
      <c r="B95" s="44" t="s">
        <v>176</v>
      </c>
      <c r="C95" s="44" t="s">
        <v>108</v>
      </c>
      <c r="D95" s="44" t="s">
        <v>172</v>
      </c>
      <c r="E95" s="44" t="s">
        <v>174</v>
      </c>
      <c r="F95" s="44" t="s">
        <v>163</v>
      </c>
      <c r="G95" s="44" t="s">
        <v>111</v>
      </c>
      <c r="H95" s="44" t="s">
        <v>110</v>
      </c>
      <c r="I95" s="44" t="s">
        <v>171</v>
      </c>
      <c r="J95" s="29" t="s">
        <v>103</v>
      </c>
      <c r="K95" s="19">
        <v>27</v>
      </c>
      <c r="L95" s="19">
        <v>27</v>
      </c>
      <c r="M95" s="19">
        <v>27</v>
      </c>
    </row>
    <row r="96" spans="1:13" ht="94.5">
      <c r="A96" s="13">
        <f t="shared" si="32"/>
        <v>88</v>
      </c>
      <c r="B96" s="44" t="s">
        <v>107</v>
      </c>
      <c r="C96" s="44" t="s">
        <v>108</v>
      </c>
      <c r="D96" s="44" t="s">
        <v>172</v>
      </c>
      <c r="E96" s="44" t="s">
        <v>177</v>
      </c>
      <c r="F96" s="44" t="s">
        <v>107</v>
      </c>
      <c r="G96" s="44" t="s">
        <v>111</v>
      </c>
      <c r="H96" s="44" t="s">
        <v>110</v>
      </c>
      <c r="I96" s="44" t="s">
        <v>171</v>
      </c>
      <c r="J96" s="31" t="s">
        <v>6</v>
      </c>
      <c r="K96" s="19">
        <f>K97</f>
        <v>6</v>
      </c>
      <c r="L96" s="19">
        <f t="shared" ref="L96:M96" si="44">L97</f>
        <v>6</v>
      </c>
      <c r="M96" s="19">
        <f t="shared" si="44"/>
        <v>6</v>
      </c>
    </row>
    <row r="97" spans="1:13" ht="94.5">
      <c r="A97" s="13">
        <f t="shared" si="32"/>
        <v>89</v>
      </c>
      <c r="B97" s="44" t="s">
        <v>173</v>
      </c>
      <c r="C97" s="44" t="s">
        <v>108</v>
      </c>
      <c r="D97" s="44" t="s">
        <v>172</v>
      </c>
      <c r="E97" s="44" t="s">
        <v>177</v>
      </c>
      <c r="F97" s="44" t="s">
        <v>107</v>
      </c>
      <c r="G97" s="44" t="s">
        <v>111</v>
      </c>
      <c r="H97" s="44" t="s">
        <v>110</v>
      </c>
      <c r="I97" s="44" t="s">
        <v>171</v>
      </c>
      <c r="J97" s="31" t="s">
        <v>6</v>
      </c>
      <c r="K97" s="19">
        <v>6</v>
      </c>
      <c r="L97" s="19">
        <v>6</v>
      </c>
      <c r="M97" s="19">
        <v>6</v>
      </c>
    </row>
    <row r="98" spans="1:13" ht="94.5">
      <c r="A98" s="13">
        <f t="shared" si="32"/>
        <v>90</v>
      </c>
      <c r="B98" s="44" t="s">
        <v>107</v>
      </c>
      <c r="C98" s="44" t="s">
        <v>108</v>
      </c>
      <c r="D98" s="44" t="s">
        <v>172</v>
      </c>
      <c r="E98" s="44" t="s">
        <v>178</v>
      </c>
      <c r="F98" s="44" t="s">
        <v>107</v>
      </c>
      <c r="G98" s="44" t="s">
        <v>109</v>
      </c>
      <c r="H98" s="44" t="s">
        <v>110</v>
      </c>
      <c r="I98" s="44" t="s">
        <v>171</v>
      </c>
      <c r="J98" s="29" t="s">
        <v>77</v>
      </c>
      <c r="K98" s="32">
        <f>K99</f>
        <v>53</v>
      </c>
      <c r="L98" s="32">
        <f t="shared" ref="L98:M98" si="45">L99</f>
        <v>53</v>
      </c>
      <c r="M98" s="32">
        <f t="shared" si="45"/>
        <v>53</v>
      </c>
    </row>
    <row r="99" spans="1:13" ht="110.25">
      <c r="A99" s="13">
        <f t="shared" si="32"/>
        <v>91</v>
      </c>
      <c r="B99" s="44" t="s">
        <v>179</v>
      </c>
      <c r="C99" s="44" t="s">
        <v>108</v>
      </c>
      <c r="D99" s="44" t="s">
        <v>172</v>
      </c>
      <c r="E99" s="44" t="s">
        <v>178</v>
      </c>
      <c r="F99" s="44" t="s">
        <v>130</v>
      </c>
      <c r="G99" s="44" t="s">
        <v>138</v>
      </c>
      <c r="H99" s="44" t="s">
        <v>110</v>
      </c>
      <c r="I99" s="44" t="s">
        <v>171</v>
      </c>
      <c r="J99" s="29" t="s">
        <v>78</v>
      </c>
      <c r="K99" s="19">
        <v>53</v>
      </c>
      <c r="L99" s="19">
        <v>53</v>
      </c>
      <c r="M99" s="19">
        <v>53</v>
      </c>
    </row>
    <row r="100" spans="1:13" ht="110.25">
      <c r="A100" s="13">
        <f t="shared" si="32"/>
        <v>92</v>
      </c>
      <c r="B100" s="44" t="s">
        <v>107</v>
      </c>
      <c r="C100" s="44" t="s">
        <v>108</v>
      </c>
      <c r="D100" s="44" t="s">
        <v>172</v>
      </c>
      <c r="E100" s="44" t="s">
        <v>180</v>
      </c>
      <c r="F100" s="44" t="s">
        <v>107</v>
      </c>
      <c r="G100" s="44" t="s">
        <v>111</v>
      </c>
      <c r="H100" s="44" t="s">
        <v>110</v>
      </c>
      <c r="I100" s="44" t="s">
        <v>171</v>
      </c>
      <c r="J100" s="33" t="s">
        <v>59</v>
      </c>
      <c r="K100" s="19">
        <f>K101</f>
        <v>140</v>
      </c>
      <c r="L100" s="19">
        <f t="shared" ref="L100:M100" si="46">L101</f>
        <v>140</v>
      </c>
      <c r="M100" s="19">
        <f t="shared" si="46"/>
        <v>140</v>
      </c>
    </row>
    <row r="101" spans="1:13" ht="110.25">
      <c r="A101" s="13">
        <f t="shared" si="32"/>
        <v>93</v>
      </c>
      <c r="B101" s="44" t="s">
        <v>173</v>
      </c>
      <c r="C101" s="44" t="s">
        <v>108</v>
      </c>
      <c r="D101" s="44" t="s">
        <v>172</v>
      </c>
      <c r="E101" s="44" t="s">
        <v>180</v>
      </c>
      <c r="F101" s="44" t="s">
        <v>107</v>
      </c>
      <c r="G101" s="44" t="s">
        <v>111</v>
      </c>
      <c r="H101" s="44" t="s">
        <v>110</v>
      </c>
      <c r="I101" s="44" t="s">
        <v>171</v>
      </c>
      <c r="J101" s="33" t="s">
        <v>59</v>
      </c>
      <c r="K101" s="19">
        <v>140</v>
      </c>
      <c r="L101" s="19">
        <v>140</v>
      </c>
      <c r="M101" s="19">
        <v>140</v>
      </c>
    </row>
    <row r="102" spans="1:13" ht="78.75">
      <c r="A102" s="13">
        <f t="shared" si="32"/>
        <v>94</v>
      </c>
      <c r="B102" s="44" t="s">
        <v>107</v>
      </c>
      <c r="C102" s="44" t="s">
        <v>108</v>
      </c>
      <c r="D102" s="44" t="s">
        <v>172</v>
      </c>
      <c r="E102" s="44" t="s">
        <v>181</v>
      </c>
      <c r="F102" s="44" t="s">
        <v>107</v>
      </c>
      <c r="G102" s="44" t="s">
        <v>116</v>
      </c>
      <c r="H102" s="44" t="s">
        <v>110</v>
      </c>
      <c r="I102" s="44" t="s">
        <v>171</v>
      </c>
      <c r="J102" s="33" t="s">
        <v>61</v>
      </c>
      <c r="K102" s="19">
        <f>K103</f>
        <v>35</v>
      </c>
      <c r="L102" s="19">
        <f t="shared" ref="L102:M102" si="47">L103</f>
        <v>35</v>
      </c>
      <c r="M102" s="19">
        <f t="shared" si="47"/>
        <v>35</v>
      </c>
    </row>
    <row r="103" spans="1:13" ht="94.5">
      <c r="A103" s="13">
        <f t="shared" si="32"/>
        <v>95</v>
      </c>
      <c r="B103" s="44" t="s">
        <v>145</v>
      </c>
      <c r="C103" s="44" t="s">
        <v>108</v>
      </c>
      <c r="D103" s="44" t="s">
        <v>172</v>
      </c>
      <c r="E103" s="44" t="s">
        <v>181</v>
      </c>
      <c r="F103" s="44" t="s">
        <v>128</v>
      </c>
      <c r="G103" s="44" t="s">
        <v>116</v>
      </c>
      <c r="H103" s="44" t="s">
        <v>110</v>
      </c>
      <c r="I103" s="44" t="s">
        <v>171</v>
      </c>
      <c r="J103" s="33" t="s">
        <v>60</v>
      </c>
      <c r="K103" s="19">
        <v>35</v>
      </c>
      <c r="L103" s="19">
        <v>35</v>
      </c>
      <c r="M103" s="19">
        <v>35</v>
      </c>
    </row>
    <row r="104" spans="1:13" ht="47.25">
      <c r="A104" s="13">
        <f t="shared" si="32"/>
        <v>96</v>
      </c>
      <c r="B104" s="44" t="s">
        <v>107</v>
      </c>
      <c r="C104" s="44" t="s">
        <v>108</v>
      </c>
      <c r="D104" s="44" t="s">
        <v>172</v>
      </c>
      <c r="E104" s="44" t="s">
        <v>182</v>
      </c>
      <c r="F104" s="44" t="s">
        <v>107</v>
      </c>
      <c r="G104" s="44" t="s">
        <v>109</v>
      </c>
      <c r="H104" s="44" t="s">
        <v>110</v>
      </c>
      <c r="I104" s="44" t="s">
        <v>171</v>
      </c>
      <c r="J104" s="6" t="s">
        <v>7</v>
      </c>
      <c r="K104" s="19">
        <f>SUM(K105:K113)</f>
        <v>1005</v>
      </c>
      <c r="L104" s="19">
        <f t="shared" ref="L104:M104" si="48">SUM(L105:L113)</f>
        <v>1005</v>
      </c>
      <c r="M104" s="19">
        <f t="shared" si="48"/>
        <v>1005</v>
      </c>
    </row>
    <row r="105" spans="1:13" ht="63">
      <c r="A105" s="13">
        <f t="shared" si="32"/>
        <v>97</v>
      </c>
      <c r="B105" s="44" t="s">
        <v>129</v>
      </c>
      <c r="C105" s="44" t="s">
        <v>108</v>
      </c>
      <c r="D105" s="44" t="s">
        <v>172</v>
      </c>
      <c r="E105" s="44" t="s">
        <v>182</v>
      </c>
      <c r="F105" s="44" t="s">
        <v>130</v>
      </c>
      <c r="G105" s="44" t="s">
        <v>138</v>
      </c>
      <c r="H105" s="44" t="s">
        <v>110</v>
      </c>
      <c r="I105" s="44" t="s">
        <v>171</v>
      </c>
      <c r="J105" s="6" t="s">
        <v>8</v>
      </c>
      <c r="K105" s="19">
        <v>4</v>
      </c>
      <c r="L105" s="19">
        <v>4</v>
      </c>
      <c r="M105" s="19">
        <v>4</v>
      </c>
    </row>
    <row r="106" spans="1:13" ht="63">
      <c r="A106" s="13">
        <f t="shared" si="32"/>
        <v>98</v>
      </c>
      <c r="B106" s="44" t="s">
        <v>163</v>
      </c>
      <c r="C106" s="44" t="s">
        <v>108</v>
      </c>
      <c r="D106" s="44" t="s">
        <v>172</v>
      </c>
      <c r="E106" s="44" t="s">
        <v>182</v>
      </c>
      <c r="F106" s="44" t="s">
        <v>130</v>
      </c>
      <c r="G106" s="44" t="s">
        <v>138</v>
      </c>
      <c r="H106" s="44" t="s">
        <v>110</v>
      </c>
      <c r="I106" s="44" t="s">
        <v>171</v>
      </c>
      <c r="J106" s="6" t="s">
        <v>8</v>
      </c>
      <c r="K106" s="19">
        <v>1</v>
      </c>
      <c r="L106" s="19">
        <v>1</v>
      </c>
      <c r="M106" s="19">
        <v>1</v>
      </c>
    </row>
    <row r="107" spans="1:13" ht="63">
      <c r="A107" s="13">
        <f t="shared" si="32"/>
        <v>99</v>
      </c>
      <c r="B107" s="44" t="s">
        <v>183</v>
      </c>
      <c r="C107" s="44" t="s">
        <v>108</v>
      </c>
      <c r="D107" s="44" t="s">
        <v>172</v>
      </c>
      <c r="E107" s="44" t="s">
        <v>182</v>
      </c>
      <c r="F107" s="44" t="s">
        <v>130</v>
      </c>
      <c r="G107" s="44" t="s">
        <v>138</v>
      </c>
      <c r="H107" s="44" t="s">
        <v>110</v>
      </c>
      <c r="I107" s="44" t="s">
        <v>171</v>
      </c>
      <c r="J107" s="6" t="s">
        <v>8</v>
      </c>
      <c r="K107" s="19">
        <v>16</v>
      </c>
      <c r="L107" s="19">
        <v>16</v>
      </c>
      <c r="M107" s="19">
        <v>16</v>
      </c>
    </row>
    <row r="108" spans="1:13" ht="63">
      <c r="A108" s="13">
        <f t="shared" si="32"/>
        <v>100</v>
      </c>
      <c r="B108" s="44" t="s">
        <v>184</v>
      </c>
      <c r="C108" s="44" t="s">
        <v>108</v>
      </c>
      <c r="D108" s="44" t="s">
        <v>172</v>
      </c>
      <c r="E108" s="44" t="s">
        <v>182</v>
      </c>
      <c r="F108" s="44" t="s">
        <v>130</v>
      </c>
      <c r="G108" s="44" t="s">
        <v>138</v>
      </c>
      <c r="H108" s="44" t="s">
        <v>110</v>
      </c>
      <c r="I108" s="44" t="s">
        <v>171</v>
      </c>
      <c r="J108" s="6" t="s">
        <v>8</v>
      </c>
      <c r="K108" s="19">
        <v>9</v>
      </c>
      <c r="L108" s="19">
        <v>9</v>
      </c>
      <c r="M108" s="19">
        <v>9</v>
      </c>
    </row>
    <row r="109" spans="1:13" ht="63">
      <c r="A109" s="13">
        <f t="shared" si="32"/>
        <v>101</v>
      </c>
      <c r="B109" s="44" t="s">
        <v>147</v>
      </c>
      <c r="C109" s="44" t="s">
        <v>108</v>
      </c>
      <c r="D109" s="44" t="s">
        <v>172</v>
      </c>
      <c r="E109" s="44" t="s">
        <v>182</v>
      </c>
      <c r="F109" s="44" t="s">
        <v>130</v>
      </c>
      <c r="G109" s="44" t="s">
        <v>138</v>
      </c>
      <c r="H109" s="44" t="s">
        <v>110</v>
      </c>
      <c r="I109" s="44" t="s">
        <v>171</v>
      </c>
      <c r="J109" s="6" t="s">
        <v>8</v>
      </c>
      <c r="K109" s="19">
        <v>15</v>
      </c>
      <c r="L109" s="19">
        <v>15</v>
      </c>
      <c r="M109" s="19">
        <v>15</v>
      </c>
    </row>
    <row r="110" spans="1:13" ht="63">
      <c r="A110" s="13">
        <f t="shared" si="32"/>
        <v>102</v>
      </c>
      <c r="B110" s="44" t="s">
        <v>185</v>
      </c>
      <c r="C110" s="44" t="s">
        <v>108</v>
      </c>
      <c r="D110" s="44" t="s">
        <v>172</v>
      </c>
      <c r="E110" s="44" t="s">
        <v>182</v>
      </c>
      <c r="F110" s="44" t="s">
        <v>130</v>
      </c>
      <c r="G110" s="44" t="s">
        <v>138</v>
      </c>
      <c r="H110" s="44" t="s">
        <v>110</v>
      </c>
      <c r="I110" s="44" t="s">
        <v>171</v>
      </c>
      <c r="J110" s="6" t="s">
        <v>8</v>
      </c>
      <c r="K110" s="19">
        <v>16</v>
      </c>
      <c r="L110" s="19">
        <v>16</v>
      </c>
      <c r="M110" s="19">
        <v>16</v>
      </c>
    </row>
    <row r="111" spans="1:13" ht="63">
      <c r="A111" s="13">
        <f t="shared" si="32"/>
        <v>103</v>
      </c>
      <c r="B111" s="44" t="s">
        <v>173</v>
      </c>
      <c r="C111" s="44" t="s">
        <v>108</v>
      </c>
      <c r="D111" s="44" t="s">
        <v>172</v>
      </c>
      <c r="E111" s="44" t="s">
        <v>182</v>
      </c>
      <c r="F111" s="44" t="s">
        <v>130</v>
      </c>
      <c r="G111" s="44" t="s">
        <v>138</v>
      </c>
      <c r="H111" s="44" t="s">
        <v>110</v>
      </c>
      <c r="I111" s="44" t="s">
        <v>171</v>
      </c>
      <c r="J111" s="6" t="s">
        <v>8</v>
      </c>
      <c r="K111" s="19">
        <v>767</v>
      </c>
      <c r="L111" s="19">
        <v>767</v>
      </c>
      <c r="M111" s="19">
        <v>767</v>
      </c>
    </row>
    <row r="112" spans="1:13" ht="63">
      <c r="A112" s="13">
        <f t="shared" si="32"/>
        <v>104</v>
      </c>
      <c r="B112" s="44" t="s">
        <v>186</v>
      </c>
      <c r="C112" s="44" t="s">
        <v>108</v>
      </c>
      <c r="D112" s="44" t="s">
        <v>172</v>
      </c>
      <c r="E112" s="44" t="s">
        <v>182</v>
      </c>
      <c r="F112" s="44" t="s">
        <v>130</v>
      </c>
      <c r="G112" s="44" t="s">
        <v>138</v>
      </c>
      <c r="H112" s="44" t="s">
        <v>110</v>
      </c>
      <c r="I112" s="44" t="s">
        <v>171</v>
      </c>
      <c r="J112" s="6" t="s">
        <v>8</v>
      </c>
      <c r="K112" s="19">
        <v>37</v>
      </c>
      <c r="L112" s="19">
        <v>37</v>
      </c>
      <c r="M112" s="19">
        <v>37</v>
      </c>
    </row>
    <row r="113" spans="1:13" ht="63">
      <c r="A113" s="13">
        <f t="shared" si="32"/>
        <v>105</v>
      </c>
      <c r="B113" s="44" t="s">
        <v>145</v>
      </c>
      <c r="C113" s="44" t="s">
        <v>108</v>
      </c>
      <c r="D113" s="44" t="s">
        <v>172</v>
      </c>
      <c r="E113" s="44" t="s">
        <v>182</v>
      </c>
      <c r="F113" s="44" t="s">
        <v>130</v>
      </c>
      <c r="G113" s="44" t="s">
        <v>138</v>
      </c>
      <c r="H113" s="44" t="s">
        <v>110</v>
      </c>
      <c r="I113" s="44" t="s">
        <v>171</v>
      </c>
      <c r="J113" s="6" t="s">
        <v>8</v>
      </c>
      <c r="K113" s="19">
        <v>140</v>
      </c>
      <c r="L113" s="19">
        <v>140</v>
      </c>
      <c r="M113" s="19">
        <v>140</v>
      </c>
    </row>
    <row r="114" spans="1:13" ht="31.5">
      <c r="A114" s="13">
        <f t="shared" si="32"/>
        <v>106</v>
      </c>
      <c r="B114" s="44" t="s">
        <v>107</v>
      </c>
      <c r="C114" s="44" t="s">
        <v>108</v>
      </c>
      <c r="D114" s="44" t="s">
        <v>187</v>
      </c>
      <c r="E114" s="44" t="s">
        <v>109</v>
      </c>
      <c r="F114" s="44" t="s">
        <v>107</v>
      </c>
      <c r="G114" s="44" t="s">
        <v>109</v>
      </c>
      <c r="H114" s="44" t="s">
        <v>110</v>
      </c>
      <c r="I114" s="44" t="s">
        <v>107</v>
      </c>
      <c r="J114" s="34" t="s">
        <v>94</v>
      </c>
      <c r="K114" s="5">
        <f>K115</f>
        <v>0</v>
      </c>
      <c r="L114" s="5">
        <f t="shared" ref="L114:M116" si="49">L115</f>
        <v>0</v>
      </c>
      <c r="M114" s="35">
        <f t="shared" si="49"/>
        <v>0</v>
      </c>
    </row>
    <row r="115" spans="1:13" ht="15.75">
      <c r="A115" s="13">
        <f t="shared" si="32"/>
        <v>107</v>
      </c>
      <c r="B115" s="44" t="s">
        <v>107</v>
      </c>
      <c r="C115" s="44" t="s">
        <v>108</v>
      </c>
      <c r="D115" s="44" t="s">
        <v>187</v>
      </c>
      <c r="E115" s="44" t="s">
        <v>137</v>
      </c>
      <c r="F115" s="44" t="s">
        <v>107</v>
      </c>
      <c r="G115" s="44" t="s">
        <v>109</v>
      </c>
      <c r="H115" s="44" t="s">
        <v>110</v>
      </c>
      <c r="I115" s="44" t="s">
        <v>188</v>
      </c>
      <c r="J115" s="36" t="s">
        <v>95</v>
      </c>
      <c r="K115" s="19">
        <f>K116</f>
        <v>0</v>
      </c>
      <c r="L115" s="19">
        <f t="shared" si="49"/>
        <v>0</v>
      </c>
      <c r="M115" s="19">
        <f t="shared" si="49"/>
        <v>0</v>
      </c>
    </row>
    <row r="116" spans="1:13" ht="31.5">
      <c r="A116" s="13">
        <f t="shared" si="32"/>
        <v>108</v>
      </c>
      <c r="B116" s="44" t="s">
        <v>107</v>
      </c>
      <c r="C116" s="44" t="s">
        <v>108</v>
      </c>
      <c r="D116" s="44" t="s">
        <v>187</v>
      </c>
      <c r="E116" s="44" t="s">
        <v>137</v>
      </c>
      <c r="F116" s="44" t="s">
        <v>130</v>
      </c>
      <c r="G116" s="44" t="s">
        <v>138</v>
      </c>
      <c r="H116" s="44" t="s">
        <v>110</v>
      </c>
      <c r="I116" s="44" t="s">
        <v>188</v>
      </c>
      <c r="J116" s="36" t="s">
        <v>96</v>
      </c>
      <c r="K116" s="19">
        <f>K117</f>
        <v>0</v>
      </c>
      <c r="L116" s="19">
        <f t="shared" si="49"/>
        <v>0</v>
      </c>
      <c r="M116" s="19">
        <f t="shared" si="49"/>
        <v>0</v>
      </c>
    </row>
    <row r="117" spans="1:13" ht="31.5">
      <c r="A117" s="13">
        <f t="shared" si="32"/>
        <v>109</v>
      </c>
      <c r="B117" s="44" t="s">
        <v>145</v>
      </c>
      <c r="C117" s="44" t="s">
        <v>108</v>
      </c>
      <c r="D117" s="44" t="s">
        <v>187</v>
      </c>
      <c r="E117" s="44" t="s">
        <v>137</v>
      </c>
      <c r="F117" s="44" t="s">
        <v>130</v>
      </c>
      <c r="G117" s="44" t="s">
        <v>138</v>
      </c>
      <c r="H117" s="44" t="s">
        <v>110</v>
      </c>
      <c r="I117" s="44" t="s">
        <v>188</v>
      </c>
      <c r="J117" s="36" t="s">
        <v>96</v>
      </c>
      <c r="K117" s="19">
        <v>0</v>
      </c>
      <c r="L117" s="19">
        <v>0</v>
      </c>
      <c r="M117" s="19">
        <v>0</v>
      </c>
    </row>
    <row r="118" spans="1:13" ht="31.5">
      <c r="A118" s="13">
        <f t="shared" si="32"/>
        <v>110</v>
      </c>
      <c r="B118" s="44" t="s">
        <v>107</v>
      </c>
      <c r="C118" s="44" t="s">
        <v>189</v>
      </c>
      <c r="D118" s="44" t="s">
        <v>109</v>
      </c>
      <c r="E118" s="44" t="s">
        <v>109</v>
      </c>
      <c r="F118" s="44" t="s">
        <v>107</v>
      </c>
      <c r="G118" s="44" t="s">
        <v>109</v>
      </c>
      <c r="H118" s="44" t="s">
        <v>110</v>
      </c>
      <c r="I118" s="44" t="s">
        <v>107</v>
      </c>
      <c r="J118" s="4" t="s">
        <v>3</v>
      </c>
      <c r="K118" s="25">
        <f>K119+K123</f>
        <v>451400.4</v>
      </c>
      <c r="L118" s="25">
        <f>L119+L123</f>
        <v>414214</v>
      </c>
      <c r="M118" s="25">
        <f>M119+M123</f>
        <v>417157.60000000003</v>
      </c>
    </row>
    <row r="119" spans="1:13" ht="47.25">
      <c r="A119" s="13">
        <f t="shared" si="32"/>
        <v>111</v>
      </c>
      <c r="B119" s="44" t="s">
        <v>107</v>
      </c>
      <c r="C119" s="44" t="s">
        <v>189</v>
      </c>
      <c r="D119" s="44" t="s">
        <v>116</v>
      </c>
      <c r="E119" s="44" t="s">
        <v>109</v>
      </c>
      <c r="F119" s="44" t="s">
        <v>107</v>
      </c>
      <c r="G119" s="44" t="s">
        <v>109</v>
      </c>
      <c r="H119" s="44" t="s">
        <v>110</v>
      </c>
      <c r="I119" s="44" t="s">
        <v>107</v>
      </c>
      <c r="J119" s="4" t="s">
        <v>34</v>
      </c>
      <c r="K119" s="5">
        <f>K120+K121+K122</f>
        <v>449607.2</v>
      </c>
      <c r="L119" s="5">
        <f t="shared" ref="L119:M119" si="50">L120+L121+L122</f>
        <v>412420.8</v>
      </c>
      <c r="M119" s="5">
        <f t="shared" si="50"/>
        <v>415364.4</v>
      </c>
    </row>
    <row r="120" spans="1:13" ht="47.25">
      <c r="A120" s="13">
        <f t="shared" si="32"/>
        <v>112</v>
      </c>
      <c r="B120" s="44" t="s">
        <v>193</v>
      </c>
      <c r="C120" s="44" t="s">
        <v>189</v>
      </c>
      <c r="D120" s="44" t="s">
        <v>116</v>
      </c>
      <c r="E120" s="44" t="s">
        <v>190</v>
      </c>
      <c r="F120" s="44" t="s">
        <v>107</v>
      </c>
      <c r="G120" s="44" t="s">
        <v>109</v>
      </c>
      <c r="H120" s="44" t="s">
        <v>110</v>
      </c>
      <c r="I120" s="44" t="s">
        <v>191</v>
      </c>
      <c r="J120" s="6" t="s">
        <v>35</v>
      </c>
      <c r="K120" s="19">
        <v>4815.3</v>
      </c>
      <c r="L120" s="19">
        <v>3852.2</v>
      </c>
      <c r="M120" s="19">
        <v>3852.2</v>
      </c>
    </row>
    <row r="121" spans="1:13" ht="47.25">
      <c r="A121" s="13">
        <f t="shared" si="32"/>
        <v>113</v>
      </c>
      <c r="B121" s="44" t="s">
        <v>193</v>
      </c>
      <c r="C121" s="44" t="s">
        <v>189</v>
      </c>
      <c r="D121" s="44" t="s">
        <v>116</v>
      </c>
      <c r="E121" s="44" t="s">
        <v>192</v>
      </c>
      <c r="F121" s="44" t="s">
        <v>107</v>
      </c>
      <c r="G121" s="44" t="s">
        <v>109</v>
      </c>
      <c r="H121" s="44" t="s">
        <v>110</v>
      </c>
      <c r="I121" s="44" t="s">
        <v>191</v>
      </c>
      <c r="J121" s="6" t="s">
        <v>90</v>
      </c>
      <c r="K121" s="19">
        <v>66091.899999999994</v>
      </c>
      <c r="L121" s="19">
        <v>29869</v>
      </c>
      <c r="M121" s="19">
        <v>29869</v>
      </c>
    </row>
    <row r="122" spans="1:13" ht="63">
      <c r="A122" s="13">
        <f t="shared" si="32"/>
        <v>114</v>
      </c>
      <c r="B122" s="44" t="s">
        <v>193</v>
      </c>
      <c r="C122" s="44" t="s">
        <v>189</v>
      </c>
      <c r="D122" s="44" t="s">
        <v>116</v>
      </c>
      <c r="E122" s="44" t="s">
        <v>194</v>
      </c>
      <c r="F122" s="44" t="s">
        <v>107</v>
      </c>
      <c r="G122" s="44" t="s">
        <v>109</v>
      </c>
      <c r="H122" s="44" t="s">
        <v>110</v>
      </c>
      <c r="I122" s="44" t="s">
        <v>191</v>
      </c>
      <c r="J122" s="6" t="s">
        <v>91</v>
      </c>
      <c r="K122" s="19">
        <v>378700</v>
      </c>
      <c r="L122" s="19">
        <v>378699.6</v>
      </c>
      <c r="M122" s="19">
        <v>381643.2</v>
      </c>
    </row>
    <row r="123" spans="1:13" ht="15.75">
      <c r="A123" s="13">
        <f t="shared" si="32"/>
        <v>115</v>
      </c>
      <c r="B123" s="44" t="s">
        <v>107</v>
      </c>
      <c r="C123" s="44" t="s">
        <v>189</v>
      </c>
      <c r="D123" s="44" t="s">
        <v>143</v>
      </c>
      <c r="E123" s="44" t="s">
        <v>109</v>
      </c>
      <c r="F123" s="44" t="s">
        <v>107</v>
      </c>
      <c r="G123" s="44" t="s">
        <v>109</v>
      </c>
      <c r="H123" s="44" t="s">
        <v>110</v>
      </c>
      <c r="I123" s="44" t="s">
        <v>107</v>
      </c>
      <c r="J123" s="37" t="s">
        <v>51</v>
      </c>
      <c r="K123" s="5">
        <f>K124</f>
        <v>1793.2</v>
      </c>
      <c r="L123" s="5">
        <f t="shared" ref="L123:M124" si="51">L124</f>
        <v>1793.2</v>
      </c>
      <c r="M123" s="5">
        <f t="shared" si="51"/>
        <v>1793.2</v>
      </c>
    </row>
    <row r="124" spans="1:13" ht="31.5">
      <c r="A124" s="13">
        <f t="shared" si="32"/>
        <v>116</v>
      </c>
      <c r="B124" s="44" t="s">
        <v>107</v>
      </c>
      <c r="C124" s="44" t="s">
        <v>189</v>
      </c>
      <c r="D124" s="44" t="s">
        <v>143</v>
      </c>
      <c r="E124" s="44" t="s">
        <v>138</v>
      </c>
      <c r="F124" s="44" t="s">
        <v>107</v>
      </c>
      <c r="G124" s="44" t="s">
        <v>138</v>
      </c>
      <c r="H124" s="44" t="s">
        <v>110</v>
      </c>
      <c r="I124" s="44" t="s">
        <v>188</v>
      </c>
      <c r="J124" s="29" t="s">
        <v>52</v>
      </c>
      <c r="K124" s="19">
        <f>K125</f>
        <v>1793.2</v>
      </c>
      <c r="L124" s="19">
        <f t="shared" si="51"/>
        <v>1793.2</v>
      </c>
      <c r="M124" s="19">
        <f t="shared" si="51"/>
        <v>1793.2</v>
      </c>
    </row>
    <row r="125" spans="1:13" ht="31.5">
      <c r="A125" s="13">
        <f t="shared" si="32"/>
        <v>117</v>
      </c>
      <c r="B125" s="44" t="s">
        <v>162</v>
      </c>
      <c r="C125" s="44" t="s">
        <v>189</v>
      </c>
      <c r="D125" s="44" t="s">
        <v>143</v>
      </c>
      <c r="E125" s="44" t="s">
        <v>138</v>
      </c>
      <c r="F125" s="44" t="s">
        <v>175</v>
      </c>
      <c r="G125" s="44" t="s">
        <v>138</v>
      </c>
      <c r="H125" s="44" t="s">
        <v>110</v>
      </c>
      <c r="I125" s="44" t="s">
        <v>188</v>
      </c>
      <c r="J125" s="29" t="s">
        <v>52</v>
      </c>
      <c r="K125" s="19">
        <v>1793.2</v>
      </c>
      <c r="L125" s="19">
        <v>1793.2</v>
      </c>
      <c r="M125" s="19">
        <v>1793.2</v>
      </c>
    </row>
    <row r="126" spans="1:13" ht="15.75">
      <c r="A126" s="13">
        <f t="shared" si="32"/>
        <v>118</v>
      </c>
      <c r="B126" s="13"/>
      <c r="C126" s="13"/>
      <c r="D126" s="13"/>
      <c r="E126" s="13"/>
      <c r="F126" s="13"/>
      <c r="G126" s="13"/>
      <c r="H126" s="13"/>
      <c r="I126" s="13"/>
      <c r="J126" s="38" t="s">
        <v>4</v>
      </c>
      <c r="K126" s="5">
        <f>K118+K9</f>
        <v>783927.4</v>
      </c>
      <c r="L126" s="5">
        <f>L118+L9</f>
        <v>763360.2</v>
      </c>
      <c r="M126" s="5">
        <f>M118+M9</f>
        <v>779331.3</v>
      </c>
    </row>
    <row r="128" spans="1:13">
      <c r="L128">
        <v>779962.2</v>
      </c>
      <c r="M128">
        <v>792167.3</v>
      </c>
    </row>
    <row r="129" spans="11:13">
      <c r="K129" s="2"/>
    </row>
    <row r="130" spans="11:13">
      <c r="K130" s="2"/>
      <c r="L130" s="45">
        <f>L126-L128</f>
        <v>-16602</v>
      </c>
      <c r="M130" s="45">
        <f>M126-M128</f>
        <v>-12836</v>
      </c>
    </row>
  </sheetData>
  <mergeCells count="11">
    <mergeCell ref="A2:K2"/>
    <mergeCell ref="A4:K4"/>
    <mergeCell ref="A5:A7"/>
    <mergeCell ref="B5:I5"/>
    <mergeCell ref="J5:J7"/>
    <mergeCell ref="K5:K7"/>
    <mergeCell ref="L5:L7"/>
    <mergeCell ref="M5:M7"/>
    <mergeCell ref="B6:B7"/>
    <mergeCell ref="C6:G6"/>
    <mergeCell ref="H6:I6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Лист2</vt:lpstr>
      <vt:lpstr>пояснительная</vt:lpstr>
      <vt:lpstr>динамика</vt:lpstr>
      <vt:lpstr>2018 приложение №5</vt:lpstr>
      <vt:lpstr>Лист1</vt:lpstr>
      <vt:lpstr>2019-2020 приложение №6</vt:lpstr>
      <vt:lpstr>'2018 приложение №5'!Заголовки_для_печати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2018-11-07T05:28:03Z</cp:lastPrinted>
  <dcterms:created xsi:type="dcterms:W3CDTF">2011-10-25T01:53:01Z</dcterms:created>
  <dcterms:modified xsi:type="dcterms:W3CDTF">2018-11-20T05:29:34Z</dcterms:modified>
</cp:coreProperties>
</file>