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 name="динамика" sheetId="2" r:id="rId2"/>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K10" i="1"/>
  <c r="A53"/>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Z41" i="2"/>
  <c r="K12" i="1"/>
  <c r="K78"/>
  <c r="Z21" i="2"/>
  <c r="Z20"/>
  <c r="Z27"/>
  <c r="Z26"/>
  <c r="Z69"/>
  <c r="Z68"/>
  <c r="Z67"/>
  <c r="Z65" s="1"/>
  <c r="Z66"/>
  <c r="Y65"/>
  <c r="Z64"/>
  <c r="Z63"/>
  <c r="Z62"/>
  <c r="Z61"/>
  <c r="Z60"/>
  <c r="Z59"/>
  <c r="Z58"/>
  <c r="Z57"/>
  <c r="Z56"/>
  <c r="Z55"/>
  <c r="Z54"/>
  <c r="Z53"/>
  <c r="Z52"/>
  <c r="Z51"/>
  <c r="Z50"/>
  <c r="Z49"/>
  <c r="Z48"/>
  <c r="Z47"/>
  <c r="Z46"/>
  <c r="Z45"/>
  <c r="Z44"/>
  <c r="Y44"/>
  <c r="Z43"/>
  <c r="Z42"/>
  <c r="Z40"/>
  <c r="Z39"/>
  <c r="Z38"/>
  <c r="Z37"/>
  <c r="Z36"/>
  <c r="Z35"/>
  <c r="Z34"/>
  <c r="Z33"/>
  <c r="Z32"/>
  <c r="Z31"/>
  <c r="Z30"/>
  <c r="Z29"/>
  <c r="Z28"/>
  <c r="Z25"/>
  <c r="Z24"/>
  <c r="Z23"/>
  <c r="Z22"/>
  <c r="Z19"/>
  <c r="Z18"/>
  <c r="Z17"/>
  <c r="Z16"/>
  <c r="Z15"/>
  <c r="Z14"/>
  <c r="Z13"/>
  <c r="Z12"/>
  <c r="Z11"/>
  <c r="Z10"/>
  <c r="Z9"/>
  <c r="Z8"/>
  <c r="Y7"/>
  <c r="Y6" s="1"/>
  <c r="K89" i="1"/>
  <c r="X67" i="2"/>
  <c r="X69"/>
  <c r="X68"/>
  <c r="X66"/>
  <c r="X65"/>
  <c r="W65"/>
  <c r="X64"/>
  <c r="X63"/>
  <c r="X62"/>
  <c r="X61"/>
  <c r="X60"/>
  <c r="X59"/>
  <c r="X58"/>
  <c r="X57"/>
  <c r="X56"/>
  <c r="X55"/>
  <c r="X54"/>
  <c r="X53"/>
  <c r="X52"/>
  <c r="X51"/>
  <c r="X50"/>
  <c r="X49"/>
  <c r="X48"/>
  <c r="X47"/>
  <c r="X46"/>
  <c r="X45"/>
  <c r="X44"/>
  <c r="W44"/>
  <c r="X43"/>
  <c r="X42"/>
  <c r="X40"/>
  <c r="X39"/>
  <c r="X38"/>
  <c r="X37"/>
  <c r="X36"/>
  <c r="X35"/>
  <c r="X34"/>
  <c r="X33"/>
  <c r="X32"/>
  <c r="X31"/>
  <c r="X30"/>
  <c r="X29"/>
  <c r="X28"/>
  <c r="X25"/>
  <c r="X24"/>
  <c r="X23"/>
  <c r="X22"/>
  <c r="X19"/>
  <c r="X18"/>
  <c r="X17"/>
  <c r="X16"/>
  <c r="X15"/>
  <c r="X14"/>
  <c r="X13"/>
  <c r="X12"/>
  <c r="X11"/>
  <c r="X10"/>
  <c r="X9"/>
  <c r="X8"/>
  <c r="X7" s="1"/>
  <c r="X6" s="1"/>
  <c r="W7"/>
  <c r="W6"/>
  <c r="V24"/>
  <c r="V69"/>
  <c r="V65" s="1"/>
  <c r="V68"/>
  <c r="V66"/>
  <c r="U65"/>
  <c r="V64"/>
  <c r="V63"/>
  <c r="V62"/>
  <c r="V61"/>
  <c r="V60"/>
  <c r="V59"/>
  <c r="V58"/>
  <c r="V57"/>
  <c r="V56"/>
  <c r="V55"/>
  <c r="V54"/>
  <c r="V53"/>
  <c r="V52"/>
  <c r="V51"/>
  <c r="V50"/>
  <c r="V49"/>
  <c r="V48"/>
  <c r="V47"/>
  <c r="V46"/>
  <c r="V45"/>
  <c r="V44"/>
  <c r="U44"/>
  <c r="V43"/>
  <c r="V42"/>
  <c r="V40"/>
  <c r="V39"/>
  <c r="V7" s="1"/>
  <c r="V38"/>
  <c r="V37"/>
  <c r="V36"/>
  <c r="V35"/>
  <c r="V34"/>
  <c r="V33"/>
  <c r="V32"/>
  <c r="V31"/>
  <c r="V30"/>
  <c r="V29"/>
  <c r="V28"/>
  <c r="V25"/>
  <c r="V23"/>
  <c r="V22"/>
  <c r="V19"/>
  <c r="V18"/>
  <c r="V17"/>
  <c r="V16"/>
  <c r="V15"/>
  <c r="V14"/>
  <c r="V13"/>
  <c r="V12"/>
  <c r="V11"/>
  <c r="V10"/>
  <c r="V9"/>
  <c r="V8"/>
  <c r="U7"/>
  <c r="U6" s="1"/>
  <c r="K52" i="1"/>
  <c r="K83"/>
  <c r="T39" i="2"/>
  <c r="T40"/>
  <c r="S40"/>
  <c r="K72" i="1"/>
  <c r="T32" i="2"/>
  <c r="K65"/>
  <c r="L65"/>
  <c r="M65"/>
  <c r="N65"/>
  <c r="O65"/>
  <c r="P65"/>
  <c r="Q65"/>
  <c r="R65"/>
  <c r="S65"/>
  <c r="T65"/>
  <c r="J65"/>
  <c r="L69"/>
  <c r="N69" s="1"/>
  <c r="L68"/>
  <c r="N68" s="1"/>
  <c r="P68" s="1"/>
  <c r="R68" s="1"/>
  <c r="T68" s="1"/>
  <c r="K26" i="1"/>
  <c r="K55"/>
  <c r="T42" i="2"/>
  <c r="T29"/>
  <c r="T33"/>
  <c r="S44"/>
  <c r="S7"/>
  <c r="K37" i="1"/>
  <c r="K86"/>
  <c r="K85" s="1"/>
  <c r="K82"/>
  <c r="K81" s="1"/>
  <c r="Z7" i="2" l="1"/>
  <c r="Z6" s="1"/>
  <c r="V6"/>
  <c r="R69"/>
  <c r="T69" s="1"/>
  <c r="S6"/>
  <c r="K44"/>
  <c r="M44"/>
  <c r="O44"/>
  <c r="J44"/>
  <c r="R64"/>
  <c r="T64" s="1"/>
  <c r="R66" l="1"/>
  <c r="K14" i="1"/>
  <c r="K61"/>
  <c r="K62"/>
  <c r="K69"/>
  <c r="K70"/>
  <c r="K74"/>
  <c r="K67"/>
  <c r="K59"/>
  <c r="K73"/>
  <c r="K64"/>
  <c r="K65"/>
  <c r="K66"/>
  <c r="K63"/>
  <c r="Q55" i="2"/>
  <c r="Q44" s="1"/>
  <c r="R15"/>
  <c r="T15" s="1"/>
  <c r="R46"/>
  <c r="T46" s="1"/>
  <c r="Q7"/>
  <c r="P28"/>
  <c r="R28" s="1"/>
  <c r="T28" s="1"/>
  <c r="O43"/>
  <c r="P43" s="1"/>
  <c r="R43" s="1"/>
  <c r="T43" s="1"/>
  <c r="P31"/>
  <c r="R31" s="1"/>
  <c r="T31" s="1"/>
  <c r="K19" i="1"/>
  <c r="T66" i="2" l="1"/>
  <c r="O7"/>
  <c r="O6" s="1"/>
  <c r="Q6"/>
  <c r="N12"/>
  <c r="P12" s="1"/>
  <c r="R12" s="1"/>
  <c r="T12" s="1"/>
  <c r="M7"/>
  <c r="L13"/>
  <c r="N13" s="1"/>
  <c r="P13" s="1"/>
  <c r="R13" s="1"/>
  <c r="T13" s="1"/>
  <c r="K21" i="1"/>
  <c r="L11" i="2"/>
  <c r="N11" s="1"/>
  <c r="P11" s="1"/>
  <c r="R11" s="1"/>
  <c r="T11" s="1"/>
  <c r="K17" i="1"/>
  <c r="K16"/>
  <c r="K7" i="2"/>
  <c r="L8"/>
  <c r="N8" s="1"/>
  <c r="P8" s="1"/>
  <c r="L9"/>
  <c r="N9" s="1"/>
  <c r="P9" s="1"/>
  <c r="R9" s="1"/>
  <c r="T9" s="1"/>
  <c r="L10"/>
  <c r="N10" s="1"/>
  <c r="P10" s="1"/>
  <c r="R10" s="1"/>
  <c r="T10" s="1"/>
  <c r="L14"/>
  <c r="N14" s="1"/>
  <c r="P14" s="1"/>
  <c r="R14" s="1"/>
  <c r="T14" s="1"/>
  <c r="L16"/>
  <c r="N16" s="1"/>
  <c r="P16" s="1"/>
  <c r="R16" s="1"/>
  <c r="T16" s="1"/>
  <c r="L17"/>
  <c r="N17" s="1"/>
  <c r="P17" s="1"/>
  <c r="R17" s="1"/>
  <c r="T17" s="1"/>
  <c r="L18"/>
  <c r="N18" s="1"/>
  <c r="P18" s="1"/>
  <c r="R18" s="1"/>
  <c r="T18" s="1"/>
  <c r="L19"/>
  <c r="N19" s="1"/>
  <c r="P19" s="1"/>
  <c r="R19" s="1"/>
  <c r="T19" s="1"/>
  <c r="L22"/>
  <c r="N22" s="1"/>
  <c r="P22" s="1"/>
  <c r="R22" s="1"/>
  <c r="T22" s="1"/>
  <c r="L23"/>
  <c r="N23" s="1"/>
  <c r="P23" s="1"/>
  <c r="R23" s="1"/>
  <c r="T23" s="1"/>
  <c r="L25"/>
  <c r="N25" s="1"/>
  <c r="P25" s="1"/>
  <c r="R25" s="1"/>
  <c r="T25" s="1"/>
  <c r="L30"/>
  <c r="N30" s="1"/>
  <c r="P30" s="1"/>
  <c r="R30" s="1"/>
  <c r="T30" s="1"/>
  <c r="L34"/>
  <c r="N34" s="1"/>
  <c r="P34" s="1"/>
  <c r="R34" s="1"/>
  <c r="T34" s="1"/>
  <c r="L35"/>
  <c r="N35" s="1"/>
  <c r="P35" s="1"/>
  <c r="R35" s="1"/>
  <c r="T35" s="1"/>
  <c r="L36"/>
  <c r="N36" s="1"/>
  <c r="P36" s="1"/>
  <c r="R36" s="1"/>
  <c r="T36" s="1"/>
  <c r="L37"/>
  <c r="N37" s="1"/>
  <c r="P37" s="1"/>
  <c r="R37" s="1"/>
  <c r="T37" s="1"/>
  <c r="L38"/>
  <c r="N38" s="1"/>
  <c r="P38" s="1"/>
  <c r="R38" s="1"/>
  <c r="T38" s="1"/>
  <c r="L45"/>
  <c r="L47"/>
  <c r="N47" s="1"/>
  <c r="P47" s="1"/>
  <c r="R47" s="1"/>
  <c r="T47" s="1"/>
  <c r="L48"/>
  <c r="N48" s="1"/>
  <c r="P48" s="1"/>
  <c r="L49"/>
  <c r="N49" s="1"/>
  <c r="P49" s="1"/>
  <c r="R49" s="1"/>
  <c r="T49" s="1"/>
  <c r="L50"/>
  <c r="N50" s="1"/>
  <c r="P50" s="1"/>
  <c r="R50" s="1"/>
  <c r="T50" s="1"/>
  <c r="L51"/>
  <c r="N51" s="1"/>
  <c r="P51" s="1"/>
  <c r="R51" s="1"/>
  <c r="T51" s="1"/>
  <c r="L52"/>
  <c r="N52" s="1"/>
  <c r="P52" s="1"/>
  <c r="R52" s="1"/>
  <c r="T52" s="1"/>
  <c r="L53"/>
  <c r="N53" s="1"/>
  <c r="P53" s="1"/>
  <c r="R53" s="1"/>
  <c r="T53" s="1"/>
  <c r="L54"/>
  <c r="N54" s="1"/>
  <c r="P54" s="1"/>
  <c r="R54" s="1"/>
  <c r="T54" s="1"/>
  <c r="L55"/>
  <c r="N55" s="1"/>
  <c r="P55" s="1"/>
  <c r="R55" s="1"/>
  <c r="T55" s="1"/>
  <c r="L56"/>
  <c r="N56" s="1"/>
  <c r="P56" s="1"/>
  <c r="R56" s="1"/>
  <c r="T56" s="1"/>
  <c r="L57"/>
  <c r="N57" s="1"/>
  <c r="P57" s="1"/>
  <c r="R57" s="1"/>
  <c r="T57" s="1"/>
  <c r="L58"/>
  <c r="N58" s="1"/>
  <c r="P58" s="1"/>
  <c r="R58" s="1"/>
  <c r="T58" s="1"/>
  <c r="L59"/>
  <c r="N59" s="1"/>
  <c r="P59" s="1"/>
  <c r="R59" s="1"/>
  <c r="T59" s="1"/>
  <c r="L60"/>
  <c r="N60" s="1"/>
  <c r="P60" s="1"/>
  <c r="R60" s="1"/>
  <c r="T60" s="1"/>
  <c r="L61"/>
  <c r="N61" s="1"/>
  <c r="P61" s="1"/>
  <c r="R61" s="1"/>
  <c r="T61" s="1"/>
  <c r="L62"/>
  <c r="N62" s="1"/>
  <c r="P62" s="1"/>
  <c r="R62" s="1"/>
  <c r="T62" s="1"/>
  <c r="L63"/>
  <c r="N63" s="1"/>
  <c r="P63" s="1"/>
  <c r="R63" s="1"/>
  <c r="T63" s="1"/>
  <c r="J7"/>
  <c r="K88" i="1"/>
  <c r="K84" s="1"/>
  <c r="K31"/>
  <c r="K15"/>
  <c r="N45" i="2" l="1"/>
  <c r="N44" s="1"/>
  <c r="L44"/>
  <c r="K6"/>
  <c r="M6"/>
  <c r="P7"/>
  <c r="R8"/>
  <c r="R48"/>
  <c r="T48" s="1"/>
  <c r="J6"/>
  <c r="N7"/>
  <c r="L7"/>
  <c r="K58" i="1"/>
  <c r="K23"/>
  <c r="K13"/>
  <c r="K11"/>
  <c r="R7" i="2" l="1"/>
  <c r="T8"/>
  <c r="T7" s="1"/>
  <c r="N6"/>
  <c r="P45"/>
  <c r="L6"/>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R45" i="2" l="1"/>
  <c r="P44"/>
  <c r="P6" s="1"/>
  <c r="K75" i="1"/>
  <c r="K77"/>
  <c r="K79"/>
  <c r="T45" i="2" l="1"/>
  <c r="T44" s="1"/>
  <c r="T6" s="1"/>
  <c r="R44"/>
  <c r="R6" s="1"/>
  <c r="K57" i="1"/>
  <c r="K56" s="1"/>
  <c r="K25"/>
  <c r="K9" l="1"/>
</calcChain>
</file>

<file path=xl/sharedStrings.xml><?xml version="1.0" encoding="utf-8"?>
<sst xmlns="http://schemas.openxmlformats.org/spreadsheetml/2006/main" count="1342" uniqueCount="189">
  <si>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</si>
  <si>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</si>
  <si>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</si>
  <si>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</si>
  <si>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</si>
  <si>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</si>
  <si>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</si>
  <si>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</si>
  <si>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</si>
  <si>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</si>
  <si>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</si>
  <si>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</si>
  <si>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</si>
  <si>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</si>
  <si>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</si>
  <si>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</si>
  <si>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</si>
  <si>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</si>
  <si>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</si>
  <si>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</si>
  <si>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</si>
  <si>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</si>
  <si>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</si>
  <si>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</si>
  <si>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</si>
  <si>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</si>
  <si>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</si>
  <si>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</si>
  <si>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</si>
  <si>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</si>
  <si>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</si>
  <si>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</si>
  <si>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</si>
  <si>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</si>
  <si>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</si>
  <si>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</si>
  <si>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</si>
  <si>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</si>
  <si>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</si>
  <si>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</si>
  <si>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</si>
  <si>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</si>
  <si>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</si>
  <si>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</si>
  <si>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</si>
  <si>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</si>
  <si>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</si>
  <si>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</si>
  <si>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</si>
  <si>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</si>
  <si>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</si>
  <si>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</si>
  <si>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</si>
  <si>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</si>
  <si>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</si>
  <si>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</si>
  <si>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</si>
  <si>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</si>
  <si>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</si>
  <si>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</si>
  <si>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</si>
  <si>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</si>
  <si>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</si>
  <si>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</si>
  <si>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</si>
  <si>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</si>
  <si>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</si>
  <si>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</si>
  <si>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</si>
  <si>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</si>
  <si>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</si>
  <si>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</si>
  <si>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</si>
  <si>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</si>
  <si>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</si>
  <si>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</si>
  <si>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</si>
  <si>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</si>
  <si>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</si>
  <si>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</si>
  <si>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</si>
  <si>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</si>
  <si>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</si>
  <si>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</si>
  <si>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</si>
  <si>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</si>
  <si>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</si>
  <si>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</si>
  <si>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</si>
  <si>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</si>
  <si>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</si>
  <si>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</si>
  <si>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</si>
  <si>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</si>
  <si>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</si>
  <si>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</si>
  <si>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</si>
  <si>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</si>
  <si>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</si>
  <si>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</si>
  <si>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</si>
  <si>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</si>
  <si>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</si>
  <si>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</si>
  <si>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</si>
  <si>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</si>
  <si>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</si>
  <si>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</si>
  <si>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</si>
  <si>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</si>
  <si>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</si>
  <si>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</si>
  <si>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</si>
  <si>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</si>
  <si>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</si>
  <si>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</si>
  <si>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</si>
  <si>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</si>
  <si>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</si>
  <si>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t>Корректировка №2
 январь 2020г</t>
  </si>
  <si>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</si>
  <si>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</si>
  <si>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</si>
  <si>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</si>
  <si>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</si>
  <si>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</si>
  <si>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Корректировка №3
  2020г</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</si>
  <si>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</si>
  <si>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</si>
  <si>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</si>
  <si>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</si>
  <si>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t>Корректировка №4
  2020г</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</si>
  <si>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</si>
  <si>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7461</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</si>
  <si>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</si>
  <si>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7840</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</si>
  <si>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</si>
  <si>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</si>
  <si>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Корректировка №5
  2020г</t>
  </si>
  <si>
    <t>Решение 
ГС от   №</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</si>
  <si>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года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</si>
  <si>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5469</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</si>
  <si>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</si>
  <si>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5304</t>
  </si>
  <si>
    <t>5303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</si>
  <si>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</si>
  <si>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</si>
  <si>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45</t>
  </si>
  <si>
    <t>303</t>
  </si>
  <si>
    <t>469</t>
  </si>
  <si>
    <t>1036</t>
  </si>
  <si>
    <t>Субвенции бюджетам городских 
округов на проведение Всероссийской переписи населения 2020 года</t>
  </si>
  <si>
    <t>Субвенции бюджетам на проведение
 Всероссийской переписи населения 2020 года</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</si>
  <si>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</si>
  <si>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</si>
  <si>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Корректировка №6
  2020г</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</si>
  <si>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</si>
  <si>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</si>
  <si>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</si>
  <si>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</si>
  <si>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</si>
  <si>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</si>
  <si>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</si>
  <si>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</si>
  <si>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</si>
  <si>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</si>
  <si>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</si>
  <si>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</si>
  <si>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</si>
  <si>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</si>
  <si>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r>
      <rPr>
        <b/>
        <sz val="12"/>
        <rFont val="Arial"/>
        <family val="2"/>
        <charset val="204"/>
      </rPr>
      <t>Приложение 7</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</si>
  <si>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7418</t>
  </si>
  <si>
    <t>Корректировка №7
  2020г</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</si>
  <si>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</si>
  <si>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Корректировка №8
  2020г</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</si>
  <si>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</si>
  <si>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</si>
  <si>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</si>
  <si>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</si>
  <si>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Корректировка №9
  2020г</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</si>
  <si>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</si>
  <si>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</si>
  <si>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</si>
  <si>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</si>
  <si>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</si>
  <si>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</si>
  <si>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</si>
  <si>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</si>
  <si>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12 августа  2020 г. № 59 - 359 -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</si>
</sst>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0"/>
    <numFmt numFmtId="168" formatCode="#,##0.000000"/>
    <numFmt numFmtId="169" formatCode="?"/>
  </numFmts>
  <fonts count="15">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
      <sz val="12"/>
      <name val="Times New Roman"/>
      <family val="1"/>
      <charset val="204"/>
    </font>
    <font>
      <sz val="12"/>
      <name val="Arial Cyr"/>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92">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0" fontId="5" fillId="0" borderId="1" xfId="1" applyFont="1" applyBorder="1" applyAlignment="1">
      <alignment horizontal="center" vertical="center" wrapText="1"/>
    </xf>
    <xf numFmtId="0" fontId="5" fillId="0" borderId="1" xfId="1" applyFont="1" applyBorder="1" applyAlignment="1">
      <alignment horizontal="center" vertical="top" wrapText="1"/>
    </xf>
    <xf numFmtId="49" fontId="7"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165" fontId="8" fillId="2" borderId="1" xfId="0" applyNumberFormat="1" applyFont="1" applyFill="1" applyBorder="1" applyAlignment="1">
      <alignment vertical="center"/>
    </xf>
    <xf numFmtId="0" fontId="7" fillId="2" borderId="1" xfId="0" applyFont="1" applyFill="1" applyBorder="1" applyAlignment="1">
      <alignment vertical="top" wrapText="1"/>
    </xf>
    <xf numFmtId="0" fontId="7" fillId="0" borderId="1" xfId="1" applyNumberFormat="1" applyFont="1" applyFill="1" applyBorder="1" applyAlignment="1">
      <alignment horizontal="left" vertical="top" wrapText="1"/>
    </xf>
    <xf numFmtId="49" fontId="7" fillId="3" borderId="1" xfId="0" applyNumberFormat="1" applyFont="1" applyFill="1" applyBorder="1" applyAlignment="1">
      <alignment horizontal="center" vertical="center"/>
    </xf>
    <xf numFmtId="0" fontId="7" fillId="3" borderId="1" xfId="1" applyNumberFormat="1" applyFont="1" applyFill="1" applyBorder="1" applyAlignment="1">
      <alignment horizontal="left" vertical="top" wrapText="1"/>
    </xf>
    <xf numFmtId="0" fontId="5" fillId="0" borderId="4" xfId="1" applyFont="1" applyFill="1" applyBorder="1" applyAlignment="1">
      <alignment horizontal="center" vertical="center" wrapText="1"/>
    </xf>
    <xf numFmtId="165" fontId="8" fillId="2" borderId="4" xfId="0" applyNumberFormat="1" applyFont="1" applyFill="1" applyBorder="1" applyAlignment="1">
      <alignment vertical="center"/>
    </xf>
    <xf numFmtId="165" fontId="7" fillId="2" borderId="4" xfId="0" applyNumberFormat="1" applyFont="1" applyFill="1" applyBorder="1" applyAlignment="1">
      <alignment vertical="center"/>
    </xf>
    <xf numFmtId="4" fontId="13" fillId="0" borderId="1" xfId="0" applyNumberFormat="1" applyFont="1" applyBorder="1" applyAlignment="1">
      <alignment horizontal="center" vertical="center"/>
    </xf>
    <xf numFmtId="0" fontId="9" fillId="2" borderId="4" xfId="0" applyFont="1" applyFill="1" applyBorder="1" applyAlignment="1">
      <alignment vertical="center"/>
    </xf>
    <xf numFmtId="4" fontId="8" fillId="2" borderId="4" xfId="0" applyNumberFormat="1" applyFont="1" applyFill="1" applyBorder="1" applyAlignment="1">
      <alignment vertical="center"/>
    </xf>
    <xf numFmtId="166" fontId="8" fillId="2" borderId="4" xfId="0" applyNumberFormat="1" applyFont="1" applyFill="1" applyBorder="1" applyAlignment="1">
      <alignment vertical="center"/>
    </xf>
    <xf numFmtId="167" fontId="8" fillId="2" borderId="4" xfId="0" applyNumberFormat="1" applyFont="1" applyFill="1" applyBorder="1" applyAlignment="1">
      <alignment vertical="center"/>
    </xf>
    <xf numFmtId="167" fontId="13" fillId="0" borderId="1" xfId="0" applyNumberFormat="1" applyFont="1" applyBorder="1" applyAlignment="1">
      <alignment horizontal="center" vertical="center"/>
    </xf>
    <xf numFmtId="168" fontId="13" fillId="0" borderId="1" xfId="0" applyNumberFormat="1" applyFont="1" applyBorder="1" applyAlignment="1">
      <alignment horizontal="center" vertical="center"/>
    </xf>
    <xf numFmtId="4" fontId="13" fillId="0" borderId="4" xfId="0" applyNumberFormat="1" applyFont="1" applyBorder="1" applyAlignment="1">
      <alignment horizontal="center" vertical="center"/>
    </xf>
    <xf numFmtId="167" fontId="13" fillId="0" borderId="4" xfId="0" applyNumberFormat="1" applyFont="1" applyBorder="1" applyAlignment="1">
      <alignment horizontal="center" vertical="center"/>
    </xf>
    <xf numFmtId="169" fontId="7" fillId="4" borderId="9" xfId="0" applyNumberFormat="1" applyFont="1" applyFill="1" applyBorder="1" applyAlignment="1" applyProtection="1">
      <alignment horizontal="left" vertical="center" wrapText="1"/>
    </xf>
    <xf numFmtId="49" fontId="9" fillId="2" borderId="1" xfId="0" applyNumberFormat="1" applyFont="1" applyFill="1" applyBorder="1" applyAlignment="1">
      <alignment horizontal="center" vertical="center"/>
    </xf>
    <xf numFmtId="49" fontId="13" fillId="2" borderId="1" xfId="0" applyNumberFormat="1" applyFont="1" applyFill="1" applyBorder="1" applyAlignment="1">
      <alignment horizontal="center" vertical="center"/>
    </xf>
    <xf numFmtId="169" fontId="7" fillId="2" borderId="9" xfId="0" applyNumberFormat="1" applyFont="1" applyFill="1" applyBorder="1" applyAlignment="1" applyProtection="1">
      <alignment horizontal="left" vertical="center" wrapText="1"/>
    </xf>
    <xf numFmtId="0" fontId="12" fillId="2" borderId="1" xfId="0" applyFont="1" applyFill="1" applyBorder="1"/>
    <xf numFmtId="0" fontId="9" fillId="2" borderId="1" xfId="0" applyFont="1" applyFill="1" applyBorder="1" applyAlignment="1">
      <alignment wrapText="1"/>
    </xf>
    <xf numFmtId="166" fontId="12" fillId="2" borderId="4" xfId="0" applyNumberFormat="1" applyFont="1" applyFill="1" applyBorder="1" applyAlignment="1">
      <alignment vertical="center"/>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top" wrapText="1"/>
    </xf>
    <xf numFmtId="0" fontId="6" fillId="2" borderId="1" xfId="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0" fontId="11" fillId="2" borderId="1" xfId="0" applyFont="1" applyFill="1" applyBorder="1" applyAlignment="1">
      <alignment wrapText="1"/>
    </xf>
    <xf numFmtId="169" fontId="7" fillId="2" borderId="1" xfId="0" applyNumberFormat="1" applyFont="1" applyFill="1" applyBorder="1" applyAlignment="1" applyProtection="1">
      <alignment horizontal="left" vertical="center" wrapText="1"/>
    </xf>
    <xf numFmtId="165" fontId="12" fillId="2" borderId="1" xfId="0" applyNumberFormat="1" applyFont="1" applyFill="1" applyBorder="1" applyAlignment="1">
      <alignment vertical="center"/>
    </xf>
    <xf numFmtId="165" fontId="9" fillId="2" borderId="1" xfId="0" applyNumberFormat="1" applyFont="1" applyFill="1" applyBorder="1" applyAlignment="1">
      <alignment vertical="center"/>
    </xf>
    <xf numFmtId="165" fontId="14" fillId="2" borderId="1" xfId="0" applyNumberFormat="1" applyFont="1" applyFill="1" applyBorder="1" applyAlignment="1">
      <alignment vertical="top"/>
    </xf>
    <xf numFmtId="0" fontId="9" fillId="3" borderId="1" xfId="0" applyFont="1" applyFill="1" applyBorder="1" applyAlignment="1">
      <alignment wrapText="1"/>
    </xf>
    <xf numFmtId="0" fontId="13" fillId="3" borderId="1" xfId="1" applyNumberFormat="1" applyFont="1" applyFill="1" applyBorder="1" applyAlignment="1">
      <alignment horizontal="left" vertical="top" wrapText="1"/>
    </xf>
    <xf numFmtId="165" fontId="7" fillId="3" borderId="4" xfId="0" applyNumberFormat="1" applyFont="1" applyFill="1" applyBorder="1" applyAlignment="1">
      <alignment vertical="center"/>
    </xf>
    <xf numFmtId="4" fontId="13" fillId="3" borderId="4" xfId="0" applyNumberFormat="1" applyFont="1" applyFill="1" applyBorder="1" applyAlignment="1">
      <alignment horizontal="center" vertical="center"/>
    </xf>
    <xf numFmtId="167" fontId="13" fillId="3" borderId="4" xfId="0" applyNumberFormat="1" applyFont="1" applyFill="1" applyBorder="1" applyAlignment="1">
      <alignment horizontal="center" vertical="center"/>
    </xf>
    <xf numFmtId="167" fontId="13" fillId="3" borderId="1" xfId="0" applyNumberFormat="1" applyFont="1" applyFill="1" applyBorder="1" applyAlignment="1">
      <alignment horizontal="center" vertical="center"/>
    </xf>
    <xf numFmtId="0" fontId="9" fillId="2" borderId="1" xfId="0" applyFont="1" applyFill="1" applyBorder="1" applyAlignment="1">
      <alignment vertical="center"/>
    </xf>
    <xf numFmtId="0" fontId="9" fillId="2" borderId="1" xfId="0" applyNumberFormat="1" applyFont="1" applyFill="1" applyBorder="1" applyAlignment="1">
      <alignment wrapText="1"/>
    </xf>
    <xf numFmtId="0" fontId="7" fillId="3" borderId="1" xfId="1" applyFont="1" applyFill="1" applyBorder="1" applyAlignment="1">
      <alignment horizontal="left" vertical="top" wrapText="1"/>
    </xf>
    <xf numFmtId="0" fontId="7" fillId="2" borderId="1" xfId="1" applyFont="1" applyFill="1" applyBorder="1" applyAlignment="1">
      <alignment horizontal="left" vertical="top" wrapText="1"/>
    </xf>
    <xf numFmtId="167" fontId="8" fillId="2" borderId="1" xfId="0" applyNumberFormat="1" applyFont="1" applyFill="1" applyBorder="1" applyAlignment="1">
      <alignment vertical="center"/>
    </xf>
    <xf numFmtId="166" fontId="8" fillId="2" borderId="1" xfId="0" applyNumberFormat="1" applyFont="1" applyFill="1" applyBorder="1" applyAlignment="1">
      <alignment vertical="center"/>
    </xf>
    <xf numFmtId="4" fontId="13"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xf numFmtId="4" fontId="13" fillId="0" borderId="3" xfId="0" applyNumberFormat="1" applyFont="1" applyBorder="1" applyAlignment="1">
      <alignment horizontal="center" vertical="center" wrapText="1"/>
    </xf>
    <xf numFmtId="4" fontId="13" fillId="0" borderId="7" xfId="0" applyNumberFormat="1" applyFont="1" applyBorder="1" applyAlignment="1">
      <alignment horizontal="center" vertical="center"/>
    </xf>
    <xf numFmtId="4" fontId="13" fillId="0" borderId="8" xfId="0" applyNumberFormat="1" applyFont="1" applyBorder="1" applyAlignment="1">
      <alignment horizontal="center" vertical="center"/>
    </xf>
    <xf numFmtId="4" fontId="13"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K92"/>
  <sheetViews>
    <sheetView tabSelected="1" view="pageBreakPreview" zoomScale="98" zoomScaleSheetLayoutView="98" workbookViewId="0">
      <selection activeCell="L6" sqref="L6"/>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5.140625" style="1" customWidth="1"/>
    <col min="8" max="8" width="8" style="1" customWidth="1"/>
    <col min="9" max="9" width="5.85546875" style="1" customWidth="1"/>
    <col min="10" max="10" width="52.42578125" style="2" customWidth="1"/>
    <col min="11" max="11" width="15" style="3" customWidth="1"/>
  </cols>
  <sheetData>
    <row r="1" spans="1:11" ht="103.5" customHeight="1">
      <c r="A1" s="69" t="s">
        <v>188</v>
      </c>
      <c r="B1" s="69"/>
      <c r="C1" s="69"/>
      <c r="D1" s="69"/>
      <c r="E1" s="69"/>
      <c r="F1" s="69"/>
      <c r="G1" s="69"/>
      <c r="H1" s="69"/>
      <c r="I1" s="69"/>
      <c r="J1" s="69"/>
      <c r="K1" s="69"/>
    </row>
    <row r="2" spans="1:11" ht="66" customHeight="1">
      <c r="A2" s="74" t="s">
        <v>170</v>
      </c>
      <c r="B2" s="74"/>
      <c r="C2" s="74"/>
      <c r="D2" s="74"/>
      <c r="E2" s="74"/>
      <c r="F2" s="74"/>
      <c r="G2" s="74"/>
      <c r="H2" s="74"/>
      <c r="I2" s="74"/>
      <c r="J2" s="74"/>
      <c r="K2" s="74"/>
    </row>
    <row r="3" spans="1:11" ht="15">
      <c r="A3" s="9"/>
      <c r="B3" s="9"/>
      <c r="C3" s="9"/>
      <c r="D3" s="9"/>
      <c r="E3" s="10"/>
      <c r="F3" s="9"/>
      <c r="G3" s="9"/>
      <c r="H3" s="9"/>
      <c r="I3" s="9"/>
      <c r="J3" s="11"/>
      <c r="K3" s="9"/>
    </row>
    <row r="4" spans="1:11" ht="42" customHeight="1">
      <c r="A4" s="9"/>
      <c r="B4" s="73" t="s">
        <v>81</v>
      </c>
      <c r="C4" s="73"/>
      <c r="D4" s="73"/>
      <c r="E4" s="73"/>
      <c r="F4" s="73"/>
      <c r="G4" s="73"/>
      <c r="H4" s="73"/>
      <c r="I4" s="73"/>
      <c r="J4" s="73"/>
      <c r="K4" s="73"/>
    </row>
    <row r="5" spans="1:11" ht="30.75" customHeight="1">
      <c r="A5" s="81" t="s">
        <v>17</v>
      </c>
      <c r="B5" s="75" t="s">
        <v>5</v>
      </c>
      <c r="C5" s="76"/>
      <c r="D5" s="76"/>
      <c r="E5" s="76"/>
      <c r="F5" s="76"/>
      <c r="G5" s="76"/>
      <c r="H5" s="76"/>
      <c r="I5" s="77"/>
      <c r="J5" s="84" t="s">
        <v>79</v>
      </c>
      <c r="K5" s="70" t="s">
        <v>80</v>
      </c>
    </row>
    <row r="6" spans="1:11" ht="66" customHeight="1">
      <c r="A6" s="82"/>
      <c r="B6" s="78" t="s">
        <v>78</v>
      </c>
      <c r="C6" s="80" t="s">
        <v>6</v>
      </c>
      <c r="D6" s="80"/>
      <c r="E6" s="80"/>
      <c r="F6" s="80"/>
      <c r="G6" s="80"/>
      <c r="H6" s="80" t="s">
        <v>7</v>
      </c>
      <c r="I6" s="80"/>
      <c r="J6" s="85"/>
      <c r="K6" s="71"/>
    </row>
    <row r="7" spans="1:11" ht="164.25">
      <c r="A7" s="83"/>
      <c r="B7" s="79"/>
      <c r="C7" s="4" t="s">
        <v>71</v>
      </c>
      <c r="D7" s="4" t="s">
        <v>72</v>
      </c>
      <c r="E7" s="4" t="s">
        <v>73</v>
      </c>
      <c r="F7" s="4" t="s">
        <v>74</v>
      </c>
      <c r="G7" s="4" t="s">
        <v>75</v>
      </c>
      <c r="H7" s="4" t="s">
        <v>76</v>
      </c>
      <c r="I7" s="4" t="s">
        <v>77</v>
      </c>
      <c r="J7" s="86"/>
      <c r="K7" s="72"/>
    </row>
    <row r="8" spans="1:11">
      <c r="A8" s="42"/>
      <c r="B8" s="42">
        <v>1</v>
      </c>
      <c r="C8" s="42">
        <v>2</v>
      </c>
      <c r="D8" s="42">
        <v>3</v>
      </c>
      <c r="E8" s="42">
        <v>4</v>
      </c>
      <c r="F8" s="42">
        <v>5</v>
      </c>
      <c r="G8" s="42">
        <v>6</v>
      </c>
      <c r="H8" s="42">
        <v>7</v>
      </c>
      <c r="I8" s="42">
        <v>8</v>
      </c>
      <c r="J8" s="43">
        <v>9</v>
      </c>
      <c r="K8" s="42">
        <v>10</v>
      </c>
    </row>
    <row r="9" spans="1:11" ht="50.25" customHeight="1">
      <c r="A9" s="44">
        <v>1</v>
      </c>
      <c r="B9" s="17" t="s">
        <v>1</v>
      </c>
      <c r="C9" s="17" t="s">
        <v>13</v>
      </c>
      <c r="D9" s="17" t="s">
        <v>4</v>
      </c>
      <c r="E9" s="17" t="s">
        <v>2</v>
      </c>
      <c r="F9" s="17" t="s">
        <v>1</v>
      </c>
      <c r="G9" s="17" t="s">
        <v>2</v>
      </c>
      <c r="H9" s="17" t="s">
        <v>3</v>
      </c>
      <c r="I9" s="17" t="s">
        <v>1</v>
      </c>
      <c r="J9" s="12" t="s">
        <v>18</v>
      </c>
      <c r="K9" s="18">
        <f>K10+K56+K84</f>
        <v>973766.34685999993</v>
      </c>
    </row>
    <row r="10" spans="1:11" ht="47.25">
      <c r="A10" s="44">
        <f>A9+1</f>
        <v>2</v>
      </c>
      <c r="B10" s="17" t="s">
        <v>1</v>
      </c>
      <c r="C10" s="17" t="s">
        <v>13</v>
      </c>
      <c r="D10" s="17" t="s">
        <v>4</v>
      </c>
      <c r="E10" s="17" t="s">
        <v>14</v>
      </c>
      <c r="F10" s="17" t="s">
        <v>1</v>
      </c>
      <c r="G10" s="17" t="s">
        <v>2</v>
      </c>
      <c r="H10" s="17" t="s">
        <v>3</v>
      </c>
      <c r="I10" s="17" t="s">
        <v>9</v>
      </c>
      <c r="J10" s="12" t="s">
        <v>0</v>
      </c>
      <c r="K10" s="18">
        <f>K11+K13+K23+K25+K15+K17+K21+K19+0.1</f>
        <v>555148.78685999999</v>
      </c>
    </row>
    <row r="11" spans="1:11" ht="150">
      <c r="A11" s="44">
        <f t="shared" ref="A11:A90" si="0">A10+1</f>
        <v>3</v>
      </c>
      <c r="B11" s="36" t="s">
        <v>1</v>
      </c>
      <c r="C11" s="36">
        <v>2</v>
      </c>
      <c r="D11" s="17" t="s">
        <v>4</v>
      </c>
      <c r="E11" s="36">
        <v>20</v>
      </c>
      <c r="F11" s="36">
        <v>299</v>
      </c>
      <c r="G11" s="17" t="s">
        <v>2</v>
      </c>
      <c r="H11" s="36" t="s">
        <v>3</v>
      </c>
      <c r="I11" s="36">
        <v>150</v>
      </c>
      <c r="J11" s="45" t="s">
        <v>98</v>
      </c>
      <c r="K11" s="16">
        <f>K12</f>
        <v>251258.73415</v>
      </c>
    </row>
    <row r="12" spans="1:11" ht="188.25" customHeight="1">
      <c r="A12" s="44">
        <f t="shared" si="0"/>
        <v>4</v>
      </c>
      <c r="B12" s="36">
        <v>991</v>
      </c>
      <c r="C12" s="36">
        <v>2</v>
      </c>
      <c r="D12" s="36" t="s">
        <v>4</v>
      </c>
      <c r="E12" s="36">
        <v>20</v>
      </c>
      <c r="F12" s="36">
        <v>299</v>
      </c>
      <c r="G12" s="17" t="s">
        <v>8</v>
      </c>
      <c r="H12" s="36" t="s">
        <v>3</v>
      </c>
      <c r="I12" s="36">
        <v>150</v>
      </c>
      <c r="J12" s="13" t="s">
        <v>106</v>
      </c>
      <c r="K12" s="16">
        <f>188038+63220.72415+0.01</f>
        <v>251258.73415</v>
      </c>
    </row>
    <row r="13" spans="1:11" ht="120">
      <c r="A13" s="44">
        <f t="shared" si="0"/>
        <v>5</v>
      </c>
      <c r="B13" s="36" t="s">
        <v>1</v>
      </c>
      <c r="C13" s="36">
        <v>2</v>
      </c>
      <c r="D13" s="17" t="s">
        <v>4</v>
      </c>
      <c r="E13" s="36">
        <v>20</v>
      </c>
      <c r="F13" s="36">
        <v>302</v>
      </c>
      <c r="G13" s="17" t="s">
        <v>2</v>
      </c>
      <c r="H13" s="36" t="s">
        <v>3</v>
      </c>
      <c r="I13" s="36">
        <v>150</v>
      </c>
      <c r="J13" s="45" t="s">
        <v>99</v>
      </c>
      <c r="K13" s="16">
        <f>K14</f>
        <v>104193.76274000001</v>
      </c>
    </row>
    <row r="14" spans="1:11" ht="142.5" customHeight="1">
      <c r="A14" s="44">
        <f t="shared" si="0"/>
        <v>6</v>
      </c>
      <c r="B14" s="36">
        <v>991</v>
      </c>
      <c r="C14" s="36">
        <v>2</v>
      </c>
      <c r="D14" s="36" t="s">
        <v>4</v>
      </c>
      <c r="E14" s="36">
        <v>20</v>
      </c>
      <c r="F14" s="36">
        <v>302</v>
      </c>
      <c r="G14" s="17" t="s">
        <v>8</v>
      </c>
      <c r="H14" s="36" t="s">
        <v>3</v>
      </c>
      <c r="I14" s="36">
        <v>150</v>
      </c>
      <c r="J14" s="13" t="s">
        <v>107</v>
      </c>
      <c r="K14" s="16">
        <f>86096.34559+18097.41715</f>
        <v>104193.76274000001</v>
      </c>
    </row>
    <row r="15" spans="1:11" ht="60">
      <c r="A15" s="44">
        <f t="shared" si="0"/>
        <v>7</v>
      </c>
      <c r="B15" s="36" t="s">
        <v>1</v>
      </c>
      <c r="C15" s="36">
        <v>2</v>
      </c>
      <c r="D15" s="36" t="s">
        <v>4</v>
      </c>
      <c r="E15" s="36" t="s">
        <v>12</v>
      </c>
      <c r="F15" s="36" t="s">
        <v>109</v>
      </c>
      <c r="G15" s="17" t="s">
        <v>2</v>
      </c>
      <c r="H15" s="36" t="s">
        <v>3</v>
      </c>
      <c r="I15" s="36">
        <v>150</v>
      </c>
      <c r="J15" s="46" t="s">
        <v>111</v>
      </c>
      <c r="K15" s="16">
        <f>K16</f>
        <v>2809.3499700000002</v>
      </c>
    </row>
    <row r="16" spans="1:11" ht="142.5" customHeight="1">
      <c r="A16" s="44">
        <f t="shared" si="0"/>
        <v>8</v>
      </c>
      <c r="B16" s="36">
        <v>991</v>
      </c>
      <c r="C16" s="36">
        <v>2</v>
      </c>
      <c r="D16" s="36" t="s">
        <v>4</v>
      </c>
      <c r="E16" s="36" t="s">
        <v>12</v>
      </c>
      <c r="F16" s="36" t="s">
        <v>109</v>
      </c>
      <c r="G16" s="17" t="s">
        <v>8</v>
      </c>
      <c r="H16" s="36" t="s">
        <v>3</v>
      </c>
      <c r="I16" s="36">
        <v>150</v>
      </c>
      <c r="J16" s="13" t="s">
        <v>110</v>
      </c>
      <c r="K16" s="16">
        <f>2668.88247+140.4675</f>
        <v>2809.3499700000002</v>
      </c>
    </row>
    <row r="17" spans="1:11" ht="45">
      <c r="A17" s="44">
        <f t="shared" si="0"/>
        <v>9</v>
      </c>
      <c r="B17" s="17" t="s">
        <v>1</v>
      </c>
      <c r="C17" s="17" t="s">
        <v>13</v>
      </c>
      <c r="D17" s="17" t="s">
        <v>4</v>
      </c>
      <c r="E17" s="17" t="s">
        <v>12</v>
      </c>
      <c r="F17" s="17" t="s">
        <v>120</v>
      </c>
      <c r="G17" s="17" t="s">
        <v>2</v>
      </c>
      <c r="H17" s="17" t="s">
        <v>3</v>
      </c>
      <c r="I17" s="17" t="s">
        <v>9</v>
      </c>
      <c r="J17" s="47" t="s">
        <v>121</v>
      </c>
      <c r="K17" s="16">
        <f>K18</f>
        <v>2667.4</v>
      </c>
    </row>
    <row r="18" spans="1:11" ht="135">
      <c r="A18" s="44">
        <f t="shared" si="0"/>
        <v>10</v>
      </c>
      <c r="B18" s="17" t="s">
        <v>15</v>
      </c>
      <c r="C18" s="17" t="s">
        <v>13</v>
      </c>
      <c r="D18" s="17" t="s">
        <v>4</v>
      </c>
      <c r="E18" s="17" t="s">
        <v>12</v>
      </c>
      <c r="F18" s="17" t="s">
        <v>120</v>
      </c>
      <c r="G18" s="17" t="s">
        <v>8</v>
      </c>
      <c r="H18" s="17" t="s">
        <v>3</v>
      </c>
      <c r="I18" s="17" t="s">
        <v>9</v>
      </c>
      <c r="J18" s="13" t="s">
        <v>122</v>
      </c>
      <c r="K18" s="16">
        <v>2667.4</v>
      </c>
    </row>
    <row r="19" spans="1:11" ht="45">
      <c r="A19" s="44">
        <f t="shared" si="0"/>
        <v>11</v>
      </c>
      <c r="B19" s="17" t="s">
        <v>1</v>
      </c>
      <c r="C19" s="17" t="s">
        <v>13</v>
      </c>
      <c r="D19" s="17" t="s">
        <v>4</v>
      </c>
      <c r="E19" s="17" t="s">
        <v>12</v>
      </c>
      <c r="F19" s="17" t="s">
        <v>127</v>
      </c>
      <c r="G19" s="17" t="s">
        <v>2</v>
      </c>
      <c r="H19" s="17" t="s">
        <v>3</v>
      </c>
      <c r="I19" s="17" t="s">
        <v>9</v>
      </c>
      <c r="J19" s="48" t="s">
        <v>129</v>
      </c>
      <c r="K19" s="16">
        <f>K20</f>
        <v>3172</v>
      </c>
    </row>
    <row r="20" spans="1:11" ht="45">
      <c r="A20" s="44">
        <f t="shared" si="0"/>
        <v>12</v>
      </c>
      <c r="B20" s="17" t="s">
        <v>15</v>
      </c>
      <c r="C20" s="17" t="s">
        <v>13</v>
      </c>
      <c r="D20" s="17" t="s">
        <v>4</v>
      </c>
      <c r="E20" s="17" t="s">
        <v>12</v>
      </c>
      <c r="F20" s="17" t="s">
        <v>127</v>
      </c>
      <c r="G20" s="17" t="s">
        <v>8</v>
      </c>
      <c r="H20" s="17" t="s">
        <v>3</v>
      </c>
      <c r="I20" s="17" t="s">
        <v>9</v>
      </c>
      <c r="J20" s="47" t="s">
        <v>130</v>
      </c>
      <c r="K20" s="16">
        <v>3172</v>
      </c>
    </row>
    <row r="21" spans="1:11" ht="30">
      <c r="A21" s="44">
        <f t="shared" si="0"/>
        <v>13</v>
      </c>
      <c r="B21" s="17" t="s">
        <v>1</v>
      </c>
      <c r="C21" s="17" t="s">
        <v>13</v>
      </c>
      <c r="D21" s="17" t="s">
        <v>4</v>
      </c>
      <c r="E21" s="17" t="s">
        <v>12</v>
      </c>
      <c r="F21" s="17" t="s">
        <v>123</v>
      </c>
      <c r="G21" s="17" t="s">
        <v>2</v>
      </c>
      <c r="H21" s="17" t="s">
        <v>3</v>
      </c>
      <c r="I21" s="17" t="s">
        <v>9</v>
      </c>
      <c r="J21" s="14" t="s">
        <v>125</v>
      </c>
      <c r="K21" s="16">
        <f>K22</f>
        <v>176.4</v>
      </c>
    </row>
    <row r="22" spans="1:11" ht="166.5" customHeight="1">
      <c r="A22" s="44">
        <f t="shared" si="0"/>
        <v>14</v>
      </c>
      <c r="B22" s="17" t="s">
        <v>15</v>
      </c>
      <c r="C22" s="17" t="s">
        <v>13</v>
      </c>
      <c r="D22" s="17" t="s">
        <v>4</v>
      </c>
      <c r="E22" s="17" t="s">
        <v>12</v>
      </c>
      <c r="F22" s="17" t="s">
        <v>123</v>
      </c>
      <c r="G22" s="17" t="s">
        <v>8</v>
      </c>
      <c r="H22" s="17" t="s">
        <v>3</v>
      </c>
      <c r="I22" s="17" t="s">
        <v>9</v>
      </c>
      <c r="J22" s="13" t="s">
        <v>124</v>
      </c>
      <c r="K22" s="16">
        <v>176.4</v>
      </c>
    </row>
    <row r="23" spans="1:11" ht="83.25" customHeight="1">
      <c r="A23" s="44">
        <f t="shared" si="0"/>
        <v>15</v>
      </c>
      <c r="B23" s="17" t="s">
        <v>1</v>
      </c>
      <c r="C23" s="17" t="s">
        <v>13</v>
      </c>
      <c r="D23" s="17" t="s">
        <v>4</v>
      </c>
      <c r="E23" s="17" t="s">
        <v>12</v>
      </c>
      <c r="F23" s="17" t="s">
        <v>102</v>
      </c>
      <c r="G23" s="17" t="s">
        <v>2</v>
      </c>
      <c r="H23" s="17" t="s">
        <v>3</v>
      </c>
      <c r="I23" s="17" t="s">
        <v>9</v>
      </c>
      <c r="J23" s="14" t="s">
        <v>103</v>
      </c>
      <c r="K23" s="16">
        <f>K24</f>
        <v>19500</v>
      </c>
    </row>
    <row r="24" spans="1:11" ht="79.5" customHeight="1">
      <c r="A24" s="44">
        <f t="shared" si="0"/>
        <v>16</v>
      </c>
      <c r="B24" s="17" t="s">
        <v>15</v>
      </c>
      <c r="C24" s="17" t="s">
        <v>13</v>
      </c>
      <c r="D24" s="17" t="s">
        <v>4</v>
      </c>
      <c r="E24" s="17" t="s">
        <v>12</v>
      </c>
      <c r="F24" s="17" t="s">
        <v>102</v>
      </c>
      <c r="G24" s="17" t="s">
        <v>8</v>
      </c>
      <c r="H24" s="17" t="s">
        <v>3</v>
      </c>
      <c r="I24" s="17" t="s">
        <v>9</v>
      </c>
      <c r="J24" s="19" t="s">
        <v>108</v>
      </c>
      <c r="K24" s="16">
        <v>19500</v>
      </c>
    </row>
    <row r="25" spans="1:11" ht="21.75" customHeight="1">
      <c r="A25" s="44">
        <f t="shared" si="0"/>
        <v>17</v>
      </c>
      <c r="B25" s="17" t="s">
        <v>1</v>
      </c>
      <c r="C25" s="17" t="s">
        <v>13</v>
      </c>
      <c r="D25" s="17" t="s">
        <v>4</v>
      </c>
      <c r="E25" s="17" t="s">
        <v>19</v>
      </c>
      <c r="F25" s="17" t="s">
        <v>20</v>
      </c>
      <c r="G25" s="17" t="s">
        <v>2</v>
      </c>
      <c r="H25" s="17" t="s">
        <v>3</v>
      </c>
      <c r="I25" s="17" t="s">
        <v>9</v>
      </c>
      <c r="J25" s="14" t="s">
        <v>21</v>
      </c>
      <c r="K25" s="16">
        <f t="shared" ref="K25" si="1">K26</f>
        <v>171371.03999999998</v>
      </c>
    </row>
    <row r="26" spans="1:11" ht="32.25" customHeight="1">
      <c r="A26" s="44">
        <f t="shared" si="0"/>
        <v>18</v>
      </c>
      <c r="B26" s="17" t="s">
        <v>1</v>
      </c>
      <c r="C26" s="17" t="s">
        <v>13</v>
      </c>
      <c r="D26" s="17" t="s">
        <v>4</v>
      </c>
      <c r="E26" s="17" t="s">
        <v>19</v>
      </c>
      <c r="F26" s="17" t="s">
        <v>20</v>
      </c>
      <c r="G26" s="17" t="s">
        <v>8</v>
      </c>
      <c r="H26" s="17" t="s">
        <v>3</v>
      </c>
      <c r="I26" s="17" t="s">
        <v>9</v>
      </c>
      <c r="J26" s="14" t="s">
        <v>22</v>
      </c>
      <c r="K26" s="16">
        <f>SUM(K27:K55)</f>
        <v>171371.03999999998</v>
      </c>
    </row>
    <row r="27" spans="1:11" ht="135">
      <c r="A27" s="44">
        <f t="shared" si="0"/>
        <v>19</v>
      </c>
      <c r="B27" s="17" t="s">
        <v>15</v>
      </c>
      <c r="C27" s="17" t="s">
        <v>13</v>
      </c>
      <c r="D27" s="17" t="s">
        <v>4</v>
      </c>
      <c r="E27" s="17" t="s">
        <v>19</v>
      </c>
      <c r="F27" s="17" t="s">
        <v>20</v>
      </c>
      <c r="G27" s="17" t="s">
        <v>8</v>
      </c>
      <c r="H27" s="17" t="s">
        <v>150</v>
      </c>
      <c r="I27" s="17" t="s">
        <v>9</v>
      </c>
      <c r="J27" s="13" t="s">
        <v>146</v>
      </c>
      <c r="K27" s="16">
        <v>8303.6</v>
      </c>
    </row>
    <row r="28" spans="1:11" ht="173.25" customHeight="1">
      <c r="A28" s="44">
        <f t="shared" si="0"/>
        <v>20</v>
      </c>
      <c r="B28" s="17" t="s">
        <v>15</v>
      </c>
      <c r="C28" s="17" t="s">
        <v>13</v>
      </c>
      <c r="D28" s="17" t="s">
        <v>4</v>
      </c>
      <c r="E28" s="17" t="s">
        <v>19</v>
      </c>
      <c r="F28" s="17" t="s">
        <v>20</v>
      </c>
      <c r="G28" s="17" t="s">
        <v>8</v>
      </c>
      <c r="H28" s="17" t="s">
        <v>101</v>
      </c>
      <c r="I28" s="17" t="s">
        <v>9</v>
      </c>
      <c r="J28" s="13" t="s">
        <v>100</v>
      </c>
      <c r="K28" s="16">
        <v>4917.3999999999996</v>
      </c>
    </row>
    <row r="29" spans="1:11" ht="165">
      <c r="A29" s="44">
        <f t="shared" si="0"/>
        <v>21</v>
      </c>
      <c r="B29" s="17" t="s">
        <v>15</v>
      </c>
      <c r="C29" s="17" t="s">
        <v>13</v>
      </c>
      <c r="D29" s="17" t="s">
        <v>4</v>
      </c>
      <c r="E29" s="17" t="s">
        <v>19</v>
      </c>
      <c r="F29" s="17" t="s">
        <v>20</v>
      </c>
      <c r="G29" s="17" t="s">
        <v>8</v>
      </c>
      <c r="H29" s="17" t="s">
        <v>23</v>
      </c>
      <c r="I29" s="17" t="s">
        <v>9</v>
      </c>
      <c r="J29" s="13" t="s">
        <v>70</v>
      </c>
      <c r="K29" s="16">
        <v>7235.2</v>
      </c>
    </row>
    <row r="30" spans="1:11" ht="166.5" customHeight="1">
      <c r="A30" s="44">
        <f t="shared" si="0"/>
        <v>22</v>
      </c>
      <c r="B30" s="17" t="s">
        <v>15</v>
      </c>
      <c r="C30" s="17" t="s">
        <v>13</v>
      </c>
      <c r="D30" s="17" t="s">
        <v>4</v>
      </c>
      <c r="E30" s="17" t="s">
        <v>19</v>
      </c>
      <c r="F30" s="17" t="s">
        <v>20</v>
      </c>
      <c r="G30" s="17" t="s">
        <v>8</v>
      </c>
      <c r="H30" s="17" t="s">
        <v>105</v>
      </c>
      <c r="I30" s="17" t="s">
        <v>9</v>
      </c>
      <c r="J30" s="13" t="s">
        <v>104</v>
      </c>
      <c r="K30" s="16">
        <v>330.3</v>
      </c>
    </row>
    <row r="31" spans="1:11" ht="172.5" customHeight="1">
      <c r="A31" s="44">
        <f t="shared" si="0"/>
        <v>23</v>
      </c>
      <c r="B31" s="17" t="s">
        <v>15</v>
      </c>
      <c r="C31" s="17" t="s">
        <v>13</v>
      </c>
      <c r="D31" s="17" t="s">
        <v>4</v>
      </c>
      <c r="E31" s="17" t="s">
        <v>19</v>
      </c>
      <c r="F31" s="17" t="s">
        <v>20</v>
      </c>
      <c r="G31" s="17" t="s">
        <v>8</v>
      </c>
      <c r="H31" s="17" t="s">
        <v>68</v>
      </c>
      <c r="I31" s="17" t="s">
        <v>9</v>
      </c>
      <c r="J31" s="13" t="s">
        <v>69</v>
      </c>
      <c r="K31" s="16">
        <f>1800</f>
        <v>1800</v>
      </c>
    </row>
    <row r="32" spans="1:11" ht="114" customHeight="1">
      <c r="A32" s="44">
        <f t="shared" si="0"/>
        <v>24</v>
      </c>
      <c r="B32" s="17" t="s">
        <v>15</v>
      </c>
      <c r="C32" s="17" t="s">
        <v>13</v>
      </c>
      <c r="D32" s="17" t="s">
        <v>4</v>
      </c>
      <c r="E32" s="17" t="s">
        <v>19</v>
      </c>
      <c r="F32" s="17" t="s">
        <v>20</v>
      </c>
      <c r="G32" s="17" t="s">
        <v>8</v>
      </c>
      <c r="H32" s="17" t="s">
        <v>182</v>
      </c>
      <c r="I32" s="17" t="s">
        <v>9</v>
      </c>
      <c r="J32" s="13" t="s">
        <v>183</v>
      </c>
      <c r="K32" s="16">
        <v>175</v>
      </c>
    </row>
    <row r="33" spans="1:11" ht="114" customHeight="1">
      <c r="A33" s="44">
        <f t="shared" si="0"/>
        <v>25</v>
      </c>
      <c r="B33" s="17" t="s">
        <v>15</v>
      </c>
      <c r="C33" s="17" t="s">
        <v>13</v>
      </c>
      <c r="D33" s="17" t="s">
        <v>4</v>
      </c>
      <c r="E33" s="17" t="s">
        <v>19</v>
      </c>
      <c r="F33" s="17" t="s">
        <v>20</v>
      </c>
      <c r="G33" s="17" t="s">
        <v>8</v>
      </c>
      <c r="H33" s="17" t="s">
        <v>184</v>
      </c>
      <c r="I33" s="17" t="s">
        <v>9</v>
      </c>
      <c r="J33" s="13" t="s">
        <v>185</v>
      </c>
      <c r="K33" s="16">
        <v>283.60000000000002</v>
      </c>
    </row>
    <row r="34" spans="1:11" ht="142.5" customHeight="1">
      <c r="A34" s="44">
        <f t="shared" si="0"/>
        <v>26</v>
      </c>
      <c r="B34" s="17" t="s">
        <v>15</v>
      </c>
      <c r="C34" s="17" t="s">
        <v>13</v>
      </c>
      <c r="D34" s="17" t="s">
        <v>4</v>
      </c>
      <c r="E34" s="17" t="s">
        <v>19</v>
      </c>
      <c r="F34" s="17" t="s">
        <v>20</v>
      </c>
      <c r="G34" s="17" t="s">
        <v>8</v>
      </c>
      <c r="H34" s="17" t="s">
        <v>24</v>
      </c>
      <c r="I34" s="17" t="s">
        <v>9</v>
      </c>
      <c r="J34" s="13" t="s">
        <v>82</v>
      </c>
      <c r="K34" s="16">
        <v>225.43700000000001</v>
      </c>
    </row>
    <row r="35" spans="1:11" ht="171" customHeight="1">
      <c r="A35" s="44">
        <f t="shared" si="0"/>
        <v>27</v>
      </c>
      <c r="B35" s="17" t="s">
        <v>15</v>
      </c>
      <c r="C35" s="17" t="s">
        <v>13</v>
      </c>
      <c r="D35" s="17" t="s">
        <v>4</v>
      </c>
      <c r="E35" s="17" t="s">
        <v>19</v>
      </c>
      <c r="F35" s="17" t="s">
        <v>20</v>
      </c>
      <c r="G35" s="17" t="s">
        <v>8</v>
      </c>
      <c r="H35" s="17" t="s">
        <v>25</v>
      </c>
      <c r="I35" s="17" t="s">
        <v>9</v>
      </c>
      <c r="J35" s="13" t="s">
        <v>83</v>
      </c>
      <c r="K35" s="16">
        <v>9</v>
      </c>
    </row>
    <row r="36" spans="1:11" ht="120">
      <c r="A36" s="44">
        <f t="shared" si="0"/>
        <v>28</v>
      </c>
      <c r="B36" s="17" t="s">
        <v>15</v>
      </c>
      <c r="C36" s="17" t="s">
        <v>13</v>
      </c>
      <c r="D36" s="17" t="s">
        <v>4</v>
      </c>
      <c r="E36" s="17" t="s">
        <v>19</v>
      </c>
      <c r="F36" s="17" t="s">
        <v>20</v>
      </c>
      <c r="G36" s="17" t="s">
        <v>8</v>
      </c>
      <c r="H36" s="17" t="s">
        <v>171</v>
      </c>
      <c r="I36" s="17" t="s">
        <v>9</v>
      </c>
      <c r="J36" s="13" t="s">
        <v>173</v>
      </c>
      <c r="K36" s="16">
        <v>1000</v>
      </c>
    </row>
    <row r="37" spans="1:11" ht="124.5" customHeight="1">
      <c r="A37" s="44">
        <f t="shared" si="0"/>
        <v>29</v>
      </c>
      <c r="B37" s="17" t="s">
        <v>15</v>
      </c>
      <c r="C37" s="17" t="s">
        <v>13</v>
      </c>
      <c r="D37" s="17" t="s">
        <v>4</v>
      </c>
      <c r="E37" s="17" t="s">
        <v>19</v>
      </c>
      <c r="F37" s="17" t="s">
        <v>20</v>
      </c>
      <c r="G37" s="17" t="s">
        <v>8</v>
      </c>
      <c r="H37" s="17" t="s">
        <v>26</v>
      </c>
      <c r="I37" s="17" t="s">
        <v>9</v>
      </c>
      <c r="J37" s="13" t="s">
        <v>58</v>
      </c>
      <c r="K37" s="16">
        <f>3000+2400</f>
        <v>5400</v>
      </c>
    </row>
    <row r="38" spans="1:11" ht="124.5" customHeight="1">
      <c r="A38" s="44">
        <f t="shared" si="0"/>
        <v>30</v>
      </c>
      <c r="B38" s="17" t="s">
        <v>15</v>
      </c>
      <c r="C38" s="17" t="s">
        <v>13</v>
      </c>
      <c r="D38" s="17" t="s">
        <v>4</v>
      </c>
      <c r="E38" s="17" t="s">
        <v>19</v>
      </c>
      <c r="F38" s="17" t="s">
        <v>20</v>
      </c>
      <c r="G38" s="17" t="s">
        <v>8</v>
      </c>
      <c r="H38" s="17" t="s">
        <v>177</v>
      </c>
      <c r="I38" s="17" t="s">
        <v>9</v>
      </c>
      <c r="J38" s="13" t="s">
        <v>178</v>
      </c>
      <c r="K38" s="16">
        <v>1808.6</v>
      </c>
    </row>
    <row r="39" spans="1:11" ht="124.5" customHeight="1">
      <c r="A39" s="44">
        <f t="shared" si="0"/>
        <v>31</v>
      </c>
      <c r="B39" s="17" t="s">
        <v>15</v>
      </c>
      <c r="C39" s="17" t="s">
        <v>13</v>
      </c>
      <c r="D39" s="17" t="s">
        <v>4</v>
      </c>
      <c r="E39" s="17" t="s">
        <v>19</v>
      </c>
      <c r="F39" s="17" t="s">
        <v>20</v>
      </c>
      <c r="G39" s="17" t="s">
        <v>8</v>
      </c>
      <c r="H39" s="17" t="s">
        <v>180</v>
      </c>
      <c r="I39" s="17" t="s">
        <v>9</v>
      </c>
      <c r="J39" s="13" t="s">
        <v>181</v>
      </c>
      <c r="K39" s="16">
        <v>198.2</v>
      </c>
    </row>
    <row r="40" spans="1:11" ht="124.5" customHeight="1">
      <c r="A40" s="44">
        <f t="shared" si="0"/>
        <v>32</v>
      </c>
      <c r="B40" s="17" t="s">
        <v>15</v>
      </c>
      <c r="C40" s="17" t="s">
        <v>13</v>
      </c>
      <c r="D40" s="17" t="s">
        <v>4</v>
      </c>
      <c r="E40" s="17" t="s">
        <v>19</v>
      </c>
      <c r="F40" s="17" t="s">
        <v>20</v>
      </c>
      <c r="G40" s="17" t="s">
        <v>8</v>
      </c>
      <c r="H40" s="17" t="s">
        <v>136</v>
      </c>
      <c r="I40" s="17" t="s">
        <v>9</v>
      </c>
      <c r="J40" s="13" t="s">
        <v>137</v>
      </c>
      <c r="K40" s="16">
        <v>4200</v>
      </c>
    </row>
    <row r="41" spans="1:11" ht="124.5" customHeight="1">
      <c r="A41" s="44">
        <f t="shared" si="0"/>
        <v>33</v>
      </c>
      <c r="B41" s="17" t="s">
        <v>15</v>
      </c>
      <c r="C41" s="17" t="s">
        <v>13</v>
      </c>
      <c r="D41" s="17" t="s">
        <v>4</v>
      </c>
      <c r="E41" s="17" t="s">
        <v>19</v>
      </c>
      <c r="F41" s="17" t="s">
        <v>20</v>
      </c>
      <c r="G41" s="17" t="s">
        <v>8</v>
      </c>
      <c r="H41" s="17" t="s">
        <v>159</v>
      </c>
      <c r="I41" s="17" t="s">
        <v>9</v>
      </c>
      <c r="J41" s="13" t="s">
        <v>158</v>
      </c>
      <c r="K41" s="16">
        <v>2200</v>
      </c>
    </row>
    <row r="42" spans="1:11" ht="110.25" customHeight="1">
      <c r="A42" s="44">
        <f t="shared" si="0"/>
        <v>34</v>
      </c>
      <c r="B42" s="17" t="s">
        <v>15</v>
      </c>
      <c r="C42" s="17" t="s">
        <v>13</v>
      </c>
      <c r="D42" s="17" t="s">
        <v>4</v>
      </c>
      <c r="E42" s="17" t="s">
        <v>19</v>
      </c>
      <c r="F42" s="17" t="s">
        <v>20</v>
      </c>
      <c r="G42" s="17" t="s">
        <v>8</v>
      </c>
      <c r="H42" s="17" t="s">
        <v>27</v>
      </c>
      <c r="I42" s="17" t="s">
        <v>9</v>
      </c>
      <c r="J42" s="13" t="s">
        <v>59</v>
      </c>
      <c r="K42" s="16">
        <v>810.5</v>
      </c>
    </row>
    <row r="43" spans="1:11" ht="110.25" customHeight="1">
      <c r="A43" s="44">
        <f t="shared" si="0"/>
        <v>35</v>
      </c>
      <c r="B43" s="17" t="s">
        <v>15</v>
      </c>
      <c r="C43" s="17" t="s">
        <v>13</v>
      </c>
      <c r="D43" s="17" t="s">
        <v>4</v>
      </c>
      <c r="E43" s="17" t="s">
        <v>19</v>
      </c>
      <c r="F43" s="17" t="s">
        <v>20</v>
      </c>
      <c r="G43" s="17" t="s">
        <v>8</v>
      </c>
      <c r="H43" s="17" t="s">
        <v>133</v>
      </c>
      <c r="I43" s="17" t="s">
        <v>9</v>
      </c>
      <c r="J43" s="13" t="s">
        <v>132</v>
      </c>
      <c r="K43" s="16">
        <v>43295.9</v>
      </c>
    </row>
    <row r="44" spans="1:11" ht="110.25" customHeight="1">
      <c r="A44" s="44">
        <f t="shared" si="0"/>
        <v>36</v>
      </c>
      <c r="B44" s="17" t="s">
        <v>15</v>
      </c>
      <c r="C44" s="17" t="s">
        <v>13</v>
      </c>
      <c r="D44" s="17" t="s">
        <v>4</v>
      </c>
      <c r="E44" s="17" t="s">
        <v>19</v>
      </c>
      <c r="F44" s="17" t="s">
        <v>20</v>
      </c>
      <c r="G44" s="17" t="s">
        <v>8</v>
      </c>
      <c r="H44" s="17" t="s">
        <v>164</v>
      </c>
      <c r="I44" s="17" t="s">
        <v>9</v>
      </c>
      <c r="J44" s="13" t="s">
        <v>165</v>
      </c>
      <c r="K44" s="16">
        <v>10000</v>
      </c>
    </row>
    <row r="45" spans="1:11" ht="110.25" customHeight="1">
      <c r="A45" s="44">
        <f t="shared" si="0"/>
        <v>37</v>
      </c>
      <c r="B45" s="17" t="s">
        <v>15</v>
      </c>
      <c r="C45" s="17" t="s">
        <v>13</v>
      </c>
      <c r="D45" s="17" t="s">
        <v>4</v>
      </c>
      <c r="E45" s="17" t="s">
        <v>19</v>
      </c>
      <c r="F45" s="17" t="s">
        <v>20</v>
      </c>
      <c r="G45" s="17" t="s">
        <v>8</v>
      </c>
      <c r="H45" s="17" t="s">
        <v>156</v>
      </c>
      <c r="I45" s="17" t="s">
        <v>9</v>
      </c>
      <c r="J45" s="13" t="s">
        <v>157</v>
      </c>
      <c r="K45" s="16">
        <v>1290.33</v>
      </c>
    </row>
    <row r="46" spans="1:11" ht="126.75" customHeight="1">
      <c r="A46" s="44">
        <f t="shared" si="0"/>
        <v>38</v>
      </c>
      <c r="B46" s="17" t="s">
        <v>15</v>
      </c>
      <c r="C46" s="17" t="s">
        <v>13</v>
      </c>
      <c r="D46" s="17" t="s">
        <v>4</v>
      </c>
      <c r="E46" s="17" t="s">
        <v>19</v>
      </c>
      <c r="F46" s="17" t="s">
        <v>20</v>
      </c>
      <c r="G46" s="17" t="s">
        <v>8</v>
      </c>
      <c r="H46" s="17" t="s">
        <v>60</v>
      </c>
      <c r="I46" s="17" t="s">
        <v>9</v>
      </c>
      <c r="J46" s="13" t="s">
        <v>61</v>
      </c>
      <c r="K46" s="16">
        <v>84.3</v>
      </c>
    </row>
    <row r="47" spans="1:11" ht="123.75" customHeight="1">
      <c r="A47" s="44">
        <f t="shared" si="0"/>
        <v>39</v>
      </c>
      <c r="B47" s="17" t="s">
        <v>15</v>
      </c>
      <c r="C47" s="17" t="s">
        <v>13</v>
      </c>
      <c r="D47" s="17" t="s">
        <v>4</v>
      </c>
      <c r="E47" s="17" t="s">
        <v>19</v>
      </c>
      <c r="F47" s="17" t="s">
        <v>20</v>
      </c>
      <c r="G47" s="17" t="s">
        <v>8</v>
      </c>
      <c r="H47" s="17" t="s">
        <v>28</v>
      </c>
      <c r="I47" s="17" t="s">
        <v>9</v>
      </c>
      <c r="J47" s="13" t="s">
        <v>84</v>
      </c>
      <c r="K47" s="16">
        <v>18975.5</v>
      </c>
    </row>
    <row r="48" spans="1:11" ht="127.5" customHeight="1">
      <c r="A48" s="44">
        <f t="shared" si="0"/>
        <v>40</v>
      </c>
      <c r="B48" s="17" t="s">
        <v>15</v>
      </c>
      <c r="C48" s="17" t="s">
        <v>13</v>
      </c>
      <c r="D48" s="17" t="s">
        <v>4</v>
      </c>
      <c r="E48" s="17" t="s">
        <v>19</v>
      </c>
      <c r="F48" s="17" t="s">
        <v>20</v>
      </c>
      <c r="G48" s="17" t="s">
        <v>8</v>
      </c>
      <c r="H48" s="17" t="s">
        <v>29</v>
      </c>
      <c r="I48" s="17" t="s">
        <v>9</v>
      </c>
      <c r="J48" s="13" t="s">
        <v>62</v>
      </c>
      <c r="K48" s="16">
        <v>13096</v>
      </c>
    </row>
    <row r="49" spans="1:11" ht="168" customHeight="1">
      <c r="A49" s="44">
        <f t="shared" si="0"/>
        <v>41</v>
      </c>
      <c r="B49" s="17" t="s">
        <v>15</v>
      </c>
      <c r="C49" s="17" t="s">
        <v>13</v>
      </c>
      <c r="D49" s="17" t="s">
        <v>4</v>
      </c>
      <c r="E49" s="17" t="s">
        <v>19</v>
      </c>
      <c r="F49" s="17" t="s">
        <v>20</v>
      </c>
      <c r="G49" s="17" t="s">
        <v>8</v>
      </c>
      <c r="H49" s="17" t="s">
        <v>30</v>
      </c>
      <c r="I49" s="17" t="s">
        <v>9</v>
      </c>
      <c r="J49" s="13" t="s">
        <v>63</v>
      </c>
      <c r="K49" s="16">
        <v>424</v>
      </c>
    </row>
    <row r="50" spans="1:11" ht="136.5" customHeight="1">
      <c r="A50" s="44">
        <f t="shared" si="0"/>
        <v>42</v>
      </c>
      <c r="B50" s="17" t="s">
        <v>15</v>
      </c>
      <c r="C50" s="17" t="s">
        <v>13</v>
      </c>
      <c r="D50" s="17" t="s">
        <v>4</v>
      </c>
      <c r="E50" s="17" t="s">
        <v>19</v>
      </c>
      <c r="F50" s="17" t="s">
        <v>20</v>
      </c>
      <c r="G50" s="17" t="s">
        <v>8</v>
      </c>
      <c r="H50" s="17" t="s">
        <v>31</v>
      </c>
      <c r="I50" s="17" t="s">
        <v>9</v>
      </c>
      <c r="J50" s="13" t="s">
        <v>85</v>
      </c>
      <c r="K50" s="16">
        <v>1110</v>
      </c>
    </row>
    <row r="51" spans="1:11" ht="136.5" customHeight="1">
      <c r="A51" s="44">
        <f t="shared" si="0"/>
        <v>43</v>
      </c>
      <c r="B51" s="17" t="s">
        <v>15</v>
      </c>
      <c r="C51" s="17" t="s">
        <v>13</v>
      </c>
      <c r="D51" s="17" t="s">
        <v>4</v>
      </c>
      <c r="E51" s="17" t="s">
        <v>19</v>
      </c>
      <c r="F51" s="17" t="s">
        <v>20</v>
      </c>
      <c r="G51" s="17" t="s">
        <v>8</v>
      </c>
      <c r="H51" s="17" t="s">
        <v>168</v>
      </c>
      <c r="I51" s="17" t="s">
        <v>9</v>
      </c>
      <c r="J51" s="13" t="s">
        <v>169</v>
      </c>
      <c r="K51" s="16">
        <v>5930</v>
      </c>
    </row>
    <row r="52" spans="1:11" ht="136.5" customHeight="1">
      <c r="A52" s="44">
        <f t="shared" si="0"/>
        <v>44</v>
      </c>
      <c r="B52" s="17" t="s">
        <v>15</v>
      </c>
      <c r="C52" s="17" t="s">
        <v>13</v>
      </c>
      <c r="D52" s="17" t="s">
        <v>4</v>
      </c>
      <c r="E52" s="17" t="s">
        <v>19</v>
      </c>
      <c r="F52" s="17" t="s">
        <v>20</v>
      </c>
      <c r="G52" s="17" t="s">
        <v>8</v>
      </c>
      <c r="H52" s="17" t="s">
        <v>166</v>
      </c>
      <c r="I52" s="17" t="s">
        <v>9</v>
      </c>
      <c r="J52" s="13" t="s">
        <v>167</v>
      </c>
      <c r="K52" s="16">
        <f>18390+9300</f>
        <v>27690</v>
      </c>
    </row>
    <row r="53" spans="1:11" ht="136.5" customHeight="1">
      <c r="A53" s="44">
        <f t="shared" si="0"/>
        <v>45</v>
      </c>
      <c r="B53" s="17" t="s">
        <v>15</v>
      </c>
      <c r="C53" s="17" t="s">
        <v>13</v>
      </c>
      <c r="D53" s="17" t="s">
        <v>4</v>
      </c>
      <c r="E53" s="17" t="s">
        <v>19</v>
      </c>
      <c r="F53" s="17" t="s">
        <v>20</v>
      </c>
      <c r="G53" s="17" t="s">
        <v>8</v>
      </c>
      <c r="H53" s="17" t="s">
        <v>186</v>
      </c>
      <c r="I53" s="17" t="s">
        <v>9</v>
      </c>
      <c r="J53" s="13" t="s">
        <v>187</v>
      </c>
      <c r="K53" s="16">
        <v>1638.7729999999999</v>
      </c>
    </row>
    <row r="54" spans="1:11" ht="180.75" customHeight="1">
      <c r="A54" s="44">
        <f t="shared" si="0"/>
        <v>46</v>
      </c>
      <c r="B54" s="17" t="s">
        <v>15</v>
      </c>
      <c r="C54" s="17" t="s">
        <v>13</v>
      </c>
      <c r="D54" s="17" t="s">
        <v>4</v>
      </c>
      <c r="E54" s="17" t="s">
        <v>19</v>
      </c>
      <c r="F54" s="17" t="s">
        <v>20</v>
      </c>
      <c r="G54" s="17" t="s">
        <v>8</v>
      </c>
      <c r="H54" s="17" t="s">
        <v>160</v>
      </c>
      <c r="I54" s="17" t="s">
        <v>9</v>
      </c>
      <c r="J54" s="13" t="s">
        <v>161</v>
      </c>
      <c r="K54" s="16">
        <v>3750</v>
      </c>
    </row>
    <row r="55" spans="1:11" ht="180.75" customHeight="1">
      <c r="A55" s="44">
        <f t="shared" si="0"/>
        <v>47</v>
      </c>
      <c r="B55" s="17" t="s">
        <v>15</v>
      </c>
      <c r="C55" s="17" t="s">
        <v>13</v>
      </c>
      <c r="D55" s="17" t="s">
        <v>4</v>
      </c>
      <c r="E55" s="17" t="s">
        <v>19</v>
      </c>
      <c r="F55" s="17" t="s">
        <v>20</v>
      </c>
      <c r="G55" s="17" t="s">
        <v>8</v>
      </c>
      <c r="H55" s="17" t="s">
        <v>135</v>
      </c>
      <c r="I55" s="17" t="s">
        <v>9</v>
      </c>
      <c r="J55" s="13" t="s">
        <v>134</v>
      </c>
      <c r="K55" s="16">
        <f>3974.9+1214.5</f>
        <v>5189.3999999999996</v>
      </c>
    </row>
    <row r="56" spans="1:11" ht="31.5">
      <c r="A56" s="44">
        <f t="shared" si="0"/>
        <v>48</v>
      </c>
      <c r="B56" s="17" t="s">
        <v>1</v>
      </c>
      <c r="C56" s="17" t="s">
        <v>13</v>
      </c>
      <c r="D56" s="17" t="s">
        <v>4</v>
      </c>
      <c r="E56" s="17" t="s">
        <v>16</v>
      </c>
      <c r="F56" s="17" t="s">
        <v>1</v>
      </c>
      <c r="G56" s="17" t="s">
        <v>2</v>
      </c>
      <c r="H56" s="17" t="s">
        <v>3</v>
      </c>
      <c r="I56" s="17" t="s">
        <v>9</v>
      </c>
      <c r="J56" s="12" t="s">
        <v>32</v>
      </c>
      <c r="K56" s="18">
        <f>K57+K75+K77+K79+K81</f>
        <v>407237.75999999995</v>
      </c>
    </row>
    <row r="57" spans="1:11" ht="45">
      <c r="A57" s="44">
        <f t="shared" si="0"/>
        <v>49</v>
      </c>
      <c r="B57" s="17" t="s">
        <v>1</v>
      </c>
      <c r="C57" s="17" t="s">
        <v>13</v>
      </c>
      <c r="D57" s="17" t="s">
        <v>4</v>
      </c>
      <c r="E57" s="17" t="s">
        <v>16</v>
      </c>
      <c r="F57" s="17" t="s">
        <v>11</v>
      </c>
      <c r="G57" s="17" t="s">
        <v>2</v>
      </c>
      <c r="H57" s="17" t="s">
        <v>3</v>
      </c>
      <c r="I57" s="17" t="s">
        <v>9</v>
      </c>
      <c r="J57" s="14" t="s">
        <v>33</v>
      </c>
      <c r="K57" s="16">
        <f t="shared" ref="K57" si="2">K58</f>
        <v>400267.36</v>
      </c>
    </row>
    <row r="58" spans="1:11" ht="50.25" customHeight="1">
      <c r="A58" s="44">
        <f t="shared" si="0"/>
        <v>50</v>
      </c>
      <c r="B58" s="17" t="s">
        <v>1</v>
      </c>
      <c r="C58" s="17" t="s">
        <v>13</v>
      </c>
      <c r="D58" s="17" t="s">
        <v>4</v>
      </c>
      <c r="E58" s="17" t="s">
        <v>16</v>
      </c>
      <c r="F58" s="17" t="s">
        <v>11</v>
      </c>
      <c r="G58" s="17" t="s">
        <v>8</v>
      </c>
      <c r="H58" s="17" t="s">
        <v>3</v>
      </c>
      <c r="I58" s="17" t="s">
        <v>9</v>
      </c>
      <c r="J58" s="14" t="s">
        <v>34</v>
      </c>
      <c r="K58" s="16">
        <f>SUM(K59:K74)</f>
        <v>400267.36</v>
      </c>
    </row>
    <row r="59" spans="1:11" ht="172.5" customHeight="1">
      <c r="A59" s="44">
        <f t="shared" si="0"/>
        <v>51</v>
      </c>
      <c r="B59" s="17" t="s">
        <v>15</v>
      </c>
      <c r="C59" s="17" t="s">
        <v>13</v>
      </c>
      <c r="D59" s="17" t="s">
        <v>4</v>
      </c>
      <c r="E59" s="17" t="s">
        <v>16</v>
      </c>
      <c r="F59" s="17" t="s">
        <v>11</v>
      </c>
      <c r="G59" s="17" t="s">
        <v>8</v>
      </c>
      <c r="H59" s="17" t="s">
        <v>67</v>
      </c>
      <c r="I59" s="17" t="s">
        <v>9</v>
      </c>
      <c r="J59" s="13" t="s">
        <v>86</v>
      </c>
      <c r="K59" s="16">
        <f>620.5+65.2</f>
        <v>685.7</v>
      </c>
    </row>
    <row r="60" spans="1:11" ht="122.25" customHeight="1">
      <c r="A60" s="44">
        <f t="shared" si="0"/>
        <v>52</v>
      </c>
      <c r="B60" s="17" t="s">
        <v>15</v>
      </c>
      <c r="C60" s="17" t="s">
        <v>13</v>
      </c>
      <c r="D60" s="17" t="s">
        <v>4</v>
      </c>
      <c r="E60" s="17" t="s">
        <v>16</v>
      </c>
      <c r="F60" s="17" t="s">
        <v>11</v>
      </c>
      <c r="G60" s="17" t="s">
        <v>8</v>
      </c>
      <c r="H60" s="17" t="s">
        <v>143</v>
      </c>
      <c r="I60" s="17" t="s">
        <v>9</v>
      </c>
      <c r="J60" s="13" t="s">
        <v>142</v>
      </c>
      <c r="K60" s="16">
        <v>2618.1999999999998</v>
      </c>
    </row>
    <row r="61" spans="1:11" ht="305.25" customHeight="1">
      <c r="A61" s="44">
        <f t="shared" si="0"/>
        <v>53</v>
      </c>
      <c r="B61" s="17" t="s">
        <v>15</v>
      </c>
      <c r="C61" s="17" t="s">
        <v>13</v>
      </c>
      <c r="D61" s="17" t="s">
        <v>4</v>
      </c>
      <c r="E61" s="17" t="s">
        <v>16</v>
      </c>
      <c r="F61" s="17" t="s">
        <v>11</v>
      </c>
      <c r="G61" s="17" t="s">
        <v>8</v>
      </c>
      <c r="H61" s="17" t="s">
        <v>35</v>
      </c>
      <c r="I61" s="17" t="s">
        <v>9</v>
      </c>
      <c r="J61" s="13" t="s">
        <v>87</v>
      </c>
      <c r="K61" s="16">
        <f>47844.2+1480.62+1763.6</f>
        <v>51088.42</v>
      </c>
    </row>
    <row r="62" spans="1:11" ht="322.5" customHeight="1">
      <c r="A62" s="44">
        <f t="shared" si="0"/>
        <v>54</v>
      </c>
      <c r="B62" s="17" t="s">
        <v>15</v>
      </c>
      <c r="C62" s="17" t="s">
        <v>13</v>
      </c>
      <c r="D62" s="17" t="s">
        <v>4</v>
      </c>
      <c r="E62" s="17" t="s">
        <v>16</v>
      </c>
      <c r="F62" s="17" t="s">
        <v>11</v>
      </c>
      <c r="G62" s="17" t="s">
        <v>8</v>
      </c>
      <c r="H62" s="17" t="s">
        <v>36</v>
      </c>
      <c r="I62" s="17" t="s">
        <v>9</v>
      </c>
      <c r="J62" s="13" t="s">
        <v>88</v>
      </c>
      <c r="K62" s="16">
        <f>32612.1+46.27+2017</f>
        <v>34675.369999999995</v>
      </c>
    </row>
    <row r="63" spans="1:11" ht="174.75" customHeight="1">
      <c r="A63" s="44">
        <f t="shared" si="0"/>
        <v>55</v>
      </c>
      <c r="B63" s="17" t="s">
        <v>15</v>
      </c>
      <c r="C63" s="17" t="s">
        <v>13</v>
      </c>
      <c r="D63" s="17" t="s">
        <v>4</v>
      </c>
      <c r="E63" s="17" t="s">
        <v>16</v>
      </c>
      <c r="F63" s="17" t="s">
        <v>11</v>
      </c>
      <c r="G63" s="17" t="s">
        <v>8</v>
      </c>
      <c r="H63" s="17" t="s">
        <v>37</v>
      </c>
      <c r="I63" s="17" t="s">
        <v>9</v>
      </c>
      <c r="J63" s="13" t="s">
        <v>89</v>
      </c>
      <c r="K63" s="16">
        <f>41.2+4.6</f>
        <v>45.800000000000004</v>
      </c>
    </row>
    <row r="64" spans="1:11" ht="108.75" customHeight="1">
      <c r="A64" s="44">
        <f t="shared" si="0"/>
        <v>56</v>
      </c>
      <c r="B64" s="17" t="s">
        <v>15</v>
      </c>
      <c r="C64" s="17" t="s">
        <v>13</v>
      </c>
      <c r="D64" s="17" t="s">
        <v>4</v>
      </c>
      <c r="E64" s="17" t="s">
        <v>16</v>
      </c>
      <c r="F64" s="17" t="s">
        <v>11</v>
      </c>
      <c r="G64" s="17" t="s">
        <v>8</v>
      </c>
      <c r="H64" s="17" t="s">
        <v>38</v>
      </c>
      <c r="I64" s="17" t="s">
        <v>9</v>
      </c>
      <c r="J64" s="13" t="s">
        <v>39</v>
      </c>
      <c r="K64" s="16">
        <f>575.9+65.3</f>
        <v>641.19999999999993</v>
      </c>
    </row>
    <row r="65" spans="1:11" ht="167.25" customHeight="1">
      <c r="A65" s="44">
        <f t="shared" si="0"/>
        <v>57</v>
      </c>
      <c r="B65" s="17" t="s">
        <v>15</v>
      </c>
      <c r="C65" s="17" t="s">
        <v>13</v>
      </c>
      <c r="D65" s="17" t="s">
        <v>4</v>
      </c>
      <c r="E65" s="17" t="s">
        <v>16</v>
      </c>
      <c r="F65" s="17" t="s">
        <v>11</v>
      </c>
      <c r="G65" s="17" t="s">
        <v>8</v>
      </c>
      <c r="H65" s="17" t="s">
        <v>40</v>
      </c>
      <c r="I65" s="17" t="s">
        <v>9</v>
      </c>
      <c r="J65" s="13" t="s">
        <v>90</v>
      </c>
      <c r="K65" s="16">
        <f>403.2+172.29</f>
        <v>575.49</v>
      </c>
    </row>
    <row r="66" spans="1:11" ht="152.25" customHeight="1">
      <c r="A66" s="44">
        <f t="shared" si="0"/>
        <v>58</v>
      </c>
      <c r="B66" s="17" t="s">
        <v>15</v>
      </c>
      <c r="C66" s="17" t="s">
        <v>13</v>
      </c>
      <c r="D66" s="17" t="s">
        <v>4</v>
      </c>
      <c r="E66" s="17" t="s">
        <v>16</v>
      </c>
      <c r="F66" s="17" t="s">
        <v>11</v>
      </c>
      <c r="G66" s="17" t="s">
        <v>8</v>
      </c>
      <c r="H66" s="17" t="s">
        <v>41</v>
      </c>
      <c r="I66" s="17" t="s">
        <v>9</v>
      </c>
      <c r="J66" s="13" t="s">
        <v>64</v>
      </c>
      <c r="K66" s="16">
        <f>122.7+5.8</f>
        <v>128.5</v>
      </c>
    </row>
    <row r="67" spans="1:11" ht="159" customHeight="1">
      <c r="A67" s="44">
        <f t="shared" si="0"/>
        <v>59</v>
      </c>
      <c r="B67" s="17" t="s">
        <v>15</v>
      </c>
      <c r="C67" s="17" t="s">
        <v>13</v>
      </c>
      <c r="D67" s="17" t="s">
        <v>4</v>
      </c>
      <c r="E67" s="17" t="s">
        <v>16</v>
      </c>
      <c r="F67" s="17" t="s">
        <v>11</v>
      </c>
      <c r="G67" s="17" t="s">
        <v>8</v>
      </c>
      <c r="H67" s="17" t="s">
        <v>42</v>
      </c>
      <c r="I67" s="17" t="s">
        <v>9</v>
      </c>
      <c r="J67" s="13" t="s">
        <v>91</v>
      </c>
      <c r="K67" s="16">
        <f>2093.8+195.6</f>
        <v>2289.4</v>
      </c>
    </row>
    <row r="68" spans="1:11" ht="245.25" customHeight="1">
      <c r="A68" s="44">
        <f t="shared" si="0"/>
        <v>60</v>
      </c>
      <c r="B68" s="17" t="s">
        <v>15</v>
      </c>
      <c r="C68" s="17" t="s">
        <v>13</v>
      </c>
      <c r="D68" s="17" t="s">
        <v>4</v>
      </c>
      <c r="E68" s="17" t="s">
        <v>16</v>
      </c>
      <c r="F68" s="17" t="s">
        <v>11</v>
      </c>
      <c r="G68" s="17" t="s">
        <v>8</v>
      </c>
      <c r="H68" s="17" t="s">
        <v>43</v>
      </c>
      <c r="I68" s="17" t="s">
        <v>9</v>
      </c>
      <c r="J68" s="13" t="s">
        <v>92</v>
      </c>
      <c r="K68" s="16">
        <v>598.29999999999995</v>
      </c>
    </row>
    <row r="69" spans="1:11" ht="323.25" customHeight="1">
      <c r="A69" s="44">
        <f t="shared" si="0"/>
        <v>61</v>
      </c>
      <c r="B69" s="17" t="s">
        <v>15</v>
      </c>
      <c r="C69" s="17" t="s">
        <v>13</v>
      </c>
      <c r="D69" s="17" t="s">
        <v>4</v>
      </c>
      <c r="E69" s="17" t="s">
        <v>16</v>
      </c>
      <c r="F69" s="17" t="s">
        <v>11</v>
      </c>
      <c r="G69" s="17" t="s">
        <v>8</v>
      </c>
      <c r="H69" s="17" t="s">
        <v>44</v>
      </c>
      <c r="I69" s="17" t="s">
        <v>9</v>
      </c>
      <c r="J69" s="13" t="s">
        <v>93</v>
      </c>
      <c r="K69" s="16">
        <f>136083.5+527.38+543.46+664.11</f>
        <v>137818.44999999998</v>
      </c>
    </row>
    <row r="70" spans="1:11" ht="187.5" customHeight="1">
      <c r="A70" s="44">
        <f t="shared" si="0"/>
        <v>62</v>
      </c>
      <c r="B70" s="17" t="s">
        <v>15</v>
      </c>
      <c r="C70" s="17" t="s">
        <v>13</v>
      </c>
      <c r="D70" s="17" t="s">
        <v>4</v>
      </c>
      <c r="E70" s="17" t="s">
        <v>16</v>
      </c>
      <c r="F70" s="17" t="s">
        <v>11</v>
      </c>
      <c r="G70" s="17" t="s">
        <v>8</v>
      </c>
      <c r="H70" s="17" t="s">
        <v>45</v>
      </c>
      <c r="I70" s="17" t="s">
        <v>9</v>
      </c>
      <c r="J70" s="13" t="s">
        <v>94</v>
      </c>
      <c r="K70" s="16">
        <f>10862.1-1309.1</f>
        <v>9553</v>
      </c>
    </row>
    <row r="71" spans="1:11" ht="185.25" customHeight="1">
      <c r="A71" s="44">
        <f t="shared" si="0"/>
        <v>63</v>
      </c>
      <c r="B71" s="17" t="s">
        <v>15</v>
      </c>
      <c r="C71" s="17" t="s">
        <v>13</v>
      </c>
      <c r="D71" s="17" t="s">
        <v>4</v>
      </c>
      <c r="E71" s="17" t="s">
        <v>16</v>
      </c>
      <c r="F71" s="17" t="s">
        <v>11</v>
      </c>
      <c r="G71" s="17" t="s">
        <v>8</v>
      </c>
      <c r="H71" s="17" t="s">
        <v>46</v>
      </c>
      <c r="I71" s="17" t="s">
        <v>9</v>
      </c>
      <c r="J71" s="13" t="s">
        <v>65</v>
      </c>
      <c r="K71" s="16">
        <v>43904.1</v>
      </c>
    </row>
    <row r="72" spans="1:11" ht="308.25" customHeight="1">
      <c r="A72" s="44">
        <f t="shared" si="0"/>
        <v>64</v>
      </c>
      <c r="B72" s="17" t="s">
        <v>15</v>
      </c>
      <c r="C72" s="17" t="s">
        <v>13</v>
      </c>
      <c r="D72" s="17" t="s">
        <v>4</v>
      </c>
      <c r="E72" s="17" t="s">
        <v>16</v>
      </c>
      <c r="F72" s="17" t="s">
        <v>11</v>
      </c>
      <c r="G72" s="17" t="s">
        <v>8</v>
      </c>
      <c r="H72" s="17" t="s">
        <v>47</v>
      </c>
      <c r="I72" s="17" t="s">
        <v>9</v>
      </c>
      <c r="J72" s="13" t="s">
        <v>95</v>
      </c>
      <c r="K72" s="16">
        <f>104931.6+1473.22-0.09+1765.7</f>
        <v>108170.43000000001</v>
      </c>
    </row>
    <row r="73" spans="1:11" ht="150">
      <c r="A73" s="44">
        <f t="shared" si="0"/>
        <v>65</v>
      </c>
      <c r="B73" s="17" t="s">
        <v>15</v>
      </c>
      <c r="C73" s="17" t="s">
        <v>13</v>
      </c>
      <c r="D73" s="17" t="s">
        <v>4</v>
      </c>
      <c r="E73" s="17" t="s">
        <v>16</v>
      </c>
      <c r="F73" s="17" t="s">
        <v>11</v>
      </c>
      <c r="G73" s="17" t="s">
        <v>8</v>
      </c>
      <c r="H73" s="17" t="s">
        <v>48</v>
      </c>
      <c r="I73" s="17" t="s">
        <v>9</v>
      </c>
      <c r="J73" s="13" t="s">
        <v>57</v>
      </c>
      <c r="K73" s="16">
        <f>615.9+65.2</f>
        <v>681.1</v>
      </c>
    </row>
    <row r="74" spans="1:11" ht="123" customHeight="1">
      <c r="A74" s="44">
        <f t="shared" si="0"/>
        <v>66</v>
      </c>
      <c r="B74" s="17" t="s">
        <v>15</v>
      </c>
      <c r="C74" s="17" t="s">
        <v>13</v>
      </c>
      <c r="D74" s="17" t="s">
        <v>4</v>
      </c>
      <c r="E74" s="17" t="s">
        <v>16</v>
      </c>
      <c r="F74" s="17" t="s">
        <v>11</v>
      </c>
      <c r="G74" s="17" t="s">
        <v>8</v>
      </c>
      <c r="H74" s="17" t="s">
        <v>49</v>
      </c>
      <c r="I74" s="17" t="s">
        <v>9</v>
      </c>
      <c r="J74" s="13" t="s">
        <v>96</v>
      </c>
      <c r="K74" s="16">
        <f>5927.4+866.5</f>
        <v>6793.9</v>
      </c>
    </row>
    <row r="75" spans="1:11" ht="94.5" customHeight="1">
      <c r="A75" s="44">
        <f t="shared" si="0"/>
        <v>67</v>
      </c>
      <c r="B75" s="17" t="s">
        <v>1</v>
      </c>
      <c r="C75" s="17" t="s">
        <v>13</v>
      </c>
      <c r="D75" s="17" t="s">
        <v>4</v>
      </c>
      <c r="E75" s="17" t="s">
        <v>16</v>
      </c>
      <c r="F75" s="17" t="s">
        <v>50</v>
      </c>
      <c r="G75" s="17" t="s">
        <v>2</v>
      </c>
      <c r="H75" s="17" t="s">
        <v>3</v>
      </c>
      <c r="I75" s="17" t="s">
        <v>9</v>
      </c>
      <c r="J75" s="14" t="s">
        <v>51</v>
      </c>
      <c r="K75" s="16">
        <f t="shared" ref="K75" si="3">K76</f>
        <v>3209.2</v>
      </c>
    </row>
    <row r="76" spans="1:11" ht="168" customHeight="1">
      <c r="A76" s="44">
        <f t="shared" si="0"/>
        <v>68</v>
      </c>
      <c r="B76" s="17" t="s">
        <v>15</v>
      </c>
      <c r="C76" s="17" t="s">
        <v>13</v>
      </c>
      <c r="D76" s="17" t="s">
        <v>4</v>
      </c>
      <c r="E76" s="17" t="s">
        <v>16</v>
      </c>
      <c r="F76" s="17" t="s">
        <v>50</v>
      </c>
      <c r="G76" s="17" t="s">
        <v>8</v>
      </c>
      <c r="H76" s="17" t="s">
        <v>3</v>
      </c>
      <c r="I76" s="17" t="s">
        <v>9</v>
      </c>
      <c r="J76" s="13" t="s">
        <v>97</v>
      </c>
      <c r="K76" s="16">
        <v>3209.2</v>
      </c>
    </row>
    <row r="77" spans="1:11" ht="48.75" customHeight="1">
      <c r="A77" s="44">
        <f t="shared" si="0"/>
        <v>69</v>
      </c>
      <c r="B77" s="17" t="s">
        <v>1</v>
      </c>
      <c r="C77" s="17" t="s">
        <v>13</v>
      </c>
      <c r="D77" s="17" t="s">
        <v>4</v>
      </c>
      <c r="E77" s="17" t="s">
        <v>52</v>
      </c>
      <c r="F77" s="17" t="s">
        <v>53</v>
      </c>
      <c r="G77" s="17" t="s">
        <v>2</v>
      </c>
      <c r="H77" s="17" t="s">
        <v>3</v>
      </c>
      <c r="I77" s="17" t="s">
        <v>9</v>
      </c>
      <c r="J77" s="14" t="s">
        <v>54</v>
      </c>
      <c r="K77" s="16">
        <f t="shared" ref="K77" si="4">K78</f>
        <v>3449.6</v>
      </c>
    </row>
    <row r="78" spans="1:11" ht="48.75" customHeight="1">
      <c r="A78" s="44">
        <f t="shared" si="0"/>
        <v>70</v>
      </c>
      <c r="B78" s="17" t="s">
        <v>15</v>
      </c>
      <c r="C78" s="17" t="s">
        <v>13</v>
      </c>
      <c r="D78" s="17" t="s">
        <v>4</v>
      </c>
      <c r="E78" s="17" t="s">
        <v>52</v>
      </c>
      <c r="F78" s="17" t="s">
        <v>53</v>
      </c>
      <c r="G78" s="17" t="s">
        <v>8</v>
      </c>
      <c r="H78" s="17" t="s">
        <v>3</v>
      </c>
      <c r="I78" s="17" t="s">
        <v>9</v>
      </c>
      <c r="J78" s="13" t="s">
        <v>66</v>
      </c>
      <c r="K78" s="16">
        <f>3286.4+163.2</f>
        <v>3449.6</v>
      </c>
    </row>
    <row r="79" spans="1:11" ht="79.5" customHeight="1">
      <c r="A79" s="44">
        <f t="shared" si="0"/>
        <v>71</v>
      </c>
      <c r="B79" s="17" t="s">
        <v>1</v>
      </c>
      <c r="C79" s="17" t="s">
        <v>13</v>
      </c>
      <c r="D79" s="17" t="s">
        <v>4</v>
      </c>
      <c r="E79" s="17" t="s">
        <v>52</v>
      </c>
      <c r="F79" s="17" t="s">
        <v>10</v>
      </c>
      <c r="G79" s="17" t="s">
        <v>2</v>
      </c>
      <c r="H79" s="17" t="s">
        <v>3</v>
      </c>
      <c r="I79" s="17" t="s">
        <v>9</v>
      </c>
      <c r="J79" s="15" t="s">
        <v>55</v>
      </c>
      <c r="K79" s="16">
        <f t="shared" ref="K79" si="5">K80</f>
        <v>9.6</v>
      </c>
    </row>
    <row r="80" spans="1:11" ht="96.75" customHeight="1">
      <c r="A80" s="44">
        <f t="shared" si="0"/>
        <v>72</v>
      </c>
      <c r="B80" s="17" t="s">
        <v>15</v>
      </c>
      <c r="C80" s="17" t="s">
        <v>13</v>
      </c>
      <c r="D80" s="17" t="s">
        <v>4</v>
      </c>
      <c r="E80" s="17" t="s">
        <v>52</v>
      </c>
      <c r="F80" s="17" t="s">
        <v>10</v>
      </c>
      <c r="G80" s="17" t="s">
        <v>8</v>
      </c>
      <c r="H80" s="17" t="s">
        <v>3</v>
      </c>
      <c r="I80" s="17" t="s">
        <v>9</v>
      </c>
      <c r="J80" s="13" t="s">
        <v>56</v>
      </c>
      <c r="K80" s="16">
        <v>9.6</v>
      </c>
    </row>
    <row r="81" spans="1:11" ht="36.75" customHeight="1">
      <c r="A81" s="44">
        <f t="shared" si="0"/>
        <v>73</v>
      </c>
      <c r="B81" s="17" t="s">
        <v>1</v>
      </c>
      <c r="C81" s="17" t="s">
        <v>13</v>
      </c>
      <c r="D81" s="17" t="s">
        <v>4</v>
      </c>
      <c r="E81" s="17" t="s">
        <v>52</v>
      </c>
      <c r="F81" s="17" t="s">
        <v>149</v>
      </c>
      <c r="G81" s="17" t="s">
        <v>2</v>
      </c>
      <c r="H81" s="17" t="s">
        <v>1</v>
      </c>
      <c r="I81" s="17" t="s">
        <v>9</v>
      </c>
      <c r="J81" s="49" t="s">
        <v>152</v>
      </c>
      <c r="K81" s="16">
        <f>K82</f>
        <v>302</v>
      </c>
    </row>
    <row r="82" spans="1:11" ht="48" customHeight="1">
      <c r="A82" s="44">
        <f t="shared" si="0"/>
        <v>74</v>
      </c>
      <c r="B82" s="17" t="s">
        <v>1</v>
      </c>
      <c r="C82" s="17" t="s">
        <v>13</v>
      </c>
      <c r="D82" s="17" t="s">
        <v>4</v>
      </c>
      <c r="E82" s="17" t="s">
        <v>52</v>
      </c>
      <c r="F82" s="17" t="s">
        <v>149</v>
      </c>
      <c r="G82" s="17" t="s">
        <v>8</v>
      </c>
      <c r="H82" s="17" t="s">
        <v>1</v>
      </c>
      <c r="I82" s="17" t="s">
        <v>9</v>
      </c>
      <c r="J82" s="49" t="s">
        <v>151</v>
      </c>
      <c r="K82" s="16">
        <f>K83</f>
        <v>302</v>
      </c>
    </row>
    <row r="83" spans="1:11" ht="135">
      <c r="A83" s="44">
        <f t="shared" si="0"/>
        <v>75</v>
      </c>
      <c r="B83" s="17" t="s">
        <v>15</v>
      </c>
      <c r="C83" s="17" t="s">
        <v>13</v>
      </c>
      <c r="D83" s="17" t="s">
        <v>4</v>
      </c>
      <c r="E83" s="17" t="s">
        <v>52</v>
      </c>
      <c r="F83" s="17" t="s">
        <v>149</v>
      </c>
      <c r="G83" s="17" t="s">
        <v>8</v>
      </c>
      <c r="H83" s="17" t="s">
        <v>141</v>
      </c>
      <c r="I83" s="17" t="s">
        <v>9</v>
      </c>
      <c r="J83" s="50" t="s">
        <v>140</v>
      </c>
      <c r="K83" s="16">
        <f>520-218</f>
        <v>302</v>
      </c>
    </row>
    <row r="84" spans="1:11" ht="40.5" customHeight="1">
      <c r="A84" s="44">
        <f t="shared" si="0"/>
        <v>76</v>
      </c>
      <c r="B84" s="17" t="s">
        <v>1</v>
      </c>
      <c r="C84" s="17" t="s">
        <v>13</v>
      </c>
      <c r="D84" s="17" t="s">
        <v>4</v>
      </c>
      <c r="E84" s="17" t="s">
        <v>112</v>
      </c>
      <c r="F84" s="17" t="s">
        <v>1</v>
      </c>
      <c r="G84" s="17" t="s">
        <v>2</v>
      </c>
      <c r="H84" s="17" t="s">
        <v>3</v>
      </c>
      <c r="I84" s="17" t="s">
        <v>9</v>
      </c>
      <c r="J84" s="39" t="s">
        <v>113</v>
      </c>
      <c r="K84" s="51">
        <f>K85+K88</f>
        <v>11379.8</v>
      </c>
    </row>
    <row r="85" spans="1:11" ht="75">
      <c r="A85" s="44">
        <f t="shared" si="0"/>
        <v>77</v>
      </c>
      <c r="B85" s="17" t="s">
        <v>1</v>
      </c>
      <c r="C85" s="17" t="s">
        <v>13</v>
      </c>
      <c r="D85" s="17" t="s">
        <v>4</v>
      </c>
      <c r="E85" s="17" t="s">
        <v>147</v>
      </c>
      <c r="F85" s="17" t="s">
        <v>148</v>
      </c>
      <c r="G85" s="17" t="s">
        <v>2</v>
      </c>
      <c r="H85" s="17" t="s">
        <v>3</v>
      </c>
      <c r="I85" s="17" t="s">
        <v>9</v>
      </c>
      <c r="J85" s="40" t="s">
        <v>153</v>
      </c>
      <c r="K85" s="52">
        <f>K86</f>
        <v>6082.9</v>
      </c>
    </row>
    <row r="86" spans="1:11" ht="90">
      <c r="A86" s="44">
        <f t="shared" si="0"/>
        <v>78</v>
      </c>
      <c r="B86" s="17" t="s">
        <v>1</v>
      </c>
      <c r="C86" s="17" t="s">
        <v>13</v>
      </c>
      <c r="D86" s="17" t="s">
        <v>4</v>
      </c>
      <c r="E86" s="17" t="s">
        <v>147</v>
      </c>
      <c r="F86" s="17" t="s">
        <v>148</v>
      </c>
      <c r="G86" s="17" t="s">
        <v>8</v>
      </c>
      <c r="H86" s="17" t="s">
        <v>3</v>
      </c>
      <c r="I86" s="17" t="s">
        <v>9</v>
      </c>
      <c r="J86" s="40" t="s">
        <v>154</v>
      </c>
      <c r="K86" s="52">
        <f>K87</f>
        <v>6082.9</v>
      </c>
    </row>
    <row r="87" spans="1:11" ht="120">
      <c r="A87" s="44">
        <f t="shared" si="0"/>
        <v>79</v>
      </c>
      <c r="B87" s="17" t="s">
        <v>15</v>
      </c>
      <c r="C87" s="17" t="s">
        <v>13</v>
      </c>
      <c r="D87" s="17" t="s">
        <v>4</v>
      </c>
      <c r="E87" s="17" t="s">
        <v>147</v>
      </c>
      <c r="F87" s="17" t="s">
        <v>148</v>
      </c>
      <c r="G87" s="17" t="s">
        <v>8</v>
      </c>
      <c r="H87" s="17" t="s">
        <v>144</v>
      </c>
      <c r="I87" s="17" t="s">
        <v>9</v>
      </c>
      <c r="J87" s="50" t="s">
        <v>145</v>
      </c>
      <c r="K87" s="53">
        <v>6082.9</v>
      </c>
    </row>
    <row r="88" spans="1:11" ht="30">
      <c r="A88" s="44">
        <f t="shared" si="0"/>
        <v>80</v>
      </c>
      <c r="B88" s="17" t="s">
        <v>1</v>
      </c>
      <c r="C88" s="17" t="s">
        <v>13</v>
      </c>
      <c r="D88" s="17" t="s">
        <v>4</v>
      </c>
      <c r="E88" s="17" t="s">
        <v>114</v>
      </c>
      <c r="F88" s="17" t="s">
        <v>20</v>
      </c>
      <c r="G88" s="17" t="s">
        <v>2</v>
      </c>
      <c r="H88" s="17" t="s">
        <v>3</v>
      </c>
      <c r="I88" s="17" t="s">
        <v>9</v>
      </c>
      <c r="J88" s="40" t="s">
        <v>115</v>
      </c>
      <c r="K88" s="60">
        <f>K89</f>
        <v>5296.9000000000005</v>
      </c>
    </row>
    <row r="89" spans="1:11" ht="30">
      <c r="A89" s="44">
        <f t="shared" si="0"/>
        <v>81</v>
      </c>
      <c r="B89" s="17" t="s">
        <v>1</v>
      </c>
      <c r="C89" s="17" t="s">
        <v>13</v>
      </c>
      <c r="D89" s="17" t="s">
        <v>4</v>
      </c>
      <c r="E89" s="17" t="s">
        <v>114</v>
      </c>
      <c r="F89" s="17" t="s">
        <v>20</v>
      </c>
      <c r="G89" s="17" t="s">
        <v>8</v>
      </c>
      <c r="H89" s="17" t="s">
        <v>3</v>
      </c>
      <c r="I89" s="17" t="s">
        <v>9</v>
      </c>
      <c r="J89" s="40" t="s">
        <v>116</v>
      </c>
      <c r="K89" s="60">
        <f>K91+K92+K90</f>
        <v>5296.9000000000005</v>
      </c>
    </row>
    <row r="90" spans="1:11" ht="165">
      <c r="A90" s="44">
        <f t="shared" si="0"/>
        <v>82</v>
      </c>
      <c r="B90" s="17" t="s">
        <v>15</v>
      </c>
      <c r="C90" s="17" t="s">
        <v>13</v>
      </c>
      <c r="D90" s="17" t="s">
        <v>4</v>
      </c>
      <c r="E90" s="17" t="s">
        <v>114</v>
      </c>
      <c r="F90" s="17" t="s">
        <v>20</v>
      </c>
      <c r="G90" s="17" t="s">
        <v>8</v>
      </c>
      <c r="H90" s="17" t="s">
        <v>175</v>
      </c>
      <c r="I90" s="17" t="s">
        <v>9</v>
      </c>
      <c r="J90" s="63" t="s">
        <v>176</v>
      </c>
      <c r="K90" s="60">
        <v>170.2</v>
      </c>
    </row>
    <row r="91" spans="1:11" ht="174" customHeight="1">
      <c r="A91" s="44">
        <f t="shared" ref="A91:A92" si="6">A90+1</f>
        <v>83</v>
      </c>
      <c r="B91" s="17" t="s">
        <v>15</v>
      </c>
      <c r="C91" s="17" t="s">
        <v>13</v>
      </c>
      <c r="D91" s="17" t="s">
        <v>4</v>
      </c>
      <c r="E91" s="17" t="s">
        <v>114</v>
      </c>
      <c r="F91" s="17" t="s">
        <v>20</v>
      </c>
      <c r="G91" s="17" t="s">
        <v>8</v>
      </c>
      <c r="H91" s="17" t="s">
        <v>117</v>
      </c>
      <c r="I91" s="17" t="s">
        <v>9</v>
      </c>
      <c r="J91" s="40" t="s">
        <v>118</v>
      </c>
      <c r="K91" s="60">
        <v>152.1</v>
      </c>
    </row>
    <row r="92" spans="1:11" ht="135">
      <c r="A92" s="44">
        <f t="shared" si="6"/>
        <v>84</v>
      </c>
      <c r="B92" s="17" t="s">
        <v>15</v>
      </c>
      <c r="C92" s="17" t="s">
        <v>13</v>
      </c>
      <c r="D92" s="17" t="s">
        <v>4</v>
      </c>
      <c r="E92" s="17" t="s">
        <v>114</v>
      </c>
      <c r="F92" s="17" t="s">
        <v>20</v>
      </c>
      <c r="G92" s="17" t="s">
        <v>8</v>
      </c>
      <c r="H92" s="17" t="s">
        <v>162</v>
      </c>
      <c r="I92" s="17" t="s">
        <v>9</v>
      </c>
      <c r="J92" s="61" t="s">
        <v>163</v>
      </c>
      <c r="K92" s="60">
        <v>4974.6000000000004</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4" fitToHeight="0"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dimension ref="A2:Z69"/>
  <sheetViews>
    <sheetView topLeftCell="A40" workbookViewId="0">
      <selection activeCell="AD41" sqref="AD41"/>
    </sheetView>
  </sheetViews>
  <sheetFormatPr defaultRowHeight="12.75"/>
  <cols>
    <col min="1" max="1" width="6.7109375" customWidth="1"/>
    <col min="2" max="2" width="5.85546875" customWidth="1"/>
    <col min="3" max="3" width="6.85546875" customWidth="1"/>
    <col min="4" max="4" width="5.42578125" customWidth="1"/>
    <col min="5" max="5" width="6.7109375" customWidth="1"/>
    <col min="6" max="6" width="6.42578125" customWidth="1"/>
    <col min="7" max="7" width="6" customWidth="1"/>
    <col min="8" max="8" width="6.5703125" customWidth="1"/>
    <col min="9" max="9" width="64.140625" customWidth="1"/>
    <col min="10" max="10" width="16.140625" hidden="1" customWidth="1"/>
    <col min="11" max="11" width="0.140625" hidden="1" customWidth="1"/>
    <col min="12" max="12" width="18.7109375" hidden="1" customWidth="1"/>
    <col min="13" max="13" width="12.85546875" hidden="1" customWidth="1"/>
    <col min="14" max="14" width="18.28515625" hidden="1" customWidth="1"/>
    <col min="15" max="15" width="13.5703125" hidden="1" customWidth="1"/>
    <col min="16" max="16" width="15.140625" hidden="1" customWidth="1"/>
    <col min="17" max="17" width="14.7109375" hidden="1" customWidth="1"/>
    <col min="18" max="18" width="16.42578125" hidden="1" customWidth="1"/>
    <col min="19" max="19" width="14" hidden="1" customWidth="1"/>
    <col min="20" max="20" width="18.42578125" hidden="1" customWidth="1"/>
    <col min="21" max="21" width="14.28515625" hidden="1" customWidth="1"/>
    <col min="22" max="22" width="17.140625" customWidth="1"/>
    <col min="23" max="23" width="13.85546875" customWidth="1"/>
    <col min="24" max="24" width="19.140625" customWidth="1"/>
    <col min="25" max="25" width="13.42578125" customWidth="1"/>
    <col min="26" max="26" width="18.7109375" customWidth="1"/>
  </cols>
  <sheetData>
    <row r="2" spans="1:26" ht="12.75" customHeight="1">
      <c r="A2" s="75" t="s">
        <v>5</v>
      </c>
      <c r="B2" s="76"/>
      <c r="C2" s="76"/>
      <c r="D2" s="76"/>
      <c r="E2" s="76"/>
      <c r="F2" s="76"/>
      <c r="G2" s="76"/>
      <c r="H2" s="77"/>
      <c r="I2" s="84" t="s">
        <v>79</v>
      </c>
      <c r="J2" s="70" t="s">
        <v>80</v>
      </c>
      <c r="K2" s="87" t="s">
        <v>119</v>
      </c>
      <c r="L2" s="87" t="s">
        <v>139</v>
      </c>
      <c r="M2" s="87" t="s">
        <v>126</v>
      </c>
      <c r="N2" s="87" t="s">
        <v>139</v>
      </c>
      <c r="O2" s="87" t="s">
        <v>131</v>
      </c>
      <c r="P2" s="87" t="s">
        <v>139</v>
      </c>
      <c r="Q2" s="87" t="s">
        <v>138</v>
      </c>
      <c r="R2" s="87" t="s">
        <v>139</v>
      </c>
      <c r="S2" s="87" t="s">
        <v>155</v>
      </c>
      <c r="T2" s="87" t="s">
        <v>139</v>
      </c>
      <c r="U2" s="87" t="s">
        <v>172</v>
      </c>
      <c r="V2" s="87" t="s">
        <v>139</v>
      </c>
      <c r="W2" s="87" t="s">
        <v>174</v>
      </c>
      <c r="X2" s="87" t="s">
        <v>139</v>
      </c>
      <c r="Y2" s="87" t="s">
        <v>179</v>
      </c>
      <c r="Z2" s="90" t="s">
        <v>139</v>
      </c>
    </row>
    <row r="3" spans="1:26" ht="12.75" customHeight="1">
      <c r="A3" s="78" t="s">
        <v>78</v>
      </c>
      <c r="B3" s="80" t="s">
        <v>6</v>
      </c>
      <c r="C3" s="80"/>
      <c r="D3" s="80"/>
      <c r="E3" s="80"/>
      <c r="F3" s="80"/>
      <c r="G3" s="80" t="s">
        <v>7</v>
      </c>
      <c r="H3" s="80"/>
      <c r="I3" s="85"/>
      <c r="J3" s="71"/>
      <c r="K3" s="88"/>
      <c r="L3" s="88"/>
      <c r="M3" s="88"/>
      <c r="N3" s="88"/>
      <c r="O3" s="88"/>
      <c r="P3" s="88"/>
      <c r="Q3" s="88"/>
      <c r="R3" s="88"/>
      <c r="S3" s="88"/>
      <c r="T3" s="88"/>
      <c r="U3" s="88"/>
      <c r="V3" s="88"/>
      <c r="W3" s="88"/>
      <c r="X3" s="88"/>
      <c r="Y3" s="88"/>
      <c r="Z3" s="91"/>
    </row>
    <row r="4" spans="1:26" ht="90.75" customHeight="1">
      <c r="A4" s="79"/>
      <c r="B4" s="4" t="s">
        <v>71</v>
      </c>
      <c r="C4" s="4" t="s">
        <v>72</v>
      </c>
      <c r="D4" s="4" t="s">
        <v>73</v>
      </c>
      <c r="E4" s="4" t="s">
        <v>74</v>
      </c>
      <c r="F4" s="4" t="s">
        <v>75</v>
      </c>
      <c r="G4" s="4" t="s">
        <v>76</v>
      </c>
      <c r="H4" s="4" t="s">
        <v>77</v>
      </c>
      <c r="I4" s="86"/>
      <c r="J4" s="72"/>
      <c r="K4" s="89"/>
      <c r="L4" s="89"/>
      <c r="M4" s="89"/>
      <c r="N4" s="89"/>
      <c r="O4" s="89"/>
      <c r="P4" s="89"/>
      <c r="Q4" s="89"/>
      <c r="R4" s="89"/>
      <c r="S4" s="89"/>
      <c r="T4" s="89"/>
      <c r="U4" s="89"/>
      <c r="V4" s="89"/>
      <c r="W4" s="89"/>
      <c r="X4" s="89"/>
      <c r="Y4" s="89"/>
      <c r="Z4" s="91"/>
    </row>
    <row r="5" spans="1:26" ht="15.75">
      <c r="A5" s="5">
        <v>1</v>
      </c>
      <c r="B5" s="5">
        <v>2</v>
      </c>
      <c r="C5" s="5">
        <v>3</v>
      </c>
      <c r="D5" s="5">
        <v>4</v>
      </c>
      <c r="E5" s="5">
        <v>5</v>
      </c>
      <c r="F5" s="5">
        <v>6</v>
      </c>
      <c r="G5" s="5">
        <v>7</v>
      </c>
      <c r="H5" s="5">
        <v>8</v>
      </c>
      <c r="I5" s="6">
        <v>9</v>
      </c>
      <c r="J5" s="23">
        <v>10</v>
      </c>
      <c r="K5" s="26"/>
      <c r="L5" s="26"/>
      <c r="M5" s="26"/>
      <c r="N5" s="26"/>
      <c r="O5" s="26"/>
      <c r="P5" s="26"/>
      <c r="Q5" s="26"/>
      <c r="R5" s="26"/>
      <c r="S5" s="26"/>
      <c r="T5" s="26"/>
      <c r="U5" s="26"/>
      <c r="V5" s="26"/>
      <c r="W5" s="26"/>
      <c r="X5" s="26"/>
      <c r="Y5" s="26"/>
      <c r="Z5" s="26"/>
    </row>
    <row r="6" spans="1:26" ht="47.25">
      <c r="A6" s="7" t="s">
        <v>1</v>
      </c>
      <c r="B6" s="7" t="s">
        <v>13</v>
      </c>
      <c r="C6" s="7" t="s">
        <v>4</v>
      </c>
      <c r="D6" s="7" t="s">
        <v>2</v>
      </c>
      <c r="E6" s="7" t="s">
        <v>1</v>
      </c>
      <c r="F6" s="7" t="s">
        <v>2</v>
      </c>
      <c r="G6" s="7" t="s">
        <v>3</v>
      </c>
      <c r="H6" s="7" t="s">
        <v>1</v>
      </c>
      <c r="I6" s="12" t="s">
        <v>18</v>
      </c>
      <c r="J6" s="28">
        <f t="shared" ref="J6:R6" si="0">J7+J44+J65</f>
        <v>742203.03255999996</v>
      </c>
      <c r="K6" s="28">
        <f t="shared" si="0"/>
        <v>3148</v>
      </c>
      <c r="L6" s="30">
        <f t="shared" si="0"/>
        <v>745351.03255999996</v>
      </c>
      <c r="M6" s="28">
        <f t="shared" si="0"/>
        <v>4698.8899999999994</v>
      </c>
      <c r="N6" s="30">
        <f t="shared" si="0"/>
        <v>750049.92255999998</v>
      </c>
      <c r="O6" s="29">
        <f t="shared" si="0"/>
        <v>54685.9</v>
      </c>
      <c r="P6" s="30">
        <f t="shared" si="0"/>
        <v>804583.72256000002</v>
      </c>
      <c r="Q6" s="29">
        <f t="shared" si="0"/>
        <v>106362.3113</v>
      </c>
      <c r="R6" s="30">
        <f t="shared" si="0"/>
        <v>910946.03386000008</v>
      </c>
      <c r="S6" s="29">
        <f t="shared" ref="S6:T6" si="1">S7+S44+S65</f>
        <v>57382.63</v>
      </c>
      <c r="T6" s="30">
        <f t="shared" si="1"/>
        <v>968328.66386000009</v>
      </c>
      <c r="U6" s="29">
        <f t="shared" ref="U6:V6" si="2">U7+U44+U65</f>
        <v>1000</v>
      </c>
      <c r="V6" s="30">
        <f t="shared" si="2"/>
        <v>969328.66386000009</v>
      </c>
      <c r="W6" s="29">
        <f t="shared" ref="W6:X6" si="3">W7+W44+W65</f>
        <v>170.2</v>
      </c>
      <c r="X6" s="30">
        <f t="shared" si="3"/>
        <v>969498.86386000016</v>
      </c>
      <c r="Y6" s="29">
        <f t="shared" ref="Y6:Z6" si="4">Y7+Y44+Y65</f>
        <v>4267.3829999999998</v>
      </c>
      <c r="Z6" s="64">
        <f t="shared" si="4"/>
        <v>973766.24686000007</v>
      </c>
    </row>
    <row r="7" spans="1:26" ht="31.5">
      <c r="A7" s="7" t="s">
        <v>1</v>
      </c>
      <c r="B7" s="7" t="s">
        <v>13</v>
      </c>
      <c r="C7" s="7" t="s">
        <v>4</v>
      </c>
      <c r="D7" s="7" t="s">
        <v>14</v>
      </c>
      <c r="E7" s="7" t="s">
        <v>1</v>
      </c>
      <c r="F7" s="7" t="s">
        <v>2</v>
      </c>
      <c r="G7" s="7" t="s">
        <v>3</v>
      </c>
      <c r="H7" s="7" t="s">
        <v>9</v>
      </c>
      <c r="I7" s="12" t="s">
        <v>0</v>
      </c>
      <c r="J7" s="29">
        <f>SUM(J8:J38)</f>
        <v>348461.33255999995</v>
      </c>
      <c r="K7" s="24">
        <f t="shared" ref="K7:L7" si="5">SUM(K8:K38)</f>
        <v>2843.8</v>
      </c>
      <c r="L7" s="30">
        <f t="shared" si="5"/>
        <v>351305.13256</v>
      </c>
      <c r="M7" s="24">
        <f t="shared" ref="M7:N7" si="6">SUM(M8:M38)</f>
        <v>3172</v>
      </c>
      <c r="N7" s="30">
        <f t="shared" si="6"/>
        <v>354477.13256</v>
      </c>
      <c r="O7" s="29">
        <f t="shared" ref="O7:T7" si="7">SUM(O8:O43)</f>
        <v>52685.3</v>
      </c>
      <c r="P7" s="29">
        <f t="shared" si="7"/>
        <v>407162.43256000004</v>
      </c>
      <c r="Q7" s="29">
        <f t="shared" si="7"/>
        <v>92021.741300000009</v>
      </c>
      <c r="R7" s="29">
        <f t="shared" si="7"/>
        <v>499184.17386000004</v>
      </c>
      <c r="S7" s="29">
        <f t="shared" si="7"/>
        <v>50860.33</v>
      </c>
      <c r="T7" s="29">
        <f t="shared" si="7"/>
        <v>550044.50386000006</v>
      </c>
      <c r="U7" s="29">
        <f t="shared" ref="U7:V7" si="8">SUM(U8:U43)</f>
        <v>1000</v>
      </c>
      <c r="V7" s="29">
        <f t="shared" si="8"/>
        <v>551044.50386000006</v>
      </c>
      <c r="W7" s="29">
        <f t="shared" ref="W7:X7" si="9">SUM(W8:W43)</f>
        <v>0</v>
      </c>
      <c r="X7" s="29">
        <f t="shared" si="9"/>
        <v>551044.50386000006</v>
      </c>
      <c r="Y7" s="29">
        <f t="shared" ref="Y7:Z7" si="10">SUM(Y8:Y43)</f>
        <v>4104.183</v>
      </c>
      <c r="Z7" s="65">
        <f t="shared" si="10"/>
        <v>555148.68686000013</v>
      </c>
    </row>
    <row r="8" spans="1:26" ht="135">
      <c r="A8" s="8">
        <v>991</v>
      </c>
      <c r="B8" s="8">
        <v>2</v>
      </c>
      <c r="C8" s="8" t="s">
        <v>4</v>
      </c>
      <c r="D8" s="8">
        <v>20</v>
      </c>
      <c r="E8" s="8">
        <v>299</v>
      </c>
      <c r="F8" s="7" t="s">
        <v>8</v>
      </c>
      <c r="G8" s="8" t="s">
        <v>3</v>
      </c>
      <c r="H8" s="8">
        <v>150</v>
      </c>
      <c r="I8" s="20" t="s">
        <v>106</v>
      </c>
      <c r="J8" s="25">
        <v>188038</v>
      </c>
      <c r="K8" s="26"/>
      <c r="L8" s="31">
        <f t="shared" ref="L8:L63" si="11">J8+K8</f>
        <v>188038</v>
      </c>
      <c r="M8" s="26"/>
      <c r="N8" s="31">
        <f t="shared" ref="N8:N38" si="12">L8+M8</f>
        <v>188038</v>
      </c>
      <c r="O8" s="26"/>
      <c r="P8" s="31">
        <f t="shared" ref="P8:P43" si="13">N8+O8</f>
        <v>188038</v>
      </c>
      <c r="Q8" s="26">
        <v>63220.724150000002</v>
      </c>
      <c r="R8" s="31">
        <f t="shared" ref="R8:R43" si="14">P8+Q8</f>
        <v>251258.72414999999</v>
      </c>
      <c r="S8" s="26"/>
      <c r="T8" s="31">
        <f t="shared" ref="T8:T43" si="15">R8+S8</f>
        <v>251258.72414999999</v>
      </c>
      <c r="U8" s="26"/>
      <c r="V8" s="31">
        <f t="shared" ref="V8:V24" si="16">T8+U8</f>
        <v>251258.72414999999</v>
      </c>
      <c r="W8" s="26"/>
      <c r="X8" s="31">
        <f t="shared" ref="X8:X43" si="17">V8+W8</f>
        <v>251258.72414999999</v>
      </c>
      <c r="Y8" s="26">
        <v>0.01</v>
      </c>
      <c r="Z8" s="31">
        <f t="shared" ref="Z8:Z27" si="18">X8+Y8</f>
        <v>251258.73415</v>
      </c>
    </row>
    <row r="9" spans="1:26" ht="105">
      <c r="A9" s="8">
        <v>991</v>
      </c>
      <c r="B9" s="8">
        <v>2</v>
      </c>
      <c r="C9" s="8" t="s">
        <v>4</v>
      </c>
      <c r="D9" s="8">
        <v>20</v>
      </c>
      <c r="E9" s="8">
        <v>302</v>
      </c>
      <c r="F9" s="7" t="s">
        <v>8</v>
      </c>
      <c r="G9" s="8" t="s">
        <v>3</v>
      </c>
      <c r="H9" s="8">
        <v>150</v>
      </c>
      <c r="I9" s="20" t="s">
        <v>107</v>
      </c>
      <c r="J9" s="25">
        <v>86096.345589999997</v>
      </c>
      <c r="K9" s="26"/>
      <c r="L9" s="32">
        <f t="shared" si="11"/>
        <v>86096.345589999997</v>
      </c>
      <c r="M9" s="26"/>
      <c r="N9" s="32">
        <f t="shared" si="12"/>
        <v>86096.345589999997</v>
      </c>
      <c r="O9" s="26"/>
      <c r="P9" s="32">
        <f t="shared" si="13"/>
        <v>86096.345589999997</v>
      </c>
      <c r="Q9" s="26">
        <v>18097.417150000001</v>
      </c>
      <c r="R9" s="32">
        <f t="shared" si="14"/>
        <v>104193.76274000001</v>
      </c>
      <c r="S9" s="26"/>
      <c r="T9" s="32">
        <f t="shared" si="15"/>
        <v>104193.76274000001</v>
      </c>
      <c r="U9" s="26"/>
      <c r="V9" s="32">
        <f t="shared" si="16"/>
        <v>104193.76274000001</v>
      </c>
      <c r="W9" s="26"/>
      <c r="X9" s="32">
        <f t="shared" si="17"/>
        <v>104193.76274000001</v>
      </c>
      <c r="Y9" s="26"/>
      <c r="Z9" s="32">
        <f t="shared" si="18"/>
        <v>104193.76274000001</v>
      </c>
    </row>
    <row r="10" spans="1:26" ht="127.5" customHeight="1">
      <c r="A10" s="36">
        <v>991</v>
      </c>
      <c r="B10" s="36">
        <v>2</v>
      </c>
      <c r="C10" s="36" t="s">
        <v>4</v>
      </c>
      <c r="D10" s="36" t="s">
        <v>12</v>
      </c>
      <c r="E10" s="36" t="s">
        <v>109</v>
      </c>
      <c r="F10" s="17" t="s">
        <v>8</v>
      </c>
      <c r="G10" s="36" t="s">
        <v>3</v>
      </c>
      <c r="H10" s="36">
        <v>150</v>
      </c>
      <c r="I10" s="13" t="s">
        <v>110</v>
      </c>
      <c r="J10" s="25">
        <v>0</v>
      </c>
      <c r="K10" s="26">
        <v>2809.3499700000002</v>
      </c>
      <c r="L10" s="32">
        <f t="shared" si="11"/>
        <v>2809.3499700000002</v>
      </c>
      <c r="M10" s="26"/>
      <c r="N10" s="32">
        <f t="shared" si="12"/>
        <v>2809.3499700000002</v>
      </c>
      <c r="O10" s="26"/>
      <c r="P10" s="32">
        <f t="shared" si="13"/>
        <v>2809.3499700000002</v>
      </c>
      <c r="Q10" s="26"/>
      <c r="R10" s="32">
        <f t="shared" si="14"/>
        <v>2809.3499700000002</v>
      </c>
      <c r="S10" s="26"/>
      <c r="T10" s="32">
        <f t="shared" si="15"/>
        <v>2809.3499700000002</v>
      </c>
      <c r="U10" s="26"/>
      <c r="V10" s="32">
        <f t="shared" si="16"/>
        <v>2809.3499700000002</v>
      </c>
      <c r="W10" s="26"/>
      <c r="X10" s="32">
        <f t="shared" si="17"/>
        <v>2809.3499700000002</v>
      </c>
      <c r="Y10" s="26"/>
      <c r="Z10" s="32">
        <f t="shared" si="18"/>
        <v>2809.3499700000002</v>
      </c>
    </row>
    <row r="11" spans="1:26" ht="105">
      <c r="A11" s="17" t="s">
        <v>15</v>
      </c>
      <c r="B11" s="17" t="s">
        <v>13</v>
      </c>
      <c r="C11" s="17" t="s">
        <v>4</v>
      </c>
      <c r="D11" s="17" t="s">
        <v>12</v>
      </c>
      <c r="E11" s="17" t="s">
        <v>120</v>
      </c>
      <c r="F11" s="17" t="s">
        <v>8</v>
      </c>
      <c r="G11" s="17" t="s">
        <v>3</v>
      </c>
      <c r="H11" s="17" t="s">
        <v>9</v>
      </c>
      <c r="I11" s="13" t="s">
        <v>122</v>
      </c>
      <c r="J11" s="25">
        <v>0</v>
      </c>
      <c r="K11" s="26">
        <v>2667.4</v>
      </c>
      <c r="L11" s="32">
        <f t="shared" si="11"/>
        <v>2667.4</v>
      </c>
      <c r="M11" s="26"/>
      <c r="N11" s="32">
        <f t="shared" si="12"/>
        <v>2667.4</v>
      </c>
      <c r="O11" s="26"/>
      <c r="P11" s="32">
        <f t="shared" si="13"/>
        <v>2667.4</v>
      </c>
      <c r="Q11" s="26"/>
      <c r="R11" s="32">
        <f t="shared" si="14"/>
        <v>2667.4</v>
      </c>
      <c r="S11" s="26"/>
      <c r="T11" s="32">
        <f t="shared" si="15"/>
        <v>2667.4</v>
      </c>
      <c r="U11" s="26"/>
      <c r="V11" s="32">
        <f t="shared" si="16"/>
        <v>2667.4</v>
      </c>
      <c r="W11" s="26"/>
      <c r="X11" s="32">
        <f t="shared" si="17"/>
        <v>2667.4</v>
      </c>
      <c r="Y11" s="26"/>
      <c r="Z11" s="32">
        <f t="shared" si="18"/>
        <v>2667.4</v>
      </c>
    </row>
    <row r="12" spans="1:26" ht="105">
      <c r="A12" s="37" t="s">
        <v>15</v>
      </c>
      <c r="B12" s="37" t="s">
        <v>13</v>
      </c>
      <c r="C12" s="37" t="s">
        <v>4</v>
      </c>
      <c r="D12" s="37" t="s">
        <v>12</v>
      </c>
      <c r="E12" s="37" t="s">
        <v>127</v>
      </c>
      <c r="F12" s="37" t="s">
        <v>8</v>
      </c>
      <c r="G12" s="37" t="s">
        <v>3</v>
      </c>
      <c r="H12" s="37" t="s">
        <v>9</v>
      </c>
      <c r="I12" s="38" t="s">
        <v>128</v>
      </c>
      <c r="J12" s="25"/>
      <c r="K12" s="26"/>
      <c r="L12" s="32"/>
      <c r="M12" s="26">
        <v>3172</v>
      </c>
      <c r="N12" s="32">
        <f t="shared" si="12"/>
        <v>3172</v>
      </c>
      <c r="O12" s="26"/>
      <c r="P12" s="32">
        <f t="shared" si="13"/>
        <v>3172</v>
      </c>
      <c r="Q12" s="26"/>
      <c r="R12" s="32">
        <f t="shared" si="14"/>
        <v>3172</v>
      </c>
      <c r="S12" s="26"/>
      <c r="T12" s="32">
        <f t="shared" si="15"/>
        <v>3172</v>
      </c>
      <c r="U12" s="26"/>
      <c r="V12" s="32">
        <f t="shared" si="16"/>
        <v>3172</v>
      </c>
      <c r="W12" s="26"/>
      <c r="X12" s="32">
        <f t="shared" si="17"/>
        <v>3172</v>
      </c>
      <c r="Y12" s="26"/>
      <c r="Z12" s="32">
        <f t="shared" si="18"/>
        <v>3172</v>
      </c>
    </row>
    <row r="13" spans="1:26" ht="120">
      <c r="A13" s="17" t="s">
        <v>15</v>
      </c>
      <c r="B13" s="17" t="s">
        <v>13</v>
      </c>
      <c r="C13" s="17" t="s">
        <v>4</v>
      </c>
      <c r="D13" s="17" t="s">
        <v>12</v>
      </c>
      <c r="E13" s="17" t="s">
        <v>123</v>
      </c>
      <c r="F13" s="17" t="s">
        <v>8</v>
      </c>
      <c r="G13" s="17" t="s">
        <v>3</v>
      </c>
      <c r="H13" s="17" t="s">
        <v>9</v>
      </c>
      <c r="I13" s="13" t="s">
        <v>124</v>
      </c>
      <c r="J13" s="25">
        <v>0</v>
      </c>
      <c r="K13" s="26">
        <v>176.4</v>
      </c>
      <c r="L13" s="32">
        <f t="shared" si="11"/>
        <v>176.4</v>
      </c>
      <c r="M13" s="26"/>
      <c r="N13" s="32">
        <f t="shared" si="12"/>
        <v>176.4</v>
      </c>
      <c r="O13" s="26"/>
      <c r="P13" s="32">
        <f t="shared" si="13"/>
        <v>176.4</v>
      </c>
      <c r="Q13" s="26"/>
      <c r="R13" s="32">
        <f t="shared" si="14"/>
        <v>176.4</v>
      </c>
      <c r="S13" s="26"/>
      <c r="T13" s="32">
        <f t="shared" si="15"/>
        <v>176.4</v>
      </c>
      <c r="U13" s="26"/>
      <c r="V13" s="32">
        <f t="shared" si="16"/>
        <v>176.4</v>
      </c>
      <c r="W13" s="26"/>
      <c r="X13" s="32">
        <f t="shared" si="17"/>
        <v>176.4</v>
      </c>
      <c r="Y13" s="26"/>
      <c r="Z13" s="32">
        <f t="shared" si="18"/>
        <v>176.4</v>
      </c>
    </row>
    <row r="14" spans="1:26" ht="60">
      <c r="A14" s="17" t="s">
        <v>15</v>
      </c>
      <c r="B14" s="17" t="s">
        <v>13</v>
      </c>
      <c r="C14" s="17" t="s">
        <v>4</v>
      </c>
      <c r="D14" s="17" t="s">
        <v>12</v>
      </c>
      <c r="E14" s="17" t="s">
        <v>102</v>
      </c>
      <c r="F14" s="17" t="s">
        <v>8</v>
      </c>
      <c r="G14" s="17" t="s">
        <v>3</v>
      </c>
      <c r="H14" s="17" t="s">
        <v>9</v>
      </c>
      <c r="I14" s="19" t="s">
        <v>108</v>
      </c>
      <c r="J14" s="25">
        <v>19500</v>
      </c>
      <c r="K14" s="26"/>
      <c r="L14" s="31">
        <f t="shared" si="11"/>
        <v>19500</v>
      </c>
      <c r="M14" s="26"/>
      <c r="N14" s="31">
        <f t="shared" si="12"/>
        <v>19500</v>
      </c>
      <c r="O14" s="26"/>
      <c r="P14" s="31">
        <f t="shared" si="13"/>
        <v>19500</v>
      </c>
      <c r="Q14" s="26"/>
      <c r="R14" s="31">
        <f t="shared" si="14"/>
        <v>19500</v>
      </c>
      <c r="S14" s="26"/>
      <c r="T14" s="31">
        <f t="shared" si="15"/>
        <v>19500</v>
      </c>
      <c r="U14" s="26"/>
      <c r="V14" s="31">
        <f t="shared" si="16"/>
        <v>19500</v>
      </c>
      <c r="W14" s="26"/>
      <c r="X14" s="31">
        <f t="shared" si="17"/>
        <v>19500</v>
      </c>
      <c r="Y14" s="26"/>
      <c r="Z14" s="31">
        <f t="shared" si="18"/>
        <v>19500</v>
      </c>
    </row>
    <row r="15" spans="1:26" ht="120">
      <c r="A15" s="7" t="s">
        <v>15</v>
      </c>
      <c r="B15" s="7" t="s">
        <v>13</v>
      </c>
      <c r="C15" s="7" t="s">
        <v>4</v>
      </c>
      <c r="D15" s="7" t="s">
        <v>19</v>
      </c>
      <c r="E15" s="7" t="s">
        <v>20</v>
      </c>
      <c r="F15" s="7" t="s">
        <v>8</v>
      </c>
      <c r="G15" s="17" t="s">
        <v>150</v>
      </c>
      <c r="H15" s="17" t="s">
        <v>9</v>
      </c>
      <c r="I15" s="35" t="s">
        <v>146</v>
      </c>
      <c r="J15" s="25"/>
      <c r="K15" s="26"/>
      <c r="L15" s="31"/>
      <c r="M15" s="26"/>
      <c r="N15" s="31"/>
      <c r="O15" s="26"/>
      <c r="P15" s="31"/>
      <c r="Q15" s="26">
        <v>8303.6</v>
      </c>
      <c r="R15" s="31">
        <f t="shared" si="14"/>
        <v>8303.6</v>
      </c>
      <c r="S15" s="26"/>
      <c r="T15" s="31">
        <f t="shared" si="15"/>
        <v>8303.6</v>
      </c>
      <c r="U15" s="26"/>
      <c r="V15" s="31">
        <f t="shared" si="16"/>
        <v>8303.6</v>
      </c>
      <c r="W15" s="26"/>
      <c r="X15" s="31">
        <f t="shared" si="17"/>
        <v>8303.6</v>
      </c>
      <c r="Y15" s="26"/>
      <c r="Z15" s="31">
        <f t="shared" si="18"/>
        <v>8303.6</v>
      </c>
    </row>
    <row r="16" spans="1:26" ht="135">
      <c r="A16" s="7" t="s">
        <v>15</v>
      </c>
      <c r="B16" s="7" t="s">
        <v>13</v>
      </c>
      <c r="C16" s="7" t="s">
        <v>4</v>
      </c>
      <c r="D16" s="7" t="s">
        <v>19</v>
      </c>
      <c r="E16" s="7" t="s">
        <v>20</v>
      </c>
      <c r="F16" s="7" t="s">
        <v>8</v>
      </c>
      <c r="G16" s="7" t="s">
        <v>101</v>
      </c>
      <c r="H16" s="7" t="s">
        <v>9</v>
      </c>
      <c r="I16" s="13" t="s">
        <v>100</v>
      </c>
      <c r="J16" s="25">
        <v>4917.3999999999996</v>
      </c>
      <c r="K16" s="26"/>
      <c r="L16" s="31">
        <f t="shared" si="11"/>
        <v>4917.3999999999996</v>
      </c>
      <c r="M16" s="26"/>
      <c r="N16" s="31">
        <f t="shared" si="12"/>
        <v>4917.3999999999996</v>
      </c>
      <c r="O16" s="26"/>
      <c r="P16" s="31">
        <f t="shared" si="13"/>
        <v>4917.3999999999996</v>
      </c>
      <c r="Q16" s="26"/>
      <c r="R16" s="31">
        <f t="shared" si="14"/>
        <v>4917.3999999999996</v>
      </c>
      <c r="S16" s="26"/>
      <c r="T16" s="31">
        <f t="shared" si="15"/>
        <v>4917.3999999999996</v>
      </c>
      <c r="U16" s="26"/>
      <c r="V16" s="31">
        <f t="shared" si="16"/>
        <v>4917.3999999999996</v>
      </c>
      <c r="W16" s="26"/>
      <c r="X16" s="31">
        <f t="shared" si="17"/>
        <v>4917.3999999999996</v>
      </c>
      <c r="Y16" s="26"/>
      <c r="Z16" s="31">
        <f t="shared" si="18"/>
        <v>4917.3999999999996</v>
      </c>
    </row>
    <row r="17" spans="1:26" ht="135">
      <c r="A17" s="7" t="s">
        <v>15</v>
      </c>
      <c r="B17" s="7" t="s">
        <v>13</v>
      </c>
      <c r="C17" s="7" t="s">
        <v>4</v>
      </c>
      <c r="D17" s="7" t="s">
        <v>19</v>
      </c>
      <c r="E17" s="7" t="s">
        <v>20</v>
      </c>
      <c r="F17" s="7" t="s">
        <v>8</v>
      </c>
      <c r="G17" s="7" t="s">
        <v>23</v>
      </c>
      <c r="H17" s="7" t="s">
        <v>9</v>
      </c>
      <c r="I17" s="13" t="s">
        <v>70</v>
      </c>
      <c r="J17" s="25">
        <v>7235.2</v>
      </c>
      <c r="K17" s="26"/>
      <c r="L17" s="31">
        <f t="shared" si="11"/>
        <v>7235.2</v>
      </c>
      <c r="M17" s="26"/>
      <c r="N17" s="31">
        <f t="shared" si="12"/>
        <v>7235.2</v>
      </c>
      <c r="O17" s="26"/>
      <c r="P17" s="31">
        <f t="shared" si="13"/>
        <v>7235.2</v>
      </c>
      <c r="Q17" s="26"/>
      <c r="R17" s="31">
        <f t="shared" si="14"/>
        <v>7235.2</v>
      </c>
      <c r="S17" s="26"/>
      <c r="T17" s="31">
        <f t="shared" si="15"/>
        <v>7235.2</v>
      </c>
      <c r="U17" s="26"/>
      <c r="V17" s="31">
        <f t="shared" si="16"/>
        <v>7235.2</v>
      </c>
      <c r="W17" s="26"/>
      <c r="X17" s="31">
        <f t="shared" si="17"/>
        <v>7235.2</v>
      </c>
      <c r="Y17" s="26"/>
      <c r="Z17" s="31">
        <f t="shared" si="18"/>
        <v>7235.2</v>
      </c>
    </row>
    <row r="18" spans="1:26" ht="120">
      <c r="A18" s="7" t="s">
        <v>15</v>
      </c>
      <c r="B18" s="7" t="s">
        <v>13</v>
      </c>
      <c r="C18" s="7" t="s">
        <v>4</v>
      </c>
      <c r="D18" s="7" t="s">
        <v>19</v>
      </c>
      <c r="E18" s="7" t="s">
        <v>20</v>
      </c>
      <c r="F18" s="7" t="s">
        <v>8</v>
      </c>
      <c r="G18" s="7" t="s">
        <v>105</v>
      </c>
      <c r="H18" s="7" t="s">
        <v>9</v>
      </c>
      <c r="I18" s="13" t="s">
        <v>104</v>
      </c>
      <c r="J18" s="25">
        <v>330.3</v>
      </c>
      <c r="K18" s="26"/>
      <c r="L18" s="31">
        <f t="shared" si="11"/>
        <v>330.3</v>
      </c>
      <c r="M18" s="26"/>
      <c r="N18" s="31">
        <f t="shared" si="12"/>
        <v>330.3</v>
      </c>
      <c r="O18" s="26"/>
      <c r="P18" s="31">
        <f t="shared" si="13"/>
        <v>330.3</v>
      </c>
      <c r="Q18" s="26"/>
      <c r="R18" s="31">
        <f t="shared" si="14"/>
        <v>330.3</v>
      </c>
      <c r="S18" s="26"/>
      <c r="T18" s="31">
        <f t="shared" si="15"/>
        <v>330.3</v>
      </c>
      <c r="U18" s="26"/>
      <c r="V18" s="31">
        <f t="shared" si="16"/>
        <v>330.3</v>
      </c>
      <c r="W18" s="26"/>
      <c r="X18" s="31">
        <f t="shared" si="17"/>
        <v>330.3</v>
      </c>
      <c r="Y18" s="26"/>
      <c r="Z18" s="31">
        <f t="shared" si="18"/>
        <v>330.3</v>
      </c>
    </row>
    <row r="19" spans="1:26" ht="135">
      <c r="A19" s="7" t="s">
        <v>15</v>
      </c>
      <c r="B19" s="7" t="s">
        <v>13</v>
      </c>
      <c r="C19" s="7" t="s">
        <v>4</v>
      </c>
      <c r="D19" s="7" t="s">
        <v>19</v>
      </c>
      <c r="E19" s="7" t="s">
        <v>20</v>
      </c>
      <c r="F19" s="7" t="s">
        <v>8</v>
      </c>
      <c r="G19" s="7" t="s">
        <v>68</v>
      </c>
      <c r="H19" s="7" t="s">
        <v>9</v>
      </c>
      <c r="I19" s="13" t="s">
        <v>69</v>
      </c>
      <c r="J19" s="25">
        <v>4609.3499700000002</v>
      </c>
      <c r="K19" s="26">
        <v>-2809.3499700000002</v>
      </c>
      <c r="L19" s="31">
        <f t="shared" si="11"/>
        <v>1800</v>
      </c>
      <c r="M19" s="26"/>
      <c r="N19" s="31">
        <f t="shared" si="12"/>
        <v>1800</v>
      </c>
      <c r="O19" s="26"/>
      <c r="P19" s="31">
        <f t="shared" si="13"/>
        <v>1800</v>
      </c>
      <c r="Q19" s="26"/>
      <c r="R19" s="31">
        <f t="shared" si="14"/>
        <v>1800</v>
      </c>
      <c r="S19" s="26"/>
      <c r="T19" s="31">
        <f t="shared" si="15"/>
        <v>1800</v>
      </c>
      <c r="U19" s="26"/>
      <c r="V19" s="31">
        <f t="shared" si="16"/>
        <v>1800</v>
      </c>
      <c r="W19" s="26"/>
      <c r="X19" s="31">
        <f t="shared" si="17"/>
        <v>1800</v>
      </c>
      <c r="Y19" s="26"/>
      <c r="Z19" s="31">
        <f t="shared" si="18"/>
        <v>1800</v>
      </c>
    </row>
    <row r="20" spans="1:26" ht="90">
      <c r="A20" s="21" t="s">
        <v>15</v>
      </c>
      <c r="B20" s="21" t="s">
        <v>13</v>
      </c>
      <c r="C20" s="21" t="s">
        <v>4</v>
      </c>
      <c r="D20" s="21" t="s">
        <v>19</v>
      </c>
      <c r="E20" s="21" t="s">
        <v>20</v>
      </c>
      <c r="F20" s="21" t="s">
        <v>8</v>
      </c>
      <c r="G20" s="21" t="s">
        <v>182</v>
      </c>
      <c r="H20" s="21" t="s">
        <v>9</v>
      </c>
      <c r="I20" s="22" t="s">
        <v>183</v>
      </c>
      <c r="J20" s="25"/>
      <c r="K20" s="67"/>
      <c r="L20" s="31"/>
      <c r="M20" s="67"/>
      <c r="N20" s="31"/>
      <c r="O20" s="67"/>
      <c r="P20" s="31"/>
      <c r="Q20" s="67"/>
      <c r="R20" s="31"/>
      <c r="S20" s="67"/>
      <c r="T20" s="31"/>
      <c r="U20" s="67"/>
      <c r="V20" s="31"/>
      <c r="W20" s="67"/>
      <c r="X20" s="31"/>
      <c r="Y20" s="67">
        <v>175</v>
      </c>
      <c r="Z20" s="31">
        <f t="shared" si="18"/>
        <v>175</v>
      </c>
    </row>
    <row r="21" spans="1:26" ht="90">
      <c r="A21" s="21" t="s">
        <v>15</v>
      </c>
      <c r="B21" s="21" t="s">
        <v>13</v>
      </c>
      <c r="C21" s="21" t="s">
        <v>4</v>
      </c>
      <c r="D21" s="21" t="s">
        <v>19</v>
      </c>
      <c r="E21" s="21" t="s">
        <v>20</v>
      </c>
      <c r="F21" s="21" t="s">
        <v>8</v>
      </c>
      <c r="G21" s="21" t="s">
        <v>184</v>
      </c>
      <c r="H21" s="21" t="s">
        <v>9</v>
      </c>
      <c r="I21" s="22" t="s">
        <v>185</v>
      </c>
      <c r="J21" s="25"/>
      <c r="K21" s="68"/>
      <c r="L21" s="31"/>
      <c r="M21" s="68"/>
      <c r="N21" s="31"/>
      <c r="O21" s="68"/>
      <c r="P21" s="31"/>
      <c r="Q21" s="68"/>
      <c r="R21" s="31"/>
      <c r="S21" s="68"/>
      <c r="T21" s="31"/>
      <c r="U21" s="68"/>
      <c r="V21" s="31"/>
      <c r="W21" s="68"/>
      <c r="X21" s="31"/>
      <c r="Y21" s="68">
        <v>283.60000000000002</v>
      </c>
      <c r="Z21" s="31">
        <f t="shared" si="18"/>
        <v>283.60000000000002</v>
      </c>
    </row>
    <row r="22" spans="1:26" ht="120">
      <c r="A22" s="7" t="s">
        <v>15</v>
      </c>
      <c r="B22" s="7" t="s">
        <v>13</v>
      </c>
      <c r="C22" s="7" t="s">
        <v>4</v>
      </c>
      <c r="D22" s="7" t="s">
        <v>19</v>
      </c>
      <c r="E22" s="7" t="s">
        <v>20</v>
      </c>
      <c r="F22" s="7" t="s">
        <v>8</v>
      </c>
      <c r="G22" s="7" t="s">
        <v>24</v>
      </c>
      <c r="H22" s="7" t="s">
        <v>9</v>
      </c>
      <c r="I22" s="13" t="s">
        <v>82</v>
      </c>
      <c r="J22" s="25">
        <v>225.43700000000001</v>
      </c>
      <c r="K22" s="26"/>
      <c r="L22" s="32">
        <f t="shared" si="11"/>
        <v>225.43700000000001</v>
      </c>
      <c r="M22" s="26"/>
      <c r="N22" s="32">
        <f t="shared" si="12"/>
        <v>225.43700000000001</v>
      </c>
      <c r="O22" s="26"/>
      <c r="P22" s="32">
        <f t="shared" si="13"/>
        <v>225.43700000000001</v>
      </c>
      <c r="Q22" s="26"/>
      <c r="R22" s="32">
        <f t="shared" si="14"/>
        <v>225.43700000000001</v>
      </c>
      <c r="S22" s="26"/>
      <c r="T22" s="32">
        <f t="shared" si="15"/>
        <v>225.43700000000001</v>
      </c>
      <c r="U22" s="26"/>
      <c r="V22" s="32">
        <f t="shared" si="16"/>
        <v>225.43700000000001</v>
      </c>
      <c r="W22" s="26"/>
      <c r="X22" s="32">
        <f t="shared" si="17"/>
        <v>225.43700000000001</v>
      </c>
      <c r="Y22" s="26"/>
      <c r="Z22" s="32">
        <f t="shared" si="18"/>
        <v>225.43700000000001</v>
      </c>
    </row>
    <row r="23" spans="1:26" ht="150">
      <c r="A23" s="7" t="s">
        <v>15</v>
      </c>
      <c r="B23" s="7" t="s">
        <v>13</v>
      </c>
      <c r="C23" s="7" t="s">
        <v>4</v>
      </c>
      <c r="D23" s="7" t="s">
        <v>19</v>
      </c>
      <c r="E23" s="7" t="s">
        <v>20</v>
      </c>
      <c r="F23" s="7" t="s">
        <v>8</v>
      </c>
      <c r="G23" s="7" t="s">
        <v>25</v>
      </c>
      <c r="H23" s="7" t="s">
        <v>9</v>
      </c>
      <c r="I23" s="13" t="s">
        <v>83</v>
      </c>
      <c r="J23" s="25">
        <v>9</v>
      </c>
      <c r="K23" s="26"/>
      <c r="L23" s="31">
        <f t="shared" si="11"/>
        <v>9</v>
      </c>
      <c r="M23" s="26"/>
      <c r="N23" s="31">
        <f t="shared" si="12"/>
        <v>9</v>
      </c>
      <c r="O23" s="26"/>
      <c r="P23" s="31">
        <f t="shared" si="13"/>
        <v>9</v>
      </c>
      <c r="Q23" s="26"/>
      <c r="R23" s="31">
        <f t="shared" si="14"/>
        <v>9</v>
      </c>
      <c r="S23" s="26"/>
      <c r="T23" s="31">
        <f t="shared" si="15"/>
        <v>9</v>
      </c>
      <c r="U23" s="26"/>
      <c r="V23" s="31">
        <f t="shared" si="16"/>
        <v>9</v>
      </c>
      <c r="W23" s="26"/>
      <c r="X23" s="31">
        <f t="shared" si="17"/>
        <v>9</v>
      </c>
      <c r="Y23" s="26"/>
      <c r="Z23" s="31">
        <f t="shared" si="18"/>
        <v>9</v>
      </c>
    </row>
    <row r="24" spans="1:26" ht="90">
      <c r="A24" s="21" t="s">
        <v>15</v>
      </c>
      <c r="B24" s="21" t="s">
        <v>13</v>
      </c>
      <c r="C24" s="21" t="s">
        <v>4</v>
      </c>
      <c r="D24" s="21" t="s">
        <v>19</v>
      </c>
      <c r="E24" s="21" t="s">
        <v>20</v>
      </c>
      <c r="F24" s="21" t="s">
        <v>8</v>
      </c>
      <c r="G24" s="21" t="s">
        <v>171</v>
      </c>
      <c r="H24" s="21" t="s">
        <v>9</v>
      </c>
      <c r="I24" s="22" t="s">
        <v>173</v>
      </c>
      <c r="J24" s="25"/>
      <c r="K24" s="26"/>
      <c r="L24" s="31"/>
      <c r="M24" s="26"/>
      <c r="N24" s="31"/>
      <c r="O24" s="26"/>
      <c r="P24" s="31"/>
      <c r="Q24" s="26"/>
      <c r="R24" s="31"/>
      <c r="S24" s="26"/>
      <c r="T24" s="31"/>
      <c r="U24" s="26">
        <v>1000</v>
      </c>
      <c r="V24" s="31">
        <f t="shared" si="16"/>
        <v>1000</v>
      </c>
      <c r="W24" s="26"/>
      <c r="X24" s="31">
        <f t="shared" si="17"/>
        <v>1000</v>
      </c>
      <c r="Y24" s="26"/>
      <c r="Z24" s="31">
        <f t="shared" si="18"/>
        <v>1000</v>
      </c>
    </row>
    <row r="25" spans="1:26" ht="90">
      <c r="A25" s="17" t="s">
        <v>15</v>
      </c>
      <c r="B25" s="17" t="s">
        <v>13</v>
      </c>
      <c r="C25" s="17" t="s">
        <v>4</v>
      </c>
      <c r="D25" s="17" t="s">
        <v>19</v>
      </c>
      <c r="E25" s="17" t="s">
        <v>20</v>
      </c>
      <c r="F25" s="17" t="s">
        <v>8</v>
      </c>
      <c r="G25" s="17" t="s">
        <v>26</v>
      </c>
      <c r="H25" s="17" t="s">
        <v>9</v>
      </c>
      <c r="I25" s="13" t="s">
        <v>58</v>
      </c>
      <c r="J25" s="25">
        <v>3000</v>
      </c>
      <c r="K25" s="26">
        <v>0</v>
      </c>
      <c r="L25" s="31">
        <f t="shared" si="11"/>
        <v>3000</v>
      </c>
      <c r="M25" s="26"/>
      <c r="N25" s="31">
        <f t="shared" si="12"/>
        <v>3000</v>
      </c>
      <c r="O25" s="26"/>
      <c r="P25" s="31">
        <f t="shared" si="13"/>
        <v>3000</v>
      </c>
      <c r="Q25" s="26">
        <v>2400</v>
      </c>
      <c r="R25" s="31">
        <f t="shared" si="14"/>
        <v>5400</v>
      </c>
      <c r="S25" s="26"/>
      <c r="T25" s="31">
        <f t="shared" si="15"/>
        <v>5400</v>
      </c>
      <c r="U25" s="26"/>
      <c r="V25" s="31">
        <f t="shared" ref="V25:V43" si="19">T25+U25</f>
        <v>5400</v>
      </c>
      <c r="W25" s="26"/>
      <c r="X25" s="31">
        <f t="shared" si="17"/>
        <v>5400</v>
      </c>
      <c r="Y25" s="26"/>
      <c r="Z25" s="31">
        <f t="shared" si="18"/>
        <v>5400</v>
      </c>
    </row>
    <row r="26" spans="1:26" ht="135">
      <c r="A26" s="21" t="s">
        <v>15</v>
      </c>
      <c r="B26" s="21" t="s">
        <v>13</v>
      </c>
      <c r="C26" s="21" t="s">
        <v>4</v>
      </c>
      <c r="D26" s="21" t="s">
        <v>19</v>
      </c>
      <c r="E26" s="21" t="s">
        <v>20</v>
      </c>
      <c r="F26" s="21" t="s">
        <v>8</v>
      </c>
      <c r="G26" s="21" t="s">
        <v>177</v>
      </c>
      <c r="H26" s="21" t="s">
        <v>9</v>
      </c>
      <c r="I26" s="22" t="s">
        <v>178</v>
      </c>
      <c r="J26" s="25"/>
      <c r="K26" s="26"/>
      <c r="L26" s="31"/>
      <c r="M26" s="26"/>
      <c r="N26" s="31"/>
      <c r="O26" s="26"/>
      <c r="P26" s="31"/>
      <c r="Q26" s="26"/>
      <c r="R26" s="31"/>
      <c r="S26" s="26"/>
      <c r="T26" s="31"/>
      <c r="U26" s="26"/>
      <c r="V26" s="31"/>
      <c r="W26" s="26"/>
      <c r="X26" s="31"/>
      <c r="Y26" s="26">
        <v>1808.6</v>
      </c>
      <c r="Z26" s="31">
        <f t="shared" si="18"/>
        <v>1808.6</v>
      </c>
    </row>
    <row r="27" spans="1:26" ht="116.25" customHeight="1">
      <c r="A27" s="21" t="s">
        <v>15</v>
      </c>
      <c r="B27" s="21" t="s">
        <v>13</v>
      </c>
      <c r="C27" s="21" t="s">
        <v>4</v>
      </c>
      <c r="D27" s="21" t="s">
        <v>19</v>
      </c>
      <c r="E27" s="21" t="s">
        <v>20</v>
      </c>
      <c r="F27" s="21" t="s">
        <v>8</v>
      </c>
      <c r="G27" s="21" t="s">
        <v>180</v>
      </c>
      <c r="H27" s="21" t="s">
        <v>9</v>
      </c>
      <c r="I27" s="22" t="s">
        <v>181</v>
      </c>
      <c r="J27" s="25"/>
      <c r="K27" s="66"/>
      <c r="L27" s="31"/>
      <c r="M27" s="66"/>
      <c r="N27" s="31"/>
      <c r="O27" s="66"/>
      <c r="P27" s="31"/>
      <c r="Q27" s="66"/>
      <c r="R27" s="31"/>
      <c r="S27" s="66"/>
      <c r="T27" s="31"/>
      <c r="U27" s="66"/>
      <c r="V27" s="31"/>
      <c r="W27" s="66"/>
      <c r="X27" s="31"/>
      <c r="Y27" s="66">
        <v>198.2</v>
      </c>
      <c r="Z27" s="31">
        <f t="shared" si="18"/>
        <v>198.2</v>
      </c>
    </row>
    <row r="28" spans="1:26" ht="150">
      <c r="A28" s="17" t="s">
        <v>15</v>
      </c>
      <c r="B28" s="17" t="s">
        <v>13</v>
      </c>
      <c r="C28" s="17" t="s">
        <v>4</v>
      </c>
      <c r="D28" s="17" t="s">
        <v>19</v>
      </c>
      <c r="E28" s="17" t="s">
        <v>20</v>
      </c>
      <c r="F28" s="17" t="s">
        <v>8</v>
      </c>
      <c r="G28" s="17" t="s">
        <v>136</v>
      </c>
      <c r="H28" s="17" t="s">
        <v>9</v>
      </c>
      <c r="I28" s="13" t="s">
        <v>137</v>
      </c>
      <c r="J28" s="25"/>
      <c r="K28" s="26"/>
      <c r="L28" s="31"/>
      <c r="M28" s="26"/>
      <c r="N28" s="31"/>
      <c r="O28" s="26">
        <v>4200</v>
      </c>
      <c r="P28" s="31">
        <f t="shared" si="13"/>
        <v>4200</v>
      </c>
      <c r="Q28" s="26"/>
      <c r="R28" s="31">
        <f t="shared" si="14"/>
        <v>4200</v>
      </c>
      <c r="S28" s="26"/>
      <c r="T28" s="31">
        <f t="shared" si="15"/>
        <v>4200</v>
      </c>
      <c r="U28" s="26"/>
      <c r="V28" s="31">
        <f t="shared" si="19"/>
        <v>4200</v>
      </c>
      <c r="W28" s="26"/>
      <c r="X28" s="31">
        <f t="shared" si="17"/>
        <v>4200</v>
      </c>
      <c r="Y28" s="26"/>
      <c r="Z28" s="31">
        <f t="shared" ref="Z28:Z43" si="20">X28+Y28</f>
        <v>4200</v>
      </c>
    </row>
    <row r="29" spans="1:26" ht="90">
      <c r="A29" s="21" t="s">
        <v>15</v>
      </c>
      <c r="B29" s="21" t="s">
        <v>13</v>
      </c>
      <c r="C29" s="21" t="s">
        <v>4</v>
      </c>
      <c r="D29" s="21" t="s">
        <v>19</v>
      </c>
      <c r="E29" s="21" t="s">
        <v>20</v>
      </c>
      <c r="F29" s="21" t="s">
        <v>8</v>
      </c>
      <c r="G29" s="21" t="s">
        <v>159</v>
      </c>
      <c r="H29" s="21" t="s">
        <v>9</v>
      </c>
      <c r="I29" s="22" t="s">
        <v>158</v>
      </c>
      <c r="J29" s="25"/>
      <c r="K29" s="26"/>
      <c r="L29" s="31"/>
      <c r="M29" s="26"/>
      <c r="N29" s="31"/>
      <c r="O29" s="26"/>
      <c r="P29" s="31"/>
      <c r="Q29" s="26"/>
      <c r="R29" s="31"/>
      <c r="S29" s="26">
        <v>2200</v>
      </c>
      <c r="T29" s="31">
        <f t="shared" si="15"/>
        <v>2200</v>
      </c>
      <c r="U29" s="26"/>
      <c r="V29" s="31">
        <f t="shared" si="19"/>
        <v>2200</v>
      </c>
      <c r="W29" s="26"/>
      <c r="X29" s="31">
        <f t="shared" si="17"/>
        <v>2200</v>
      </c>
      <c r="Y29" s="26"/>
      <c r="Z29" s="31">
        <f t="shared" si="20"/>
        <v>2200</v>
      </c>
    </row>
    <row r="30" spans="1:26" ht="90">
      <c r="A30" s="17" t="s">
        <v>15</v>
      </c>
      <c r="B30" s="17" t="s">
        <v>13</v>
      </c>
      <c r="C30" s="17" t="s">
        <v>4</v>
      </c>
      <c r="D30" s="17" t="s">
        <v>19</v>
      </c>
      <c r="E30" s="17" t="s">
        <v>20</v>
      </c>
      <c r="F30" s="17" t="s">
        <v>8</v>
      </c>
      <c r="G30" s="17" t="s">
        <v>27</v>
      </c>
      <c r="H30" s="17" t="s">
        <v>9</v>
      </c>
      <c r="I30" s="13" t="s">
        <v>59</v>
      </c>
      <c r="J30" s="25">
        <v>810.5</v>
      </c>
      <c r="K30" s="26"/>
      <c r="L30" s="31">
        <f t="shared" si="11"/>
        <v>810.5</v>
      </c>
      <c r="M30" s="26"/>
      <c r="N30" s="31">
        <f t="shared" si="12"/>
        <v>810.5</v>
      </c>
      <c r="O30" s="26"/>
      <c r="P30" s="31">
        <f t="shared" si="13"/>
        <v>810.5</v>
      </c>
      <c r="Q30" s="26"/>
      <c r="R30" s="31">
        <f t="shared" si="14"/>
        <v>810.5</v>
      </c>
      <c r="S30" s="26"/>
      <c r="T30" s="31">
        <f t="shared" si="15"/>
        <v>810.5</v>
      </c>
      <c r="U30" s="26"/>
      <c r="V30" s="31">
        <f t="shared" si="19"/>
        <v>810.5</v>
      </c>
      <c r="W30" s="26"/>
      <c r="X30" s="31">
        <f t="shared" si="17"/>
        <v>810.5</v>
      </c>
      <c r="Y30" s="26"/>
      <c r="Z30" s="31">
        <f t="shared" si="20"/>
        <v>810.5</v>
      </c>
    </row>
    <row r="31" spans="1:26" ht="105">
      <c r="A31" s="17" t="s">
        <v>15</v>
      </c>
      <c r="B31" s="17" t="s">
        <v>13</v>
      </c>
      <c r="C31" s="17" t="s">
        <v>4</v>
      </c>
      <c r="D31" s="17" t="s">
        <v>19</v>
      </c>
      <c r="E31" s="17" t="s">
        <v>20</v>
      </c>
      <c r="F31" s="17" t="s">
        <v>8</v>
      </c>
      <c r="G31" s="17" t="s">
        <v>133</v>
      </c>
      <c r="H31" s="17" t="s">
        <v>9</v>
      </c>
      <c r="I31" s="13" t="s">
        <v>132</v>
      </c>
      <c r="J31" s="25"/>
      <c r="K31" s="26"/>
      <c r="L31" s="31"/>
      <c r="M31" s="26"/>
      <c r="N31" s="31"/>
      <c r="O31" s="26">
        <v>43295.9</v>
      </c>
      <c r="P31" s="31">
        <f t="shared" si="13"/>
        <v>43295.9</v>
      </c>
      <c r="Q31" s="26"/>
      <c r="R31" s="31">
        <f t="shared" si="14"/>
        <v>43295.9</v>
      </c>
      <c r="S31" s="26"/>
      <c r="T31" s="31">
        <f t="shared" si="15"/>
        <v>43295.9</v>
      </c>
      <c r="U31" s="26"/>
      <c r="V31" s="31">
        <f t="shared" si="19"/>
        <v>43295.9</v>
      </c>
      <c r="W31" s="26"/>
      <c r="X31" s="31">
        <f t="shared" si="17"/>
        <v>43295.9</v>
      </c>
      <c r="Y31" s="26"/>
      <c r="Z31" s="31">
        <f t="shared" si="20"/>
        <v>43295.9</v>
      </c>
    </row>
    <row r="32" spans="1:26" ht="94.5">
      <c r="A32" s="21" t="s">
        <v>15</v>
      </c>
      <c r="B32" s="21" t="s">
        <v>13</v>
      </c>
      <c r="C32" s="21" t="s">
        <v>4</v>
      </c>
      <c r="D32" s="21" t="s">
        <v>19</v>
      </c>
      <c r="E32" s="21" t="s">
        <v>20</v>
      </c>
      <c r="F32" s="21" t="s">
        <v>8</v>
      </c>
      <c r="G32" s="21" t="s">
        <v>164</v>
      </c>
      <c r="H32" s="21" t="s">
        <v>9</v>
      </c>
      <c r="I32" s="55" t="s">
        <v>165</v>
      </c>
      <c r="J32" s="25"/>
      <c r="K32" s="26"/>
      <c r="L32" s="31"/>
      <c r="M32" s="26"/>
      <c r="N32" s="31"/>
      <c r="O32" s="26"/>
      <c r="P32" s="31"/>
      <c r="Q32" s="26"/>
      <c r="R32" s="31"/>
      <c r="S32" s="26">
        <v>10000</v>
      </c>
      <c r="T32" s="31">
        <f t="shared" si="15"/>
        <v>10000</v>
      </c>
      <c r="U32" s="26"/>
      <c r="V32" s="31">
        <f t="shared" si="19"/>
        <v>10000</v>
      </c>
      <c r="W32" s="26"/>
      <c r="X32" s="31">
        <f t="shared" si="17"/>
        <v>10000</v>
      </c>
      <c r="Y32" s="26"/>
      <c r="Z32" s="31">
        <f t="shared" si="20"/>
        <v>10000</v>
      </c>
    </row>
    <row r="33" spans="1:26" ht="105">
      <c r="A33" s="21" t="s">
        <v>15</v>
      </c>
      <c r="B33" s="21" t="s">
        <v>13</v>
      </c>
      <c r="C33" s="21" t="s">
        <v>4</v>
      </c>
      <c r="D33" s="21" t="s">
        <v>19</v>
      </c>
      <c r="E33" s="21" t="s">
        <v>20</v>
      </c>
      <c r="F33" s="21" t="s">
        <v>8</v>
      </c>
      <c r="G33" s="21" t="s">
        <v>156</v>
      </c>
      <c r="H33" s="21" t="s">
        <v>9</v>
      </c>
      <c r="I33" s="22" t="s">
        <v>157</v>
      </c>
      <c r="J33" s="25"/>
      <c r="K33" s="26"/>
      <c r="L33" s="31"/>
      <c r="M33" s="26"/>
      <c r="N33" s="31"/>
      <c r="O33" s="26"/>
      <c r="P33" s="31"/>
      <c r="Q33" s="26"/>
      <c r="R33" s="31"/>
      <c r="S33" s="26">
        <v>1290.33</v>
      </c>
      <c r="T33" s="31">
        <f t="shared" si="15"/>
        <v>1290.33</v>
      </c>
      <c r="U33" s="26"/>
      <c r="V33" s="31">
        <f t="shared" si="19"/>
        <v>1290.33</v>
      </c>
      <c r="W33" s="26"/>
      <c r="X33" s="31">
        <f t="shared" si="17"/>
        <v>1290.33</v>
      </c>
      <c r="Y33" s="26"/>
      <c r="Z33" s="31">
        <f t="shared" si="20"/>
        <v>1290.33</v>
      </c>
    </row>
    <row r="34" spans="1:26" ht="105">
      <c r="A34" s="7" t="s">
        <v>15</v>
      </c>
      <c r="B34" s="7" t="s">
        <v>13</v>
      </c>
      <c r="C34" s="7" t="s">
        <v>4</v>
      </c>
      <c r="D34" s="7" t="s">
        <v>19</v>
      </c>
      <c r="E34" s="7" t="s">
        <v>20</v>
      </c>
      <c r="F34" s="7" t="s">
        <v>8</v>
      </c>
      <c r="G34" s="7" t="s">
        <v>60</v>
      </c>
      <c r="H34" s="7" t="s">
        <v>9</v>
      </c>
      <c r="I34" s="13" t="s">
        <v>61</v>
      </c>
      <c r="J34" s="25">
        <v>84.3</v>
      </c>
      <c r="K34" s="26"/>
      <c r="L34" s="31">
        <f t="shared" si="11"/>
        <v>84.3</v>
      </c>
      <c r="M34" s="26"/>
      <c r="N34" s="31">
        <f t="shared" si="12"/>
        <v>84.3</v>
      </c>
      <c r="O34" s="26"/>
      <c r="P34" s="31">
        <f t="shared" si="13"/>
        <v>84.3</v>
      </c>
      <c r="Q34" s="26"/>
      <c r="R34" s="31">
        <f t="shared" si="14"/>
        <v>84.3</v>
      </c>
      <c r="S34" s="26"/>
      <c r="T34" s="31">
        <f t="shared" si="15"/>
        <v>84.3</v>
      </c>
      <c r="U34" s="26"/>
      <c r="V34" s="31">
        <f t="shared" si="19"/>
        <v>84.3</v>
      </c>
      <c r="W34" s="26"/>
      <c r="X34" s="31">
        <f t="shared" si="17"/>
        <v>84.3</v>
      </c>
      <c r="Y34" s="26"/>
      <c r="Z34" s="31">
        <f t="shared" si="20"/>
        <v>84.3</v>
      </c>
    </row>
    <row r="35" spans="1:26" ht="90">
      <c r="A35" s="7" t="s">
        <v>15</v>
      </c>
      <c r="B35" s="7" t="s">
        <v>13</v>
      </c>
      <c r="C35" s="7" t="s">
        <v>4</v>
      </c>
      <c r="D35" s="7" t="s">
        <v>19</v>
      </c>
      <c r="E35" s="7" t="s">
        <v>20</v>
      </c>
      <c r="F35" s="7" t="s">
        <v>8</v>
      </c>
      <c r="G35" s="7" t="s">
        <v>28</v>
      </c>
      <c r="H35" s="7" t="s">
        <v>9</v>
      </c>
      <c r="I35" s="13" t="s">
        <v>84</v>
      </c>
      <c r="J35" s="25">
        <v>18975.5</v>
      </c>
      <c r="K35" s="26"/>
      <c r="L35" s="31">
        <f t="shared" si="11"/>
        <v>18975.5</v>
      </c>
      <c r="M35" s="26"/>
      <c r="N35" s="31">
        <f t="shared" si="12"/>
        <v>18975.5</v>
      </c>
      <c r="O35" s="26"/>
      <c r="P35" s="31">
        <f t="shared" si="13"/>
        <v>18975.5</v>
      </c>
      <c r="Q35" s="26"/>
      <c r="R35" s="31">
        <f t="shared" si="14"/>
        <v>18975.5</v>
      </c>
      <c r="S35" s="26"/>
      <c r="T35" s="31">
        <f t="shared" si="15"/>
        <v>18975.5</v>
      </c>
      <c r="U35" s="26"/>
      <c r="V35" s="31">
        <f t="shared" si="19"/>
        <v>18975.5</v>
      </c>
      <c r="W35" s="26"/>
      <c r="X35" s="31">
        <f t="shared" si="17"/>
        <v>18975.5</v>
      </c>
      <c r="Y35" s="26"/>
      <c r="Z35" s="31">
        <f t="shared" si="20"/>
        <v>18975.5</v>
      </c>
    </row>
    <row r="36" spans="1:26" ht="105">
      <c r="A36" s="7" t="s">
        <v>15</v>
      </c>
      <c r="B36" s="7" t="s">
        <v>13</v>
      </c>
      <c r="C36" s="7" t="s">
        <v>4</v>
      </c>
      <c r="D36" s="7" t="s">
        <v>19</v>
      </c>
      <c r="E36" s="7" t="s">
        <v>20</v>
      </c>
      <c r="F36" s="7" t="s">
        <v>8</v>
      </c>
      <c r="G36" s="7" t="s">
        <v>29</v>
      </c>
      <c r="H36" s="7" t="s">
        <v>9</v>
      </c>
      <c r="I36" s="13" t="s">
        <v>62</v>
      </c>
      <c r="J36" s="25">
        <v>13096</v>
      </c>
      <c r="K36" s="26"/>
      <c r="L36" s="31">
        <f t="shared" si="11"/>
        <v>13096</v>
      </c>
      <c r="M36" s="26"/>
      <c r="N36" s="31">
        <f t="shared" si="12"/>
        <v>13096</v>
      </c>
      <c r="O36" s="26"/>
      <c r="P36" s="31">
        <f t="shared" si="13"/>
        <v>13096</v>
      </c>
      <c r="Q36" s="26"/>
      <c r="R36" s="31">
        <f t="shared" si="14"/>
        <v>13096</v>
      </c>
      <c r="S36" s="26"/>
      <c r="T36" s="31">
        <f t="shared" si="15"/>
        <v>13096</v>
      </c>
      <c r="U36" s="26"/>
      <c r="V36" s="31">
        <f t="shared" si="19"/>
        <v>13096</v>
      </c>
      <c r="W36" s="26"/>
      <c r="X36" s="31">
        <f t="shared" si="17"/>
        <v>13096</v>
      </c>
      <c r="Y36" s="26"/>
      <c r="Z36" s="31">
        <f t="shared" si="20"/>
        <v>13096</v>
      </c>
    </row>
    <row r="37" spans="1:26" ht="135">
      <c r="A37" s="7" t="s">
        <v>15</v>
      </c>
      <c r="B37" s="7" t="s">
        <v>13</v>
      </c>
      <c r="C37" s="7" t="s">
        <v>4</v>
      </c>
      <c r="D37" s="7" t="s">
        <v>19</v>
      </c>
      <c r="E37" s="7" t="s">
        <v>20</v>
      </c>
      <c r="F37" s="7" t="s">
        <v>8</v>
      </c>
      <c r="G37" s="7" t="s">
        <v>30</v>
      </c>
      <c r="H37" s="7" t="s">
        <v>9</v>
      </c>
      <c r="I37" s="13" t="s">
        <v>63</v>
      </c>
      <c r="J37" s="25">
        <v>424</v>
      </c>
      <c r="K37" s="26"/>
      <c r="L37" s="31">
        <f t="shared" si="11"/>
        <v>424</v>
      </c>
      <c r="M37" s="26"/>
      <c r="N37" s="31">
        <f t="shared" si="12"/>
        <v>424</v>
      </c>
      <c r="O37" s="26"/>
      <c r="P37" s="31">
        <f t="shared" si="13"/>
        <v>424</v>
      </c>
      <c r="Q37" s="26"/>
      <c r="R37" s="31">
        <f t="shared" si="14"/>
        <v>424</v>
      </c>
      <c r="S37" s="26"/>
      <c r="T37" s="31">
        <f t="shared" si="15"/>
        <v>424</v>
      </c>
      <c r="U37" s="26"/>
      <c r="V37" s="31">
        <f t="shared" si="19"/>
        <v>424</v>
      </c>
      <c r="W37" s="26"/>
      <c r="X37" s="31">
        <f t="shared" si="17"/>
        <v>424</v>
      </c>
      <c r="Y37" s="26"/>
      <c r="Z37" s="31">
        <f t="shared" si="20"/>
        <v>424</v>
      </c>
    </row>
    <row r="38" spans="1:26" ht="105">
      <c r="A38" s="7" t="s">
        <v>15</v>
      </c>
      <c r="B38" s="7" t="s">
        <v>13</v>
      </c>
      <c r="C38" s="7" t="s">
        <v>4</v>
      </c>
      <c r="D38" s="7" t="s">
        <v>19</v>
      </c>
      <c r="E38" s="7" t="s">
        <v>20</v>
      </c>
      <c r="F38" s="7" t="s">
        <v>8</v>
      </c>
      <c r="G38" s="7" t="s">
        <v>31</v>
      </c>
      <c r="H38" s="7" t="s">
        <v>9</v>
      </c>
      <c r="I38" s="13" t="s">
        <v>85</v>
      </c>
      <c r="J38" s="25">
        <v>1110</v>
      </c>
      <c r="K38" s="26"/>
      <c r="L38" s="31">
        <f t="shared" si="11"/>
        <v>1110</v>
      </c>
      <c r="M38" s="26"/>
      <c r="N38" s="31">
        <f t="shared" si="12"/>
        <v>1110</v>
      </c>
      <c r="O38" s="26"/>
      <c r="P38" s="31">
        <f t="shared" si="13"/>
        <v>1110</v>
      </c>
      <c r="Q38" s="26"/>
      <c r="R38" s="31">
        <f t="shared" si="14"/>
        <v>1110</v>
      </c>
      <c r="S38" s="26"/>
      <c r="T38" s="59">
        <f t="shared" si="15"/>
        <v>1110</v>
      </c>
      <c r="U38" s="26"/>
      <c r="V38" s="59">
        <f t="shared" si="19"/>
        <v>1110</v>
      </c>
      <c r="W38" s="26"/>
      <c r="X38" s="59">
        <f t="shared" si="17"/>
        <v>1110</v>
      </c>
      <c r="Y38" s="26"/>
      <c r="Z38" s="59">
        <f t="shared" si="20"/>
        <v>1110</v>
      </c>
    </row>
    <row r="39" spans="1:26" ht="255">
      <c r="A39" s="21" t="s">
        <v>15</v>
      </c>
      <c r="B39" s="21" t="s">
        <v>13</v>
      </c>
      <c r="C39" s="21" t="s">
        <v>4</v>
      </c>
      <c r="D39" s="21" t="s">
        <v>19</v>
      </c>
      <c r="E39" s="21" t="s">
        <v>20</v>
      </c>
      <c r="F39" s="21" t="s">
        <v>8</v>
      </c>
      <c r="G39" s="21" t="s">
        <v>168</v>
      </c>
      <c r="H39" s="21" t="s">
        <v>9</v>
      </c>
      <c r="I39" s="22" t="s">
        <v>169</v>
      </c>
      <c r="J39" s="56"/>
      <c r="K39" s="57"/>
      <c r="L39" s="58"/>
      <c r="M39" s="57"/>
      <c r="N39" s="58"/>
      <c r="O39" s="57"/>
      <c r="P39" s="59"/>
      <c r="Q39" s="57"/>
      <c r="R39" s="59"/>
      <c r="S39" s="57">
        <v>5930</v>
      </c>
      <c r="T39" s="59">
        <f t="shared" si="15"/>
        <v>5930</v>
      </c>
      <c r="U39" s="57"/>
      <c r="V39" s="59">
        <f t="shared" si="19"/>
        <v>5930</v>
      </c>
      <c r="W39" s="57"/>
      <c r="X39" s="59">
        <f t="shared" si="17"/>
        <v>5930</v>
      </c>
      <c r="Y39" s="57"/>
      <c r="Z39" s="59">
        <f t="shared" si="20"/>
        <v>5930</v>
      </c>
    </row>
    <row r="40" spans="1:26" ht="135">
      <c r="A40" s="21" t="s">
        <v>15</v>
      </c>
      <c r="B40" s="21" t="s">
        <v>13</v>
      </c>
      <c r="C40" s="21" t="s">
        <v>4</v>
      </c>
      <c r="D40" s="21" t="s">
        <v>19</v>
      </c>
      <c r="E40" s="21" t="s">
        <v>20</v>
      </c>
      <c r="F40" s="21" t="s">
        <v>8</v>
      </c>
      <c r="G40" s="21" t="s">
        <v>166</v>
      </c>
      <c r="H40" s="21" t="s">
        <v>9</v>
      </c>
      <c r="I40" s="22" t="s">
        <v>167</v>
      </c>
      <c r="J40" s="56"/>
      <c r="K40" s="57"/>
      <c r="L40" s="58"/>
      <c r="M40" s="57"/>
      <c r="N40" s="58"/>
      <c r="O40" s="57"/>
      <c r="P40" s="59"/>
      <c r="Q40" s="57"/>
      <c r="R40" s="59"/>
      <c r="S40" s="57">
        <f>18390+9300</f>
        <v>27690</v>
      </c>
      <c r="T40" s="59">
        <f t="shared" si="15"/>
        <v>27690</v>
      </c>
      <c r="U40" s="57"/>
      <c r="V40" s="59">
        <f t="shared" si="19"/>
        <v>27690</v>
      </c>
      <c r="W40" s="57"/>
      <c r="X40" s="59">
        <f t="shared" si="17"/>
        <v>27690</v>
      </c>
      <c r="Y40" s="57"/>
      <c r="Z40" s="59">
        <f t="shared" si="20"/>
        <v>27690</v>
      </c>
    </row>
    <row r="41" spans="1:26" ht="180">
      <c r="A41" s="21" t="s">
        <v>15</v>
      </c>
      <c r="B41" s="21" t="s">
        <v>13</v>
      </c>
      <c r="C41" s="21" t="s">
        <v>4</v>
      </c>
      <c r="D41" s="21" t="s">
        <v>19</v>
      </c>
      <c r="E41" s="21" t="s">
        <v>20</v>
      </c>
      <c r="F41" s="21" t="s">
        <v>8</v>
      </c>
      <c r="G41" s="21" t="s">
        <v>186</v>
      </c>
      <c r="H41" s="21" t="s">
        <v>9</v>
      </c>
      <c r="I41" s="22" t="s">
        <v>187</v>
      </c>
      <c r="J41" s="56"/>
      <c r="K41" s="57"/>
      <c r="L41" s="58"/>
      <c r="M41" s="57"/>
      <c r="N41" s="58"/>
      <c r="O41" s="57"/>
      <c r="P41" s="59"/>
      <c r="Q41" s="57"/>
      <c r="R41" s="59"/>
      <c r="S41" s="57"/>
      <c r="T41" s="59"/>
      <c r="U41" s="57"/>
      <c r="V41" s="59"/>
      <c r="W41" s="57"/>
      <c r="X41" s="59"/>
      <c r="Y41" s="57">
        <v>1638.7729999999999</v>
      </c>
      <c r="Z41" s="59">
        <f t="shared" si="20"/>
        <v>1638.7729999999999</v>
      </c>
    </row>
    <row r="42" spans="1:26" ht="120">
      <c r="A42" s="21" t="s">
        <v>15</v>
      </c>
      <c r="B42" s="21" t="s">
        <v>13</v>
      </c>
      <c r="C42" s="21" t="s">
        <v>4</v>
      </c>
      <c r="D42" s="21" t="s">
        <v>19</v>
      </c>
      <c r="E42" s="21" t="s">
        <v>20</v>
      </c>
      <c r="F42" s="21" t="s">
        <v>8</v>
      </c>
      <c r="G42" s="21" t="s">
        <v>160</v>
      </c>
      <c r="H42" s="21" t="s">
        <v>9</v>
      </c>
      <c r="I42" s="22" t="s">
        <v>161</v>
      </c>
      <c r="J42" s="25"/>
      <c r="K42" s="33"/>
      <c r="L42" s="34"/>
      <c r="M42" s="33"/>
      <c r="N42" s="34"/>
      <c r="O42" s="33"/>
      <c r="P42" s="31"/>
      <c r="Q42" s="33"/>
      <c r="R42" s="31"/>
      <c r="S42" s="33">
        <v>3750</v>
      </c>
      <c r="T42" s="31">
        <f t="shared" si="15"/>
        <v>3750</v>
      </c>
      <c r="U42" s="33"/>
      <c r="V42" s="31">
        <f t="shared" si="19"/>
        <v>3750</v>
      </c>
      <c r="W42" s="33"/>
      <c r="X42" s="31">
        <f t="shared" si="17"/>
        <v>3750</v>
      </c>
      <c r="Y42" s="33"/>
      <c r="Z42" s="31">
        <f t="shared" si="20"/>
        <v>3750</v>
      </c>
    </row>
    <row r="43" spans="1:26" ht="150">
      <c r="A43" s="17" t="s">
        <v>15</v>
      </c>
      <c r="B43" s="17" t="s">
        <v>13</v>
      </c>
      <c r="C43" s="17" t="s">
        <v>4</v>
      </c>
      <c r="D43" s="17" t="s">
        <v>19</v>
      </c>
      <c r="E43" s="17" t="s">
        <v>20</v>
      </c>
      <c r="F43" s="17" t="s">
        <v>8</v>
      </c>
      <c r="G43" s="17" t="s">
        <v>135</v>
      </c>
      <c r="H43" s="17" t="s">
        <v>9</v>
      </c>
      <c r="I43" s="13" t="s">
        <v>134</v>
      </c>
      <c r="J43" s="25"/>
      <c r="K43" s="33"/>
      <c r="L43" s="34"/>
      <c r="M43" s="33"/>
      <c r="N43" s="34"/>
      <c r="O43" s="33">
        <f>3974.9+1214.5</f>
        <v>5189.3999999999996</v>
      </c>
      <c r="P43" s="31">
        <f t="shared" si="13"/>
        <v>5189.3999999999996</v>
      </c>
      <c r="Q43" s="33"/>
      <c r="R43" s="31">
        <f t="shared" si="14"/>
        <v>5189.3999999999996</v>
      </c>
      <c r="S43" s="33"/>
      <c r="T43" s="31">
        <f t="shared" si="15"/>
        <v>5189.3999999999996</v>
      </c>
      <c r="U43" s="33"/>
      <c r="V43" s="31">
        <f t="shared" si="19"/>
        <v>5189.3999999999996</v>
      </c>
      <c r="W43" s="33"/>
      <c r="X43" s="31">
        <f t="shared" si="17"/>
        <v>5189.3999999999996</v>
      </c>
      <c r="Y43" s="33"/>
      <c r="Z43" s="31">
        <f t="shared" si="20"/>
        <v>5189.3999999999996</v>
      </c>
    </row>
    <row r="44" spans="1:26" ht="31.5">
      <c r="A44" s="7" t="s">
        <v>1</v>
      </c>
      <c r="B44" s="7" t="s">
        <v>13</v>
      </c>
      <c r="C44" s="7" t="s">
        <v>4</v>
      </c>
      <c r="D44" s="7" t="s">
        <v>16</v>
      </c>
      <c r="E44" s="7" t="s">
        <v>1</v>
      </c>
      <c r="F44" s="7" t="s">
        <v>2</v>
      </c>
      <c r="G44" s="7" t="s">
        <v>3</v>
      </c>
      <c r="H44" s="7" t="s">
        <v>9</v>
      </c>
      <c r="I44" s="12" t="s">
        <v>32</v>
      </c>
      <c r="J44" s="29">
        <f>SUM(J45:J64)</f>
        <v>393741.7</v>
      </c>
      <c r="K44" s="29">
        <f t="shared" ref="K44:R44" si="21">SUM(K45:K64)</f>
        <v>0</v>
      </c>
      <c r="L44" s="29">
        <f t="shared" si="21"/>
        <v>393741.7</v>
      </c>
      <c r="M44" s="29">
        <f t="shared" si="21"/>
        <v>1526.8899999999999</v>
      </c>
      <c r="N44" s="29">
        <f t="shared" si="21"/>
        <v>395268.59</v>
      </c>
      <c r="O44" s="29">
        <f t="shared" si="21"/>
        <v>2000.6</v>
      </c>
      <c r="P44" s="29">
        <f t="shared" si="21"/>
        <v>397269.19000000006</v>
      </c>
      <c r="Q44" s="29">
        <f t="shared" si="21"/>
        <v>8257.6700000000019</v>
      </c>
      <c r="R44" s="29">
        <f t="shared" si="21"/>
        <v>405526.86000000004</v>
      </c>
      <c r="S44" s="29">
        <f t="shared" ref="S44:T44" si="22">SUM(S45:S64)</f>
        <v>1547.7</v>
      </c>
      <c r="T44" s="29">
        <f t="shared" si="22"/>
        <v>407074.56</v>
      </c>
      <c r="U44" s="29">
        <f t="shared" ref="U44:V44" si="23">SUM(U45:U64)</f>
        <v>0</v>
      </c>
      <c r="V44" s="29">
        <f t="shared" si="23"/>
        <v>407074.56</v>
      </c>
      <c r="W44" s="29">
        <f t="shared" ref="W44:X44" si="24">SUM(W45:W64)</f>
        <v>0</v>
      </c>
      <c r="X44" s="29">
        <f t="shared" si="24"/>
        <v>407074.56</v>
      </c>
      <c r="Y44" s="29">
        <f t="shared" ref="Y44:Z44" si="25">SUM(Y45:Y64)</f>
        <v>163.19999999999999</v>
      </c>
      <c r="Z44" s="29">
        <f t="shared" si="25"/>
        <v>407237.75999999995</v>
      </c>
    </row>
    <row r="45" spans="1:26" ht="135">
      <c r="A45" s="7" t="s">
        <v>15</v>
      </c>
      <c r="B45" s="7" t="s">
        <v>13</v>
      </c>
      <c r="C45" s="7" t="s">
        <v>4</v>
      </c>
      <c r="D45" s="7" t="s">
        <v>16</v>
      </c>
      <c r="E45" s="7" t="s">
        <v>11</v>
      </c>
      <c r="F45" s="7" t="s">
        <v>8</v>
      </c>
      <c r="G45" s="7" t="s">
        <v>67</v>
      </c>
      <c r="H45" s="7" t="s">
        <v>9</v>
      </c>
      <c r="I45" s="13" t="s">
        <v>86</v>
      </c>
      <c r="J45" s="25">
        <v>620.5</v>
      </c>
      <c r="K45" s="26"/>
      <c r="L45" s="31">
        <f t="shared" si="11"/>
        <v>620.5</v>
      </c>
      <c r="M45" s="26"/>
      <c r="N45" s="31">
        <f t="shared" ref="N45:N63" si="26">L45+M45</f>
        <v>620.5</v>
      </c>
      <c r="O45" s="26"/>
      <c r="P45" s="31">
        <f t="shared" ref="P45:P63" si="27">N45+O45</f>
        <v>620.5</v>
      </c>
      <c r="Q45" s="26">
        <v>65.2</v>
      </c>
      <c r="R45" s="31">
        <f t="shared" ref="R45:R63" si="28">P45+Q45</f>
        <v>685.7</v>
      </c>
      <c r="S45" s="26"/>
      <c r="T45" s="31">
        <f t="shared" ref="T45:T64" si="29">R45+S45</f>
        <v>685.7</v>
      </c>
      <c r="U45" s="26"/>
      <c r="V45" s="31">
        <f t="shared" ref="V45:V64" si="30">T45+U45</f>
        <v>685.7</v>
      </c>
      <c r="W45" s="26"/>
      <c r="X45" s="31">
        <f t="shared" ref="X45:X64" si="31">V45+W45</f>
        <v>685.7</v>
      </c>
      <c r="Y45" s="26"/>
      <c r="Z45" s="31">
        <f t="shared" ref="Z45:Z64" si="32">X45+Y45</f>
        <v>685.7</v>
      </c>
    </row>
    <row r="46" spans="1:26" ht="105">
      <c r="A46" s="7" t="s">
        <v>15</v>
      </c>
      <c r="B46" s="7" t="s">
        <v>13</v>
      </c>
      <c r="C46" s="7" t="s">
        <v>4</v>
      </c>
      <c r="D46" s="7" t="s">
        <v>16</v>
      </c>
      <c r="E46" s="7" t="s">
        <v>11</v>
      </c>
      <c r="F46" s="7" t="s">
        <v>8</v>
      </c>
      <c r="G46" s="7" t="s">
        <v>143</v>
      </c>
      <c r="H46" s="7" t="s">
        <v>9</v>
      </c>
      <c r="I46" s="35" t="s">
        <v>142</v>
      </c>
      <c r="J46" s="25"/>
      <c r="K46" s="26"/>
      <c r="L46" s="31"/>
      <c r="M46" s="26"/>
      <c r="N46" s="31"/>
      <c r="O46" s="26"/>
      <c r="P46" s="31"/>
      <c r="Q46" s="26">
        <v>2618.1999999999998</v>
      </c>
      <c r="R46" s="31">
        <f t="shared" si="28"/>
        <v>2618.1999999999998</v>
      </c>
      <c r="S46" s="26"/>
      <c r="T46" s="31">
        <f t="shared" si="29"/>
        <v>2618.1999999999998</v>
      </c>
      <c r="U46" s="26"/>
      <c r="V46" s="31">
        <f t="shared" si="30"/>
        <v>2618.1999999999998</v>
      </c>
      <c r="W46" s="26"/>
      <c r="X46" s="31">
        <f t="shared" si="31"/>
        <v>2618.1999999999998</v>
      </c>
      <c r="Y46" s="26"/>
      <c r="Z46" s="31">
        <f t="shared" si="32"/>
        <v>2618.1999999999998</v>
      </c>
    </row>
    <row r="47" spans="1:26" ht="270">
      <c r="A47" s="7" t="s">
        <v>15</v>
      </c>
      <c r="B47" s="7" t="s">
        <v>13</v>
      </c>
      <c r="C47" s="7" t="s">
        <v>4</v>
      </c>
      <c r="D47" s="7" t="s">
        <v>16</v>
      </c>
      <c r="E47" s="7" t="s">
        <v>11</v>
      </c>
      <c r="F47" s="7" t="s">
        <v>8</v>
      </c>
      <c r="G47" s="7" t="s">
        <v>35</v>
      </c>
      <c r="H47" s="7" t="s">
        <v>9</v>
      </c>
      <c r="I47" s="13" t="s">
        <v>87</v>
      </c>
      <c r="J47" s="25">
        <v>47844.2</v>
      </c>
      <c r="K47" s="26"/>
      <c r="L47" s="31">
        <f t="shared" si="11"/>
        <v>47844.2</v>
      </c>
      <c r="M47" s="26">
        <v>1480.62</v>
      </c>
      <c r="N47" s="31">
        <f t="shared" si="26"/>
        <v>49324.82</v>
      </c>
      <c r="O47" s="26"/>
      <c r="P47" s="31">
        <f t="shared" si="27"/>
        <v>49324.82</v>
      </c>
      <c r="Q47" s="26">
        <v>1763.6</v>
      </c>
      <c r="R47" s="31">
        <f t="shared" si="28"/>
        <v>51088.42</v>
      </c>
      <c r="S47" s="26"/>
      <c r="T47" s="31">
        <f t="shared" si="29"/>
        <v>51088.42</v>
      </c>
      <c r="U47" s="26"/>
      <c r="V47" s="31">
        <f t="shared" si="30"/>
        <v>51088.42</v>
      </c>
      <c r="W47" s="26"/>
      <c r="X47" s="31">
        <f t="shared" si="31"/>
        <v>51088.42</v>
      </c>
      <c r="Y47" s="26"/>
      <c r="Z47" s="31">
        <f t="shared" si="32"/>
        <v>51088.42</v>
      </c>
    </row>
    <row r="48" spans="1:26" ht="285">
      <c r="A48" s="7" t="s">
        <v>15</v>
      </c>
      <c r="B48" s="7" t="s">
        <v>13</v>
      </c>
      <c r="C48" s="7" t="s">
        <v>4</v>
      </c>
      <c r="D48" s="7" t="s">
        <v>16</v>
      </c>
      <c r="E48" s="7" t="s">
        <v>11</v>
      </c>
      <c r="F48" s="7" t="s">
        <v>8</v>
      </c>
      <c r="G48" s="7" t="s">
        <v>36</v>
      </c>
      <c r="H48" s="7" t="s">
        <v>9</v>
      </c>
      <c r="I48" s="13" t="s">
        <v>88</v>
      </c>
      <c r="J48" s="25">
        <v>32612.1</v>
      </c>
      <c r="K48" s="26"/>
      <c r="L48" s="31">
        <f t="shared" si="11"/>
        <v>32612.1</v>
      </c>
      <c r="M48" s="26">
        <v>46.27</v>
      </c>
      <c r="N48" s="31">
        <f t="shared" si="26"/>
        <v>32658.37</v>
      </c>
      <c r="O48" s="26"/>
      <c r="P48" s="31">
        <f t="shared" si="27"/>
        <v>32658.37</v>
      </c>
      <c r="Q48" s="26">
        <v>2017</v>
      </c>
      <c r="R48" s="31">
        <f t="shared" si="28"/>
        <v>34675.369999999995</v>
      </c>
      <c r="S48" s="26"/>
      <c r="T48" s="31">
        <f t="shared" si="29"/>
        <v>34675.369999999995</v>
      </c>
      <c r="U48" s="26"/>
      <c r="V48" s="31">
        <f t="shared" si="30"/>
        <v>34675.369999999995</v>
      </c>
      <c r="W48" s="26"/>
      <c r="X48" s="31">
        <f t="shared" si="31"/>
        <v>34675.369999999995</v>
      </c>
      <c r="Y48" s="26"/>
      <c r="Z48" s="31">
        <f t="shared" si="32"/>
        <v>34675.369999999995</v>
      </c>
    </row>
    <row r="49" spans="1:26" ht="135">
      <c r="A49" s="7" t="s">
        <v>15</v>
      </c>
      <c r="B49" s="7" t="s">
        <v>13</v>
      </c>
      <c r="C49" s="7" t="s">
        <v>4</v>
      </c>
      <c r="D49" s="7" t="s">
        <v>16</v>
      </c>
      <c r="E49" s="7" t="s">
        <v>11</v>
      </c>
      <c r="F49" s="7" t="s">
        <v>8</v>
      </c>
      <c r="G49" s="7" t="s">
        <v>37</v>
      </c>
      <c r="H49" s="7" t="s">
        <v>9</v>
      </c>
      <c r="I49" s="13" t="s">
        <v>89</v>
      </c>
      <c r="J49" s="25">
        <v>41.2</v>
      </c>
      <c r="K49" s="26"/>
      <c r="L49" s="31">
        <f t="shared" si="11"/>
        <v>41.2</v>
      </c>
      <c r="M49" s="26"/>
      <c r="N49" s="31">
        <f t="shared" si="26"/>
        <v>41.2</v>
      </c>
      <c r="O49" s="26"/>
      <c r="P49" s="31">
        <f t="shared" si="27"/>
        <v>41.2</v>
      </c>
      <c r="Q49" s="26">
        <v>4.5999999999999996</v>
      </c>
      <c r="R49" s="31">
        <f t="shared" si="28"/>
        <v>45.800000000000004</v>
      </c>
      <c r="S49" s="26"/>
      <c r="T49" s="31">
        <f t="shared" si="29"/>
        <v>45.800000000000004</v>
      </c>
      <c r="U49" s="26"/>
      <c r="V49" s="31">
        <f t="shared" si="30"/>
        <v>45.800000000000004</v>
      </c>
      <c r="W49" s="26"/>
      <c r="X49" s="31">
        <f t="shared" si="31"/>
        <v>45.800000000000004</v>
      </c>
      <c r="Y49" s="26"/>
      <c r="Z49" s="31">
        <f t="shared" si="32"/>
        <v>45.800000000000004</v>
      </c>
    </row>
    <row r="50" spans="1:26" ht="90">
      <c r="A50" s="7" t="s">
        <v>15</v>
      </c>
      <c r="B50" s="7" t="s">
        <v>13</v>
      </c>
      <c r="C50" s="7" t="s">
        <v>4</v>
      </c>
      <c r="D50" s="7" t="s">
        <v>16</v>
      </c>
      <c r="E50" s="7" t="s">
        <v>11</v>
      </c>
      <c r="F50" s="7" t="s">
        <v>8</v>
      </c>
      <c r="G50" s="7" t="s">
        <v>38</v>
      </c>
      <c r="H50" s="7" t="s">
        <v>9</v>
      </c>
      <c r="I50" s="13" t="s">
        <v>39</v>
      </c>
      <c r="J50" s="25">
        <v>575.9</v>
      </c>
      <c r="K50" s="26"/>
      <c r="L50" s="31">
        <f t="shared" si="11"/>
        <v>575.9</v>
      </c>
      <c r="M50" s="26"/>
      <c r="N50" s="31">
        <f t="shared" si="26"/>
        <v>575.9</v>
      </c>
      <c r="O50" s="26"/>
      <c r="P50" s="31">
        <f t="shared" si="27"/>
        <v>575.9</v>
      </c>
      <c r="Q50" s="26">
        <v>65.3</v>
      </c>
      <c r="R50" s="31">
        <f t="shared" si="28"/>
        <v>641.19999999999993</v>
      </c>
      <c r="S50" s="26"/>
      <c r="T50" s="31">
        <f t="shared" si="29"/>
        <v>641.19999999999993</v>
      </c>
      <c r="U50" s="26"/>
      <c r="V50" s="31">
        <f t="shared" si="30"/>
        <v>641.19999999999993</v>
      </c>
      <c r="W50" s="26"/>
      <c r="X50" s="31">
        <f t="shared" si="31"/>
        <v>641.19999999999993</v>
      </c>
      <c r="Y50" s="26"/>
      <c r="Z50" s="31">
        <f t="shared" si="32"/>
        <v>641.19999999999993</v>
      </c>
    </row>
    <row r="51" spans="1:26" ht="135">
      <c r="A51" s="7" t="s">
        <v>15</v>
      </c>
      <c r="B51" s="7" t="s">
        <v>13</v>
      </c>
      <c r="C51" s="7" t="s">
        <v>4</v>
      </c>
      <c r="D51" s="7" t="s">
        <v>16</v>
      </c>
      <c r="E51" s="7" t="s">
        <v>11</v>
      </c>
      <c r="F51" s="7" t="s">
        <v>8</v>
      </c>
      <c r="G51" s="7" t="s">
        <v>40</v>
      </c>
      <c r="H51" s="7" t="s">
        <v>9</v>
      </c>
      <c r="I51" s="13" t="s">
        <v>90</v>
      </c>
      <c r="J51" s="25">
        <v>403.2</v>
      </c>
      <c r="K51" s="26"/>
      <c r="L51" s="31">
        <f t="shared" si="11"/>
        <v>403.2</v>
      </c>
      <c r="M51" s="26"/>
      <c r="N51" s="31">
        <f t="shared" si="26"/>
        <v>403.2</v>
      </c>
      <c r="O51" s="26"/>
      <c r="P51" s="31">
        <f t="shared" si="27"/>
        <v>403.2</v>
      </c>
      <c r="Q51" s="26">
        <v>172.29</v>
      </c>
      <c r="R51" s="31">
        <f t="shared" si="28"/>
        <v>575.49</v>
      </c>
      <c r="S51" s="26"/>
      <c r="T51" s="31">
        <f t="shared" si="29"/>
        <v>575.49</v>
      </c>
      <c r="U51" s="26"/>
      <c r="V51" s="31">
        <f t="shared" si="30"/>
        <v>575.49</v>
      </c>
      <c r="W51" s="26"/>
      <c r="X51" s="31">
        <f t="shared" si="31"/>
        <v>575.49</v>
      </c>
      <c r="Y51" s="26"/>
      <c r="Z51" s="31">
        <f t="shared" si="32"/>
        <v>575.49</v>
      </c>
    </row>
    <row r="52" spans="1:26" ht="120">
      <c r="A52" s="7" t="s">
        <v>15</v>
      </c>
      <c r="B52" s="7" t="s">
        <v>13</v>
      </c>
      <c r="C52" s="7" t="s">
        <v>4</v>
      </c>
      <c r="D52" s="7" t="s">
        <v>16</v>
      </c>
      <c r="E52" s="7" t="s">
        <v>11</v>
      </c>
      <c r="F52" s="7" t="s">
        <v>8</v>
      </c>
      <c r="G52" s="7" t="s">
        <v>41</v>
      </c>
      <c r="H52" s="7" t="s">
        <v>9</v>
      </c>
      <c r="I52" s="13" t="s">
        <v>64</v>
      </c>
      <c r="J52" s="25">
        <v>122.7</v>
      </c>
      <c r="K52" s="26"/>
      <c r="L52" s="31">
        <f t="shared" si="11"/>
        <v>122.7</v>
      </c>
      <c r="M52" s="26"/>
      <c r="N52" s="31">
        <f t="shared" si="26"/>
        <v>122.7</v>
      </c>
      <c r="O52" s="26"/>
      <c r="P52" s="31">
        <f t="shared" si="27"/>
        <v>122.7</v>
      </c>
      <c r="Q52" s="26">
        <v>5.8</v>
      </c>
      <c r="R52" s="31">
        <f t="shared" si="28"/>
        <v>128.5</v>
      </c>
      <c r="S52" s="26"/>
      <c r="T52" s="31">
        <f t="shared" si="29"/>
        <v>128.5</v>
      </c>
      <c r="U52" s="26"/>
      <c r="V52" s="31">
        <f t="shared" si="30"/>
        <v>128.5</v>
      </c>
      <c r="W52" s="26"/>
      <c r="X52" s="31">
        <f t="shared" si="31"/>
        <v>128.5</v>
      </c>
      <c r="Y52" s="26"/>
      <c r="Z52" s="31">
        <f t="shared" si="32"/>
        <v>128.5</v>
      </c>
    </row>
    <row r="53" spans="1:26" ht="135">
      <c r="A53" s="7" t="s">
        <v>15</v>
      </c>
      <c r="B53" s="7" t="s">
        <v>13</v>
      </c>
      <c r="C53" s="7" t="s">
        <v>4</v>
      </c>
      <c r="D53" s="7" t="s">
        <v>16</v>
      </c>
      <c r="E53" s="7" t="s">
        <v>11</v>
      </c>
      <c r="F53" s="7" t="s">
        <v>8</v>
      </c>
      <c r="G53" s="7" t="s">
        <v>42</v>
      </c>
      <c r="H53" s="7" t="s">
        <v>9</v>
      </c>
      <c r="I53" s="13" t="s">
        <v>91</v>
      </c>
      <c r="J53" s="25">
        <v>2093.8000000000002</v>
      </c>
      <c r="K53" s="26"/>
      <c r="L53" s="31">
        <f t="shared" si="11"/>
        <v>2093.8000000000002</v>
      </c>
      <c r="M53" s="26"/>
      <c r="N53" s="31">
        <f t="shared" si="26"/>
        <v>2093.8000000000002</v>
      </c>
      <c r="O53" s="26"/>
      <c r="P53" s="31">
        <f t="shared" si="27"/>
        <v>2093.8000000000002</v>
      </c>
      <c r="Q53" s="26">
        <v>195.6</v>
      </c>
      <c r="R53" s="31">
        <f t="shared" si="28"/>
        <v>2289.4</v>
      </c>
      <c r="S53" s="26"/>
      <c r="T53" s="31">
        <f t="shared" si="29"/>
        <v>2289.4</v>
      </c>
      <c r="U53" s="26"/>
      <c r="V53" s="31">
        <f t="shared" si="30"/>
        <v>2289.4</v>
      </c>
      <c r="W53" s="26"/>
      <c r="X53" s="31">
        <f t="shared" si="31"/>
        <v>2289.4</v>
      </c>
      <c r="Y53" s="26"/>
      <c r="Z53" s="31">
        <f t="shared" si="32"/>
        <v>2289.4</v>
      </c>
    </row>
    <row r="54" spans="1:26" ht="210">
      <c r="A54" s="7" t="s">
        <v>15</v>
      </c>
      <c r="B54" s="7" t="s">
        <v>13</v>
      </c>
      <c r="C54" s="7" t="s">
        <v>4</v>
      </c>
      <c r="D54" s="7" t="s">
        <v>16</v>
      </c>
      <c r="E54" s="7" t="s">
        <v>11</v>
      </c>
      <c r="F54" s="7" t="s">
        <v>8</v>
      </c>
      <c r="G54" s="7" t="s">
        <v>43</v>
      </c>
      <c r="H54" s="7" t="s">
        <v>9</v>
      </c>
      <c r="I54" s="13" t="s">
        <v>92</v>
      </c>
      <c r="J54" s="25">
        <v>598.29999999999995</v>
      </c>
      <c r="K54" s="26"/>
      <c r="L54" s="31">
        <f t="shared" si="11"/>
        <v>598.29999999999995</v>
      </c>
      <c r="M54" s="26"/>
      <c r="N54" s="31">
        <f t="shared" si="26"/>
        <v>598.29999999999995</v>
      </c>
      <c r="O54" s="26"/>
      <c r="P54" s="31">
        <f t="shared" si="27"/>
        <v>598.29999999999995</v>
      </c>
      <c r="Q54" s="26"/>
      <c r="R54" s="31">
        <f t="shared" si="28"/>
        <v>598.29999999999995</v>
      </c>
      <c r="S54" s="26"/>
      <c r="T54" s="31">
        <f t="shared" si="29"/>
        <v>598.29999999999995</v>
      </c>
      <c r="U54" s="26"/>
      <c r="V54" s="31">
        <f t="shared" si="30"/>
        <v>598.29999999999995</v>
      </c>
      <c r="W54" s="26"/>
      <c r="X54" s="31">
        <f t="shared" si="31"/>
        <v>598.29999999999995</v>
      </c>
      <c r="Y54" s="26"/>
      <c r="Z54" s="31">
        <f t="shared" si="32"/>
        <v>598.29999999999995</v>
      </c>
    </row>
    <row r="55" spans="1:26" ht="285">
      <c r="A55" s="7" t="s">
        <v>15</v>
      </c>
      <c r="B55" s="7" t="s">
        <v>13</v>
      </c>
      <c r="C55" s="7" t="s">
        <v>4</v>
      </c>
      <c r="D55" s="7" t="s">
        <v>16</v>
      </c>
      <c r="E55" s="7" t="s">
        <v>11</v>
      </c>
      <c r="F55" s="7" t="s">
        <v>8</v>
      </c>
      <c r="G55" s="7" t="s">
        <v>44</v>
      </c>
      <c r="H55" s="7" t="s">
        <v>9</v>
      </c>
      <c r="I55" s="13" t="s">
        <v>93</v>
      </c>
      <c r="J55" s="25">
        <v>136083.5</v>
      </c>
      <c r="K55" s="26"/>
      <c r="L55" s="31">
        <f t="shared" si="11"/>
        <v>136083.5</v>
      </c>
      <c r="M55" s="26"/>
      <c r="N55" s="31">
        <f t="shared" si="26"/>
        <v>136083.5</v>
      </c>
      <c r="O55" s="26">
        <v>527.38</v>
      </c>
      <c r="P55" s="31">
        <f t="shared" si="27"/>
        <v>136610.88</v>
      </c>
      <c r="Q55" s="26">
        <f>543.46+664.11</f>
        <v>1207.5700000000002</v>
      </c>
      <c r="R55" s="31">
        <f t="shared" si="28"/>
        <v>137818.45000000001</v>
      </c>
      <c r="S55" s="26"/>
      <c r="T55" s="31">
        <f t="shared" si="29"/>
        <v>137818.45000000001</v>
      </c>
      <c r="U55" s="26"/>
      <c r="V55" s="31">
        <f t="shared" si="30"/>
        <v>137818.45000000001</v>
      </c>
      <c r="W55" s="26"/>
      <c r="X55" s="31">
        <f t="shared" si="31"/>
        <v>137818.45000000001</v>
      </c>
      <c r="Y55" s="26"/>
      <c r="Z55" s="31">
        <f t="shared" si="32"/>
        <v>137818.45000000001</v>
      </c>
    </row>
    <row r="56" spans="1:26" ht="150">
      <c r="A56" s="7" t="s">
        <v>15</v>
      </c>
      <c r="B56" s="7" t="s">
        <v>13</v>
      </c>
      <c r="C56" s="7" t="s">
        <v>4</v>
      </c>
      <c r="D56" s="7" t="s">
        <v>16</v>
      </c>
      <c r="E56" s="7" t="s">
        <v>11</v>
      </c>
      <c r="F56" s="7" t="s">
        <v>8</v>
      </c>
      <c r="G56" s="7" t="s">
        <v>45</v>
      </c>
      <c r="H56" s="7" t="s">
        <v>9</v>
      </c>
      <c r="I56" s="13" t="s">
        <v>94</v>
      </c>
      <c r="J56" s="25">
        <v>10862.1</v>
      </c>
      <c r="K56" s="26"/>
      <c r="L56" s="31">
        <f t="shared" si="11"/>
        <v>10862.1</v>
      </c>
      <c r="M56" s="26"/>
      <c r="N56" s="31">
        <f t="shared" si="26"/>
        <v>10862.1</v>
      </c>
      <c r="O56" s="26"/>
      <c r="P56" s="31">
        <f t="shared" si="27"/>
        <v>10862.1</v>
      </c>
      <c r="Q56" s="26">
        <v>-1309.0999999999999</v>
      </c>
      <c r="R56" s="31">
        <f t="shared" si="28"/>
        <v>9553</v>
      </c>
      <c r="S56" s="26"/>
      <c r="T56" s="31">
        <f t="shared" si="29"/>
        <v>9553</v>
      </c>
      <c r="U56" s="26"/>
      <c r="V56" s="31">
        <f t="shared" si="30"/>
        <v>9553</v>
      </c>
      <c r="W56" s="26"/>
      <c r="X56" s="31">
        <f t="shared" si="31"/>
        <v>9553</v>
      </c>
      <c r="Y56" s="26"/>
      <c r="Z56" s="31">
        <f t="shared" si="32"/>
        <v>9553</v>
      </c>
    </row>
    <row r="57" spans="1:26" ht="150">
      <c r="A57" s="7" t="s">
        <v>15</v>
      </c>
      <c r="B57" s="7" t="s">
        <v>13</v>
      </c>
      <c r="C57" s="7" t="s">
        <v>4</v>
      </c>
      <c r="D57" s="7" t="s">
        <v>16</v>
      </c>
      <c r="E57" s="7" t="s">
        <v>11</v>
      </c>
      <c r="F57" s="7" t="s">
        <v>8</v>
      </c>
      <c r="G57" s="7" t="s">
        <v>46</v>
      </c>
      <c r="H57" s="7" t="s">
        <v>9</v>
      </c>
      <c r="I57" s="13" t="s">
        <v>65</v>
      </c>
      <c r="J57" s="25">
        <v>43904.1</v>
      </c>
      <c r="K57" s="26"/>
      <c r="L57" s="31">
        <f t="shared" si="11"/>
        <v>43904.1</v>
      </c>
      <c r="M57" s="26"/>
      <c r="N57" s="31">
        <f t="shared" si="26"/>
        <v>43904.1</v>
      </c>
      <c r="O57" s="26"/>
      <c r="P57" s="31">
        <f t="shared" si="27"/>
        <v>43904.1</v>
      </c>
      <c r="Q57" s="26"/>
      <c r="R57" s="31">
        <f t="shared" si="28"/>
        <v>43904.1</v>
      </c>
      <c r="S57" s="26"/>
      <c r="T57" s="31">
        <f t="shared" si="29"/>
        <v>43904.1</v>
      </c>
      <c r="U57" s="26"/>
      <c r="V57" s="31">
        <f t="shared" si="30"/>
        <v>43904.1</v>
      </c>
      <c r="W57" s="26"/>
      <c r="X57" s="31">
        <f t="shared" si="31"/>
        <v>43904.1</v>
      </c>
      <c r="Y57" s="26"/>
      <c r="Z57" s="31">
        <f t="shared" si="32"/>
        <v>43904.1</v>
      </c>
    </row>
    <row r="58" spans="1:26" ht="270">
      <c r="A58" s="7" t="s">
        <v>15</v>
      </c>
      <c r="B58" s="7" t="s">
        <v>13</v>
      </c>
      <c r="C58" s="7" t="s">
        <v>4</v>
      </c>
      <c r="D58" s="7" t="s">
        <v>16</v>
      </c>
      <c r="E58" s="7" t="s">
        <v>11</v>
      </c>
      <c r="F58" s="7" t="s">
        <v>8</v>
      </c>
      <c r="G58" s="7" t="s">
        <v>47</v>
      </c>
      <c r="H58" s="7" t="s">
        <v>9</v>
      </c>
      <c r="I58" s="13" t="s">
        <v>95</v>
      </c>
      <c r="J58" s="25">
        <v>104931.6</v>
      </c>
      <c r="K58" s="26"/>
      <c r="L58" s="31">
        <f t="shared" si="11"/>
        <v>104931.6</v>
      </c>
      <c r="M58" s="26"/>
      <c r="N58" s="31">
        <f t="shared" si="26"/>
        <v>104931.6</v>
      </c>
      <c r="O58" s="26">
        <v>1473.22</v>
      </c>
      <c r="P58" s="31">
        <f t="shared" si="27"/>
        <v>106404.82</v>
      </c>
      <c r="Q58" s="26">
        <v>-0.09</v>
      </c>
      <c r="R58" s="31">
        <f t="shared" si="28"/>
        <v>106404.73000000001</v>
      </c>
      <c r="S58" s="26">
        <v>1765.7</v>
      </c>
      <c r="T58" s="31">
        <f t="shared" si="29"/>
        <v>108170.43000000001</v>
      </c>
      <c r="U58" s="26"/>
      <c r="V58" s="31">
        <f t="shared" si="30"/>
        <v>108170.43000000001</v>
      </c>
      <c r="W58" s="26"/>
      <c r="X58" s="31">
        <f t="shared" si="31"/>
        <v>108170.43000000001</v>
      </c>
      <c r="Y58" s="26"/>
      <c r="Z58" s="31">
        <f t="shared" si="32"/>
        <v>108170.43000000001</v>
      </c>
    </row>
    <row r="59" spans="1:26" ht="120">
      <c r="A59" s="7" t="s">
        <v>15</v>
      </c>
      <c r="B59" s="7" t="s">
        <v>13</v>
      </c>
      <c r="C59" s="7" t="s">
        <v>4</v>
      </c>
      <c r="D59" s="7" t="s">
        <v>16</v>
      </c>
      <c r="E59" s="7" t="s">
        <v>11</v>
      </c>
      <c r="F59" s="7" t="s">
        <v>8</v>
      </c>
      <c r="G59" s="7" t="s">
        <v>48</v>
      </c>
      <c r="H59" s="7" t="s">
        <v>9</v>
      </c>
      <c r="I59" s="13" t="s">
        <v>57</v>
      </c>
      <c r="J59" s="25">
        <v>615.9</v>
      </c>
      <c r="K59" s="26"/>
      <c r="L59" s="31">
        <f t="shared" si="11"/>
        <v>615.9</v>
      </c>
      <c r="M59" s="26"/>
      <c r="N59" s="31">
        <f t="shared" si="26"/>
        <v>615.9</v>
      </c>
      <c r="O59" s="26"/>
      <c r="P59" s="31">
        <f t="shared" si="27"/>
        <v>615.9</v>
      </c>
      <c r="Q59" s="26">
        <v>65.2</v>
      </c>
      <c r="R59" s="31">
        <f t="shared" si="28"/>
        <v>681.1</v>
      </c>
      <c r="S59" s="26"/>
      <c r="T59" s="31">
        <f t="shared" si="29"/>
        <v>681.1</v>
      </c>
      <c r="U59" s="26"/>
      <c r="V59" s="31">
        <f t="shared" si="30"/>
        <v>681.1</v>
      </c>
      <c r="W59" s="26"/>
      <c r="X59" s="31">
        <f t="shared" si="31"/>
        <v>681.1</v>
      </c>
      <c r="Y59" s="26"/>
      <c r="Z59" s="31">
        <f t="shared" si="32"/>
        <v>681.1</v>
      </c>
    </row>
    <row r="60" spans="1:26" ht="105">
      <c r="A60" s="7" t="s">
        <v>15</v>
      </c>
      <c r="B60" s="7" t="s">
        <v>13</v>
      </c>
      <c r="C60" s="7" t="s">
        <v>4</v>
      </c>
      <c r="D60" s="7" t="s">
        <v>16</v>
      </c>
      <c r="E60" s="7" t="s">
        <v>11</v>
      </c>
      <c r="F60" s="7" t="s">
        <v>8</v>
      </c>
      <c r="G60" s="7" t="s">
        <v>49</v>
      </c>
      <c r="H60" s="7" t="s">
        <v>9</v>
      </c>
      <c r="I60" s="13" t="s">
        <v>96</v>
      </c>
      <c r="J60" s="25">
        <v>5927.4</v>
      </c>
      <c r="K60" s="26"/>
      <c r="L60" s="31">
        <f t="shared" si="11"/>
        <v>5927.4</v>
      </c>
      <c r="M60" s="26"/>
      <c r="N60" s="31">
        <f t="shared" si="26"/>
        <v>5927.4</v>
      </c>
      <c r="O60" s="26"/>
      <c r="P60" s="31">
        <f t="shared" si="27"/>
        <v>5927.4</v>
      </c>
      <c r="Q60" s="26">
        <v>866.5</v>
      </c>
      <c r="R60" s="31">
        <f t="shared" si="28"/>
        <v>6793.9</v>
      </c>
      <c r="S60" s="26"/>
      <c r="T60" s="31">
        <f t="shared" si="29"/>
        <v>6793.9</v>
      </c>
      <c r="U60" s="26"/>
      <c r="V60" s="31">
        <f t="shared" si="30"/>
        <v>6793.9</v>
      </c>
      <c r="W60" s="26"/>
      <c r="X60" s="31">
        <f t="shared" si="31"/>
        <v>6793.9</v>
      </c>
      <c r="Y60" s="26"/>
      <c r="Z60" s="31">
        <f t="shared" si="32"/>
        <v>6793.9</v>
      </c>
    </row>
    <row r="61" spans="1:26" ht="150">
      <c r="A61" s="7" t="s">
        <v>15</v>
      </c>
      <c r="B61" s="7" t="s">
        <v>13</v>
      </c>
      <c r="C61" s="7" t="s">
        <v>4</v>
      </c>
      <c r="D61" s="7" t="s">
        <v>16</v>
      </c>
      <c r="E61" s="7" t="s">
        <v>50</v>
      </c>
      <c r="F61" s="7" t="s">
        <v>8</v>
      </c>
      <c r="G61" s="7" t="s">
        <v>3</v>
      </c>
      <c r="H61" s="7" t="s">
        <v>9</v>
      </c>
      <c r="I61" s="13" t="s">
        <v>97</v>
      </c>
      <c r="J61" s="25">
        <v>3209.2</v>
      </c>
      <c r="K61" s="26"/>
      <c r="L61" s="31">
        <f t="shared" si="11"/>
        <v>3209.2</v>
      </c>
      <c r="M61" s="26"/>
      <c r="N61" s="31">
        <f t="shared" si="26"/>
        <v>3209.2</v>
      </c>
      <c r="O61" s="26"/>
      <c r="P61" s="31">
        <f t="shared" si="27"/>
        <v>3209.2</v>
      </c>
      <c r="Q61" s="26"/>
      <c r="R61" s="31">
        <f t="shared" si="28"/>
        <v>3209.2</v>
      </c>
      <c r="S61" s="26"/>
      <c r="T61" s="31">
        <f t="shared" si="29"/>
        <v>3209.2</v>
      </c>
      <c r="U61" s="26"/>
      <c r="V61" s="31">
        <f t="shared" si="30"/>
        <v>3209.2</v>
      </c>
      <c r="W61" s="26"/>
      <c r="X61" s="31">
        <f t="shared" si="31"/>
        <v>3209.2</v>
      </c>
      <c r="Y61" s="26"/>
      <c r="Z61" s="31">
        <f t="shared" si="32"/>
        <v>3209.2</v>
      </c>
    </row>
    <row r="62" spans="1:26" ht="75">
      <c r="A62" s="7" t="s">
        <v>15</v>
      </c>
      <c r="B62" s="7" t="s">
        <v>13</v>
      </c>
      <c r="C62" s="7" t="s">
        <v>4</v>
      </c>
      <c r="D62" s="7" t="s">
        <v>52</v>
      </c>
      <c r="E62" s="7" t="s">
        <v>53</v>
      </c>
      <c r="F62" s="7" t="s">
        <v>8</v>
      </c>
      <c r="G62" s="7" t="s">
        <v>3</v>
      </c>
      <c r="H62" s="7" t="s">
        <v>9</v>
      </c>
      <c r="I62" s="13" t="s">
        <v>66</v>
      </c>
      <c r="J62" s="25">
        <v>3286.4</v>
      </c>
      <c r="K62" s="26"/>
      <c r="L62" s="31">
        <f t="shared" si="11"/>
        <v>3286.4</v>
      </c>
      <c r="M62" s="26"/>
      <c r="N62" s="31">
        <f t="shared" si="26"/>
        <v>3286.4</v>
      </c>
      <c r="O62" s="26"/>
      <c r="P62" s="31">
        <f t="shared" si="27"/>
        <v>3286.4</v>
      </c>
      <c r="Q62" s="26"/>
      <c r="R62" s="31">
        <f t="shared" si="28"/>
        <v>3286.4</v>
      </c>
      <c r="S62" s="26"/>
      <c r="T62" s="31">
        <f t="shared" si="29"/>
        <v>3286.4</v>
      </c>
      <c r="U62" s="26"/>
      <c r="V62" s="31">
        <f t="shared" si="30"/>
        <v>3286.4</v>
      </c>
      <c r="W62" s="26"/>
      <c r="X62" s="31">
        <f t="shared" si="31"/>
        <v>3286.4</v>
      </c>
      <c r="Y62" s="26">
        <v>163.19999999999999</v>
      </c>
      <c r="Z62" s="31">
        <f t="shared" si="32"/>
        <v>3449.6</v>
      </c>
    </row>
    <row r="63" spans="1:26" ht="75">
      <c r="A63" s="7" t="s">
        <v>15</v>
      </c>
      <c r="B63" s="7" t="s">
        <v>13</v>
      </c>
      <c r="C63" s="7" t="s">
        <v>4</v>
      </c>
      <c r="D63" s="7" t="s">
        <v>52</v>
      </c>
      <c r="E63" s="7" t="s">
        <v>10</v>
      </c>
      <c r="F63" s="7" t="s">
        <v>8</v>
      </c>
      <c r="G63" s="7" t="s">
        <v>3</v>
      </c>
      <c r="H63" s="7" t="s">
        <v>9</v>
      </c>
      <c r="I63" s="13" t="s">
        <v>56</v>
      </c>
      <c r="J63" s="25">
        <v>9.6</v>
      </c>
      <c r="K63" s="26"/>
      <c r="L63" s="31">
        <f t="shared" si="11"/>
        <v>9.6</v>
      </c>
      <c r="M63" s="26"/>
      <c r="N63" s="31">
        <f t="shared" si="26"/>
        <v>9.6</v>
      </c>
      <c r="O63" s="26"/>
      <c r="P63" s="31">
        <f t="shared" si="27"/>
        <v>9.6</v>
      </c>
      <c r="Q63" s="26"/>
      <c r="R63" s="31">
        <f t="shared" si="28"/>
        <v>9.6</v>
      </c>
      <c r="S63" s="26"/>
      <c r="T63" s="31">
        <f t="shared" si="29"/>
        <v>9.6</v>
      </c>
      <c r="U63" s="26"/>
      <c r="V63" s="31">
        <f t="shared" si="30"/>
        <v>9.6</v>
      </c>
      <c r="W63" s="26"/>
      <c r="X63" s="31">
        <f t="shared" si="31"/>
        <v>9.6</v>
      </c>
      <c r="Y63" s="26"/>
      <c r="Z63" s="31">
        <f t="shared" si="32"/>
        <v>9.6</v>
      </c>
    </row>
    <row r="64" spans="1:26" ht="105">
      <c r="A64" s="7" t="s">
        <v>15</v>
      </c>
      <c r="B64" s="7" t="s">
        <v>13</v>
      </c>
      <c r="C64" s="7" t="s">
        <v>4</v>
      </c>
      <c r="D64" s="7" t="s">
        <v>52</v>
      </c>
      <c r="E64" s="7" t="s">
        <v>149</v>
      </c>
      <c r="F64" s="7" t="s">
        <v>8</v>
      </c>
      <c r="G64" s="7" t="s">
        <v>141</v>
      </c>
      <c r="H64" s="7" t="s">
        <v>9</v>
      </c>
      <c r="I64" s="35" t="s">
        <v>140</v>
      </c>
      <c r="J64" s="25"/>
      <c r="K64" s="26"/>
      <c r="L64" s="31"/>
      <c r="M64" s="26"/>
      <c r="N64" s="31"/>
      <c r="O64" s="26"/>
      <c r="P64" s="31"/>
      <c r="Q64" s="26">
        <v>520</v>
      </c>
      <c r="R64" s="31">
        <f t="shared" ref="R64" si="33">P64+Q64</f>
        <v>520</v>
      </c>
      <c r="S64" s="26">
        <v>-218</v>
      </c>
      <c r="T64" s="31">
        <f t="shared" si="29"/>
        <v>302</v>
      </c>
      <c r="U64" s="26"/>
      <c r="V64" s="31">
        <f t="shared" si="30"/>
        <v>302</v>
      </c>
      <c r="W64" s="26"/>
      <c r="X64" s="31">
        <f t="shared" si="31"/>
        <v>302</v>
      </c>
      <c r="Y64" s="26"/>
      <c r="Z64" s="31">
        <f t="shared" si="32"/>
        <v>302</v>
      </c>
    </row>
    <row r="65" spans="1:26" ht="15.75">
      <c r="A65" s="17" t="s">
        <v>15</v>
      </c>
      <c r="B65" s="17" t="s">
        <v>13</v>
      </c>
      <c r="C65" s="17" t="s">
        <v>4</v>
      </c>
      <c r="D65" s="17" t="s">
        <v>112</v>
      </c>
      <c r="E65" s="17" t="s">
        <v>1</v>
      </c>
      <c r="F65" s="17" t="s">
        <v>2</v>
      </c>
      <c r="G65" s="17" t="s">
        <v>3</v>
      </c>
      <c r="H65" s="17" t="s">
        <v>9</v>
      </c>
      <c r="I65" s="39" t="s">
        <v>113</v>
      </c>
      <c r="J65" s="41">
        <f>SUM(J66:J69)</f>
        <v>0</v>
      </c>
      <c r="K65" s="41">
        <f t="shared" ref="K65:T65" si="34">SUM(K66:K69)</f>
        <v>304.2</v>
      </c>
      <c r="L65" s="41">
        <f t="shared" si="34"/>
        <v>304.2</v>
      </c>
      <c r="M65" s="41">
        <f t="shared" si="34"/>
        <v>0</v>
      </c>
      <c r="N65" s="41">
        <f t="shared" si="34"/>
        <v>304.2</v>
      </c>
      <c r="O65" s="41">
        <f t="shared" si="34"/>
        <v>0</v>
      </c>
      <c r="P65" s="41">
        <f t="shared" si="34"/>
        <v>152.1</v>
      </c>
      <c r="Q65" s="41">
        <f t="shared" si="34"/>
        <v>6082.9</v>
      </c>
      <c r="R65" s="41">
        <f t="shared" si="34"/>
        <v>6235</v>
      </c>
      <c r="S65" s="41">
        <f t="shared" si="34"/>
        <v>4974.6000000000004</v>
      </c>
      <c r="T65" s="41">
        <f t="shared" si="34"/>
        <v>11209.6</v>
      </c>
      <c r="U65" s="41">
        <f t="shared" ref="U65:V65" si="35">SUM(U66:U69)</f>
        <v>0</v>
      </c>
      <c r="V65" s="41">
        <f t="shared" si="35"/>
        <v>11209.6</v>
      </c>
      <c r="W65" s="41">
        <f t="shared" ref="W65:X65" si="36">SUM(W66:W69)</f>
        <v>170.2</v>
      </c>
      <c r="X65" s="41">
        <f t="shared" si="36"/>
        <v>11379.8</v>
      </c>
      <c r="Y65" s="41">
        <f t="shared" ref="Y65:Z65" si="37">SUM(Y66:Y69)</f>
        <v>0</v>
      </c>
      <c r="Z65" s="41">
        <f t="shared" si="37"/>
        <v>11379.8</v>
      </c>
    </row>
    <row r="66" spans="1:26" ht="105">
      <c r="A66" s="7" t="s">
        <v>15</v>
      </c>
      <c r="B66" s="7" t="s">
        <v>13</v>
      </c>
      <c r="C66" s="7" t="s">
        <v>4</v>
      </c>
      <c r="D66" s="7" t="s">
        <v>147</v>
      </c>
      <c r="E66" s="7" t="s">
        <v>148</v>
      </c>
      <c r="F66" s="7" t="s">
        <v>8</v>
      </c>
      <c r="G66" s="7" t="s">
        <v>144</v>
      </c>
      <c r="H66" s="7" t="s">
        <v>9</v>
      </c>
      <c r="I66" s="35" t="s">
        <v>145</v>
      </c>
      <c r="J66" s="25"/>
      <c r="K66" s="26"/>
      <c r="L66" s="31"/>
      <c r="M66" s="26"/>
      <c r="N66" s="31"/>
      <c r="O66" s="26"/>
      <c r="P66" s="31"/>
      <c r="Q66" s="26">
        <v>6082.9</v>
      </c>
      <c r="R66" s="31">
        <f t="shared" ref="R66" si="38">P66+Q66</f>
        <v>6082.9</v>
      </c>
      <c r="S66" s="26"/>
      <c r="T66" s="31">
        <f t="shared" ref="T66" si="39">R66+S66</f>
        <v>6082.9</v>
      </c>
      <c r="U66" s="26"/>
      <c r="V66" s="31">
        <f t="shared" ref="V66:V69" si="40">T66+U66</f>
        <v>6082.9</v>
      </c>
      <c r="W66" s="26"/>
      <c r="X66" s="31">
        <f t="shared" ref="X66:X69" si="41">V66+W66</f>
        <v>6082.9</v>
      </c>
      <c r="Y66" s="26"/>
      <c r="Z66" s="31">
        <f t="shared" ref="Z66:Z69" si="42">X66+Y66</f>
        <v>6082.9</v>
      </c>
    </row>
    <row r="67" spans="1:26" ht="135">
      <c r="A67" s="17" t="s">
        <v>15</v>
      </c>
      <c r="B67" s="17" t="s">
        <v>13</v>
      </c>
      <c r="C67" s="17" t="s">
        <v>4</v>
      </c>
      <c r="D67" s="17" t="s">
        <v>114</v>
      </c>
      <c r="E67" s="17" t="s">
        <v>20</v>
      </c>
      <c r="F67" s="17" t="s">
        <v>8</v>
      </c>
      <c r="G67" s="17" t="s">
        <v>175</v>
      </c>
      <c r="H67" s="17" t="s">
        <v>9</v>
      </c>
      <c r="I67" s="62" t="s">
        <v>176</v>
      </c>
      <c r="J67" s="25"/>
      <c r="K67" s="26"/>
      <c r="L67" s="31"/>
      <c r="M67" s="26"/>
      <c r="N67" s="31"/>
      <c r="O67" s="26"/>
      <c r="P67" s="31"/>
      <c r="Q67" s="26"/>
      <c r="R67" s="31"/>
      <c r="S67" s="26"/>
      <c r="T67" s="31"/>
      <c r="U67" s="26"/>
      <c r="V67" s="31"/>
      <c r="W67" s="26">
        <v>170.2</v>
      </c>
      <c r="X67" s="31">
        <f t="shared" si="41"/>
        <v>170.2</v>
      </c>
      <c r="Y67" s="26"/>
      <c r="Z67" s="31">
        <f t="shared" si="42"/>
        <v>170.2</v>
      </c>
    </row>
    <row r="68" spans="1:26" ht="135">
      <c r="A68" s="17" t="s">
        <v>15</v>
      </c>
      <c r="B68" s="17" t="s">
        <v>13</v>
      </c>
      <c r="C68" s="17" t="s">
        <v>4</v>
      </c>
      <c r="D68" s="17" t="s">
        <v>114</v>
      </c>
      <c r="E68" s="17" t="s">
        <v>20</v>
      </c>
      <c r="F68" s="17" t="s">
        <v>8</v>
      </c>
      <c r="G68" s="17" t="s">
        <v>117</v>
      </c>
      <c r="H68" s="17" t="s">
        <v>9</v>
      </c>
      <c r="I68" s="54" t="s">
        <v>118</v>
      </c>
      <c r="J68" s="27">
        <v>0</v>
      </c>
      <c r="K68" s="26">
        <v>152.1</v>
      </c>
      <c r="L68" s="31">
        <f t="shared" ref="L68" si="43">J68+K68</f>
        <v>152.1</v>
      </c>
      <c r="M68" s="26"/>
      <c r="N68" s="31">
        <f t="shared" ref="N68" si="44">L68+M68</f>
        <v>152.1</v>
      </c>
      <c r="O68" s="26"/>
      <c r="P68" s="31">
        <f t="shared" ref="P68" si="45">N68+O68</f>
        <v>152.1</v>
      </c>
      <c r="Q68" s="26"/>
      <c r="R68" s="31">
        <f t="shared" ref="R68" si="46">P68+Q68</f>
        <v>152.1</v>
      </c>
      <c r="S68" s="26"/>
      <c r="T68" s="31">
        <f t="shared" ref="T68" si="47">R68+S68</f>
        <v>152.1</v>
      </c>
      <c r="U68" s="26"/>
      <c r="V68" s="31">
        <f t="shared" si="40"/>
        <v>152.1</v>
      </c>
      <c r="W68" s="26"/>
      <c r="X68" s="31">
        <f t="shared" si="41"/>
        <v>152.1</v>
      </c>
      <c r="Y68" s="26"/>
      <c r="Z68" s="31">
        <f t="shared" si="42"/>
        <v>152.1</v>
      </c>
    </row>
    <row r="69" spans="1:26" ht="105">
      <c r="A69" s="17" t="s">
        <v>15</v>
      </c>
      <c r="B69" s="17" t="s">
        <v>13</v>
      </c>
      <c r="C69" s="17" t="s">
        <v>4</v>
      </c>
      <c r="D69" s="17" t="s">
        <v>114</v>
      </c>
      <c r="E69" s="17" t="s">
        <v>20</v>
      </c>
      <c r="F69" s="17" t="s">
        <v>8</v>
      </c>
      <c r="G69" s="17" t="s">
        <v>162</v>
      </c>
      <c r="H69" s="17" t="s">
        <v>9</v>
      </c>
      <c r="I69" s="54" t="s">
        <v>163</v>
      </c>
      <c r="J69" s="27">
        <v>0</v>
      </c>
      <c r="K69" s="26">
        <v>152.1</v>
      </c>
      <c r="L69" s="31">
        <f t="shared" ref="L69" si="48">J69+K69</f>
        <v>152.1</v>
      </c>
      <c r="M69" s="26"/>
      <c r="N69" s="31">
        <f t="shared" ref="N69" si="49">L69+M69</f>
        <v>152.1</v>
      </c>
      <c r="O69" s="26"/>
      <c r="P69" s="31">
        <v>0</v>
      </c>
      <c r="Q69" s="26">
        <v>0</v>
      </c>
      <c r="R69" s="31">
        <f t="shared" ref="R69" si="50">P69+Q69</f>
        <v>0</v>
      </c>
      <c r="S69" s="26">
        <v>4974.6000000000004</v>
      </c>
      <c r="T69" s="31">
        <f t="shared" ref="T69" si="51">R69+S69</f>
        <v>4974.6000000000004</v>
      </c>
      <c r="U69" s="26"/>
      <c r="V69" s="31">
        <f t="shared" si="40"/>
        <v>4974.6000000000004</v>
      </c>
      <c r="W69" s="26"/>
      <c r="X69" s="31">
        <f t="shared" si="41"/>
        <v>4974.6000000000004</v>
      </c>
      <c r="Y69" s="26"/>
      <c r="Z69" s="31">
        <f t="shared" si="42"/>
        <v>4974.6000000000004</v>
      </c>
    </row>
  </sheetData>
  <mergeCells count="22">
    <mergeCell ref="Y2:Y4"/>
    <mergeCell ref="Z2:Z4"/>
    <mergeCell ref="X2:X4"/>
    <mergeCell ref="A2:H2"/>
    <mergeCell ref="I2:I4"/>
    <mergeCell ref="J2:J4"/>
    <mergeCell ref="A3:A4"/>
    <mergeCell ref="B3:F3"/>
    <mergeCell ref="G3:H3"/>
    <mergeCell ref="K2:K4"/>
    <mergeCell ref="Q2:Q4"/>
    <mergeCell ref="R2:R4"/>
    <mergeCell ref="O2:O4"/>
    <mergeCell ref="P2:P4"/>
    <mergeCell ref="N2:N4"/>
    <mergeCell ref="U2:U4"/>
    <mergeCell ref="W2:W4"/>
    <mergeCell ref="V2:V4"/>
    <mergeCell ref="S2:S4"/>
    <mergeCell ref="T2:T4"/>
    <mergeCell ref="L2:L4"/>
    <mergeCell ref="M2:M4"/>
  </mergeCells>
  <pageMargins left="0.70866141732283472"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6 Краевые 2020</vt:lpstr>
      <vt:lpstr>динамика</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Ольга И. Степаненко</cp:lastModifiedBy>
  <cp:lastPrinted>2020-03-16T03:16:43Z</cp:lastPrinted>
  <dcterms:created xsi:type="dcterms:W3CDTF">2011-10-25T01:53:01Z</dcterms:created>
  <dcterms:modified xsi:type="dcterms:W3CDTF">2020-08-12T04:47:58Z</dcterms:modified>
</cp:coreProperties>
</file>