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K65" i="1"/>
  <c r="A91"/>
  <c r="A92" s="1"/>
  <c r="A93" s="1"/>
  <c r="A94" s="1"/>
  <c r="A95" s="1"/>
  <c r="A96" s="1"/>
  <c r="A97" s="1"/>
  <c r="A98" s="1"/>
  <c r="A99" s="1"/>
  <c r="A100" s="1"/>
  <c r="K94"/>
  <c r="K82"/>
  <c r="K78"/>
  <c r="K77"/>
  <c r="K73"/>
  <c r="K63"/>
  <c r="K58"/>
  <c r="K81" l="1"/>
  <c r="K36"/>
  <c r="K35"/>
  <c r="K99"/>
  <c r="K96" s="1"/>
  <c r="K84"/>
  <c r="K49"/>
  <c r="K80"/>
  <c r="K70"/>
  <c r="K83"/>
  <c r="K76"/>
  <c r="K75"/>
  <c r="K74"/>
  <c r="K72"/>
  <c r="K71"/>
  <c r="K68"/>
  <c r="K12"/>
  <c r="K11" s="1"/>
  <c r="K10" s="1"/>
  <c r="A10"/>
  <c r="A11" s="1"/>
  <c r="A12" s="1"/>
  <c r="A13" s="1"/>
  <c r="K18"/>
  <c r="K16"/>
  <c r="K52"/>
  <c r="K64"/>
  <c r="K54"/>
  <c r="K21"/>
  <c r="K86"/>
  <c r="K69"/>
  <c r="K79"/>
  <c r="K88"/>
  <c r="K61"/>
  <c r="K45"/>
  <c r="K93"/>
  <c r="K92" s="1"/>
  <c r="K67" l="1"/>
  <c r="K25" l="1"/>
  <c r="K27" l="1"/>
  <c r="K23"/>
  <c r="K20"/>
  <c r="K95"/>
  <c r="K91" s="1"/>
  <c r="K38"/>
  <c r="K32" s="1"/>
  <c r="K19"/>
  <c r="K29" l="1"/>
  <c r="K17"/>
  <c r="K15"/>
  <c r="A14" l="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K85" l="1"/>
  <c r="K87"/>
  <c r="K89"/>
  <c r="K66" l="1"/>
  <c r="K31"/>
  <c r="K14" s="1"/>
  <c r="K9" l="1"/>
</calcChain>
</file>

<file path=xl/sharedStrings.xml><?xml version="1.0" encoding="utf-8"?>
<sst xmlns="http://schemas.openxmlformats.org/spreadsheetml/2006/main" count="817" uniqueCount="194">
  <si>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</si>
  <si>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</si>
  <si>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</si>
  <si>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</si>
  <si>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</si>
  <si>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</si>
  <si>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</si>
  <si>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</si>
  <si>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</si>
  <si>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</si>
  <si>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</si>
  <si>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</si>
  <si>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</si>
  <si>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</si>
  <si>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</si>
  <si>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</si>
  <si>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</si>
  <si>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</si>
  <si>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</si>
  <si>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</si>
  <si>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</si>
  <si>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</si>
  <si>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</si>
  <si>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</si>
  <si>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</si>
  <si>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</si>
  <si>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</si>
  <si>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</si>
  <si>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</si>
  <si>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</si>
  <si>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</si>
  <si>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</si>
  <si>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</si>
  <si>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</si>
  <si>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</si>
  <si>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</si>
  <si>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</si>
  <si>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</si>
  <si>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</si>
  <si>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</si>
  <si>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</si>
  <si>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</si>
  <si>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</si>
  <si>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</si>
  <si>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</si>
  <si>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</si>
  <si>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</si>
  <si>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</si>
  <si>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</si>
  <si>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</si>
  <si>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</si>
  <si>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</si>
  <si>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</si>
  <si>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</si>
  <si>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</si>
  <si>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</si>
  <si>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</si>
  <si>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</si>
  <si>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</si>
  <si>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</si>
  <si>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</si>
  <si>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</si>
  <si>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</si>
  <si>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</si>
  <si>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</si>
  <si>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</si>
  <si>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</si>
  <si>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</si>
  <si>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</si>
  <si>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</si>
  <si>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</si>
  <si>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</si>
  <si>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</si>
  <si>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</si>
  <si>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</si>
  <si>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</si>
  <si>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</si>
  <si>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</si>
  <si>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</si>
  <si>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</si>
  <si>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</si>
  <si>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</si>
  <si>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</si>
  <si>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</si>
  <si>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</si>
  <si>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</si>
  <si>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</si>
  <si>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</si>
  <si>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</si>
  <si>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</si>
  <si>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</si>
  <si>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</si>
  <si>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</si>
  <si>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</si>
  <si>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</si>
  <si>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</si>
  <si>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</si>
  <si>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</si>
  <si>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</si>
  <si>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</si>
  <si>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</si>
  <si>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</si>
  <si>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</si>
  <si>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</si>
  <si>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</si>
  <si>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</si>
  <si>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</si>
  <si>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</si>
  <si>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</si>
  <si>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</si>
  <si>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</si>
  <si>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</si>
  <si>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</si>
  <si>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</si>
  <si>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</si>
  <si>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</si>
  <si>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</si>
  <si>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</si>
  <si>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</si>
  <si>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</si>
  <si>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</si>
  <si>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</si>
  <si>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</si>
  <si>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</si>
  <si>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</si>
  <si>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497</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</si>
  <si>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</si>
  <si>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</si>
  <si>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</si>
  <si>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7461</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</si>
  <si>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</si>
  <si>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7840</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</si>
  <si>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</si>
  <si>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</si>
  <si>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</si>
  <si>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5304</t>
  </si>
  <si>
    <t>5303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</si>
  <si>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</si>
  <si>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</si>
  <si>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45</t>
  </si>
  <si>
    <t>303</t>
  </si>
  <si>
    <t>1036</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</si>
  <si>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</si>
  <si>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</si>
  <si>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</si>
  <si>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</si>
  <si>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</si>
  <si>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</si>
  <si>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</si>
  <si>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</si>
  <si>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</si>
  <si>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</si>
  <si>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</si>
  <si>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</si>
  <si>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</si>
  <si>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</si>
  <si>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</si>
  <si>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</si>
  <si>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r>
      <rPr>
        <b/>
        <sz val="12"/>
        <rFont val="Arial"/>
        <family val="2"/>
        <charset val="204"/>
      </rPr>
      <t>Приложение 7</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</si>
  <si>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</si>
  <si>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</si>
  <si>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</si>
  <si>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</si>
  <si>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</si>
  <si>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</si>
  <si>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</si>
  <si>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</si>
  <si>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</si>
  <si>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</si>
  <si>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</si>
  <si>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</si>
  <si>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</si>
  <si>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</si>
  <si>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</si>
  <si>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</si>
  <si>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7442</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</si>
  <si>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</si>
  <si>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</si>
  <si>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7398</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</si>
  <si>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</si>
  <si>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7402</t>
  </si>
  <si>
    <t>10</t>
  </si>
  <si>
    <t>Дотации бюджетам бюджетной системы Российской Федерации</t>
  </si>
  <si>
    <t>15</t>
  </si>
  <si>
    <t>002</t>
  </si>
  <si>
    <t>Дотации бюджетам на поддержку мер по обеспечению сбалансированности бюджетов</t>
  </si>
  <si>
    <t>Дотации бюджетам городских округов на поддержку мер по обеспечению сбалансированности бюджетов</t>
  </si>
  <si>
    <t>Дотации на поддержку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</si>
  <si>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7587</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</si>
  <si>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</si>
  <si>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1035</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</si>
  <si>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</si>
  <si>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 рамках подпрограммы «Развитие транспортного комплекса» государственной программы Красноярского края «Развитие транспортной системы»</t>
  </si>
  <si>
    <r>
      <rPr>
        <b/>
        <sz val="12"/>
        <rFont val="Arial"/>
        <family val="2"/>
        <charset val="204"/>
      </rPr>
      <t>Приложение 4</t>
    </r>
    <r>
      <rPr>
        <sz val="12"/>
        <rFont val="Arial"/>
        <family val="2"/>
        <charset val="204"/>
      </rPr>
      <t xml:space="preserve">
 к решению Дивногорского городского Совета депутатов 
от  09 декабря  2020 г. №   4 - 20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</si>
</sst>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4">
    <numFmt numFmtId="164" formatCode="_-* #,##0.00_р_._-;\-* #,##0.00_р_._-;_-* &quot;-&quot;??_р_._-;_-@_-"/>
    <numFmt numFmtId="165" formatCode="#,##0.0"/>
    <numFmt numFmtId="166" formatCode="?"/>
    <numFmt numFmtId="167" formatCode="#,##0.00000"/>
  </numFmts>
  <fonts count="15">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
      <sz val="12"/>
      <name val="Arial Cyr"/>
      <charset val="204"/>
    </font>
    <font>
      <sz val="11"/>
      <name val="Arial"/>
      <family val="2"/>
      <charset val="204"/>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62">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49" fontId="7"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7" fillId="2" borderId="1" xfId="0" applyFont="1" applyFill="1" applyBorder="1" applyAlignment="1">
      <alignment vertical="top" wrapText="1"/>
    </xf>
    <xf numFmtId="0" fontId="7" fillId="0" borderId="1" xfId="1" applyNumberFormat="1" applyFont="1" applyFill="1" applyBorder="1" applyAlignment="1">
      <alignment horizontal="left" vertical="top" wrapText="1"/>
    </xf>
    <xf numFmtId="49" fontId="9" fillId="2" borderId="1" xfId="0" applyNumberFormat="1" applyFont="1" applyFill="1" applyBorder="1" applyAlignment="1">
      <alignment horizontal="center" vertical="center"/>
    </xf>
    <xf numFmtId="0" fontId="12" fillId="2" borderId="1" xfId="0" applyFont="1" applyFill="1" applyBorder="1"/>
    <xf numFmtId="0" fontId="9" fillId="2" borderId="1" xfId="0" applyFont="1" applyFill="1" applyBorder="1" applyAlignment="1">
      <alignment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top" wrapText="1"/>
    </xf>
    <xf numFmtId="0" fontId="6" fillId="2" borderId="1" xfId="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166" fontId="7" fillId="2" borderId="1" xfId="0" applyNumberFormat="1" applyFont="1" applyFill="1" applyBorder="1" applyAlignment="1" applyProtection="1">
      <alignment horizontal="left" vertical="center" wrapText="1"/>
    </xf>
    <xf numFmtId="0" fontId="9" fillId="2" borderId="1" xfId="0" applyNumberFormat="1" applyFont="1" applyFill="1" applyBorder="1" applyAlignment="1">
      <alignment wrapText="1"/>
    </xf>
    <xf numFmtId="0" fontId="7" fillId="2" borderId="1" xfId="1" applyFont="1" applyFill="1" applyBorder="1" applyAlignment="1">
      <alignment horizontal="left" vertical="top" wrapText="1"/>
    </xf>
    <xf numFmtId="49" fontId="7" fillId="3" borderId="1" xfId="0" applyNumberFormat="1" applyFont="1" applyFill="1" applyBorder="1" applyAlignment="1">
      <alignment horizontal="center" vertical="center"/>
    </xf>
    <xf numFmtId="0" fontId="7" fillId="3" borderId="1" xfId="1" applyNumberFormat="1" applyFont="1" applyFill="1" applyBorder="1" applyAlignment="1">
      <alignment horizontal="left" vertical="top" wrapText="1"/>
    </xf>
    <xf numFmtId="1" fontId="4" fillId="0" borderId="1" xfId="0" applyNumberFormat="1" applyFont="1" applyFill="1" applyBorder="1" applyAlignment="1">
      <alignment horizontal="left" vertical="center"/>
    </xf>
    <xf numFmtId="49" fontId="8" fillId="0" borderId="1" xfId="0" applyNumberFormat="1" applyFont="1" applyFill="1" applyBorder="1" applyAlignment="1">
      <alignment horizontal="left" vertical="top" wrapText="1"/>
    </xf>
    <xf numFmtId="0" fontId="14" fillId="0" borderId="1" xfId="0" applyFont="1" applyFill="1" applyBorder="1" applyAlignment="1">
      <alignment horizontal="justify" vertical="center" wrapText="1"/>
    </xf>
    <xf numFmtId="0" fontId="14" fillId="0" borderId="1" xfId="1" applyNumberFormat="1" applyFont="1" applyFill="1" applyBorder="1" applyAlignment="1">
      <alignment horizontal="left" vertical="top" wrapText="1"/>
    </xf>
    <xf numFmtId="167" fontId="7" fillId="2" borderId="1" xfId="0" applyNumberFormat="1" applyFont="1" applyFill="1" applyBorder="1" applyAlignment="1">
      <alignment vertical="center"/>
    </xf>
    <xf numFmtId="165" fontId="8" fillId="2" borderId="1" xfId="0" applyNumberFormat="1" applyFont="1" applyFill="1" applyBorder="1" applyAlignment="1">
      <alignment vertical="center"/>
    </xf>
    <xf numFmtId="165" fontId="8" fillId="0" borderId="1" xfId="0" applyNumberFormat="1" applyFont="1" applyFill="1" applyBorder="1" applyAlignment="1">
      <alignment vertical="center"/>
    </xf>
    <xf numFmtId="165" fontId="7" fillId="0" borderId="1" xfId="0" applyNumberFormat="1" applyFont="1" applyFill="1" applyBorder="1" applyAlignment="1">
      <alignment vertical="center"/>
    </xf>
    <xf numFmtId="165" fontId="7" fillId="2" borderId="1" xfId="0" applyNumberFormat="1" applyFont="1" applyFill="1" applyBorder="1" applyAlignment="1">
      <alignment vertical="center"/>
    </xf>
    <xf numFmtId="165" fontId="7" fillId="3" borderId="1" xfId="0" applyNumberFormat="1" applyFont="1" applyFill="1" applyBorder="1" applyAlignment="1">
      <alignment vertical="center"/>
    </xf>
    <xf numFmtId="165" fontId="12" fillId="2" borderId="1" xfId="0" applyNumberFormat="1" applyFont="1" applyFill="1" applyBorder="1" applyAlignment="1">
      <alignment vertical="center"/>
    </xf>
    <xf numFmtId="165" fontId="9" fillId="2" borderId="1" xfId="0" applyNumberFormat="1" applyFont="1" applyFill="1" applyBorder="1" applyAlignment="1">
      <alignment vertical="center"/>
    </xf>
    <xf numFmtId="165" fontId="13" fillId="2" borderId="1" xfId="0" applyNumberFormat="1" applyFont="1" applyFill="1" applyBorder="1" applyAlignment="1">
      <alignment vertical="top"/>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100"/>
  <sheetViews>
    <sheetView tabSelected="1" view="pageBreakPreview" zoomScale="98" zoomScaleSheetLayoutView="98" workbookViewId="0">
      <selection activeCell="J5" sqref="J5:J7"/>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5.140625" style="1" customWidth="1"/>
    <col min="8" max="8" width="8" style="1" customWidth="1"/>
    <col min="9" max="9" width="5.85546875" style="1" customWidth="1"/>
    <col min="10" max="10" width="52.42578125" style="2" customWidth="1"/>
    <col min="11" max="11" width="28.5703125" style="3" customWidth="1"/>
    <col min="12" max="12" width="9.140625" customWidth="1"/>
  </cols>
  <sheetData>
    <row r="1" spans="1:11" ht="103.5" customHeight="1">
      <c r="A1" s="44" t="s">
        <v>193</v>
      </c>
      <c r="B1" s="44"/>
      <c r="C1" s="44"/>
      <c r="D1" s="44"/>
      <c r="E1" s="44"/>
      <c r="F1" s="44"/>
      <c r="G1" s="44"/>
      <c r="H1" s="44"/>
      <c r="I1" s="44"/>
      <c r="J1" s="44"/>
      <c r="K1" s="44"/>
    </row>
    <row r="2" spans="1:11" ht="66" customHeight="1">
      <c r="A2" s="49" t="s">
        <v>158</v>
      </c>
      <c r="B2" s="49"/>
      <c r="C2" s="49"/>
      <c r="D2" s="49"/>
      <c r="E2" s="49"/>
      <c r="F2" s="49"/>
      <c r="G2" s="49"/>
      <c r="H2" s="49"/>
      <c r="I2" s="49"/>
      <c r="J2" s="49"/>
      <c r="K2" s="49"/>
    </row>
    <row r="3" spans="1:11" ht="15">
      <c r="A3" s="6"/>
      <c r="B3" s="6"/>
      <c r="C3" s="6"/>
      <c r="D3" s="6"/>
      <c r="E3" s="7"/>
      <c r="F3" s="6"/>
      <c r="G3" s="6"/>
      <c r="H3" s="6"/>
      <c r="I3" s="6"/>
      <c r="J3" s="8"/>
      <c r="K3" s="6"/>
    </row>
    <row r="4" spans="1:11" ht="42" customHeight="1">
      <c r="A4" s="6"/>
      <c r="B4" s="48" t="s">
        <v>81</v>
      </c>
      <c r="C4" s="48"/>
      <c r="D4" s="48"/>
      <c r="E4" s="48"/>
      <c r="F4" s="48"/>
      <c r="G4" s="48"/>
      <c r="H4" s="48"/>
      <c r="I4" s="48"/>
      <c r="J4" s="48"/>
      <c r="K4" s="48"/>
    </row>
    <row r="5" spans="1:11" ht="30.75" customHeight="1">
      <c r="A5" s="56" t="s">
        <v>17</v>
      </c>
      <c r="B5" s="50" t="s">
        <v>5</v>
      </c>
      <c r="C5" s="51"/>
      <c r="D5" s="51"/>
      <c r="E5" s="51"/>
      <c r="F5" s="51"/>
      <c r="G5" s="51"/>
      <c r="H5" s="51"/>
      <c r="I5" s="52"/>
      <c r="J5" s="59" t="s">
        <v>79</v>
      </c>
      <c r="K5" s="45" t="s">
        <v>80</v>
      </c>
    </row>
    <row r="6" spans="1:11" ht="66" customHeight="1">
      <c r="A6" s="57"/>
      <c r="B6" s="53" t="s">
        <v>78</v>
      </c>
      <c r="C6" s="55" t="s">
        <v>6</v>
      </c>
      <c r="D6" s="55"/>
      <c r="E6" s="55"/>
      <c r="F6" s="55"/>
      <c r="G6" s="55"/>
      <c r="H6" s="55" t="s">
        <v>7</v>
      </c>
      <c r="I6" s="55"/>
      <c r="J6" s="60"/>
      <c r="K6" s="46"/>
    </row>
    <row r="7" spans="1:11" ht="164.25">
      <c r="A7" s="58"/>
      <c r="B7" s="54"/>
      <c r="C7" s="4" t="s">
        <v>71</v>
      </c>
      <c r="D7" s="4" t="s">
        <v>72</v>
      </c>
      <c r="E7" s="4" t="s">
        <v>73</v>
      </c>
      <c r="F7" s="4" t="s">
        <v>74</v>
      </c>
      <c r="G7" s="4" t="s">
        <v>75</v>
      </c>
      <c r="H7" s="4" t="s">
        <v>76</v>
      </c>
      <c r="I7" s="4" t="s">
        <v>77</v>
      </c>
      <c r="J7" s="61"/>
      <c r="K7" s="47"/>
    </row>
    <row r="8" spans="1:11">
      <c r="A8" s="19"/>
      <c r="B8" s="19">
        <v>1</v>
      </c>
      <c r="C8" s="19">
        <v>2</v>
      </c>
      <c r="D8" s="19">
        <v>3</v>
      </c>
      <c r="E8" s="19">
        <v>4</v>
      </c>
      <c r="F8" s="19">
        <v>5</v>
      </c>
      <c r="G8" s="19">
        <v>6</v>
      </c>
      <c r="H8" s="19">
        <v>7</v>
      </c>
      <c r="I8" s="19">
        <v>8</v>
      </c>
      <c r="J8" s="20">
        <v>9</v>
      </c>
      <c r="K8" s="19">
        <v>10</v>
      </c>
    </row>
    <row r="9" spans="1:11" ht="50.25" customHeight="1">
      <c r="A9" s="21">
        <v>1</v>
      </c>
      <c r="B9" s="13" t="s">
        <v>1</v>
      </c>
      <c r="C9" s="13" t="s">
        <v>13</v>
      </c>
      <c r="D9" s="13" t="s">
        <v>4</v>
      </c>
      <c r="E9" s="13" t="s">
        <v>2</v>
      </c>
      <c r="F9" s="13" t="s">
        <v>1</v>
      </c>
      <c r="G9" s="13" t="s">
        <v>2</v>
      </c>
      <c r="H9" s="13" t="s">
        <v>3</v>
      </c>
      <c r="I9" s="13" t="s">
        <v>1</v>
      </c>
      <c r="J9" s="9" t="s">
        <v>18</v>
      </c>
      <c r="K9" s="36">
        <f>K14+K65+K91+K10</f>
        <v>957604.0074799998</v>
      </c>
    </row>
    <row r="10" spans="1:11" ht="32.25" customHeight="1">
      <c r="A10" s="31">
        <f t="shared" ref="A10:A13" si="0">A9+1</f>
        <v>2</v>
      </c>
      <c r="B10" s="5" t="s">
        <v>1</v>
      </c>
      <c r="C10" s="5" t="s">
        <v>13</v>
      </c>
      <c r="D10" s="5" t="s">
        <v>4</v>
      </c>
      <c r="E10" s="5" t="s">
        <v>181</v>
      </c>
      <c r="F10" s="5" t="s">
        <v>1</v>
      </c>
      <c r="G10" s="5" t="s">
        <v>2</v>
      </c>
      <c r="H10" s="5" t="s">
        <v>3</v>
      </c>
      <c r="I10" s="5" t="s">
        <v>9</v>
      </c>
      <c r="J10" s="32" t="s">
        <v>182</v>
      </c>
      <c r="K10" s="37">
        <f>K11</f>
        <v>6943.2</v>
      </c>
    </row>
    <row r="11" spans="1:11" ht="50.25" customHeight="1">
      <c r="A11" s="31">
        <f t="shared" si="0"/>
        <v>3</v>
      </c>
      <c r="B11" s="5" t="s">
        <v>1</v>
      </c>
      <c r="C11" s="5" t="s">
        <v>13</v>
      </c>
      <c r="D11" s="5" t="s">
        <v>4</v>
      </c>
      <c r="E11" s="5" t="s">
        <v>183</v>
      </c>
      <c r="F11" s="5" t="s">
        <v>184</v>
      </c>
      <c r="G11" s="5" t="s">
        <v>2</v>
      </c>
      <c r="H11" s="5" t="s">
        <v>3</v>
      </c>
      <c r="I11" s="5" t="s">
        <v>9</v>
      </c>
      <c r="J11" s="33" t="s">
        <v>185</v>
      </c>
      <c r="K11" s="38">
        <f>K12</f>
        <v>6943.2</v>
      </c>
    </row>
    <row r="12" spans="1:11" ht="50.25" customHeight="1">
      <c r="A12" s="31">
        <f t="shared" si="0"/>
        <v>4</v>
      </c>
      <c r="B12" s="5" t="s">
        <v>15</v>
      </c>
      <c r="C12" s="5" t="s">
        <v>13</v>
      </c>
      <c r="D12" s="5" t="s">
        <v>4</v>
      </c>
      <c r="E12" s="5" t="s">
        <v>183</v>
      </c>
      <c r="F12" s="5" t="s">
        <v>184</v>
      </c>
      <c r="G12" s="5" t="s">
        <v>8</v>
      </c>
      <c r="H12" s="5" t="s">
        <v>3</v>
      </c>
      <c r="I12" s="5" t="s">
        <v>9</v>
      </c>
      <c r="J12" s="33" t="s">
        <v>186</v>
      </c>
      <c r="K12" s="38">
        <f>K13</f>
        <v>6943.2</v>
      </c>
    </row>
    <row r="13" spans="1:11" ht="128.25">
      <c r="A13" s="31">
        <f t="shared" si="0"/>
        <v>5</v>
      </c>
      <c r="B13" s="5" t="s">
        <v>15</v>
      </c>
      <c r="C13" s="5" t="s">
        <v>13</v>
      </c>
      <c r="D13" s="5" t="s">
        <v>4</v>
      </c>
      <c r="E13" s="5" t="s">
        <v>183</v>
      </c>
      <c r="F13" s="5" t="s">
        <v>184</v>
      </c>
      <c r="G13" s="5" t="s">
        <v>8</v>
      </c>
      <c r="H13" s="5" t="s">
        <v>3</v>
      </c>
      <c r="I13" s="5" t="s">
        <v>9</v>
      </c>
      <c r="J13" s="34" t="s">
        <v>187</v>
      </c>
      <c r="K13" s="38">
        <v>6943.2</v>
      </c>
    </row>
    <row r="14" spans="1:11" ht="47.25">
      <c r="A14" s="21">
        <f>A9+1</f>
        <v>2</v>
      </c>
      <c r="B14" s="13" t="s">
        <v>1</v>
      </c>
      <c r="C14" s="13" t="s">
        <v>13</v>
      </c>
      <c r="D14" s="13" t="s">
        <v>4</v>
      </c>
      <c r="E14" s="13" t="s">
        <v>14</v>
      </c>
      <c r="F14" s="13" t="s">
        <v>1</v>
      </c>
      <c r="G14" s="13" t="s">
        <v>2</v>
      </c>
      <c r="H14" s="13" t="s">
        <v>3</v>
      </c>
      <c r="I14" s="13" t="s">
        <v>9</v>
      </c>
      <c r="J14" s="9" t="s">
        <v>0</v>
      </c>
      <c r="K14" s="36">
        <f>K15+K17+K29+K31+K19+K23+K27+K25+K21</f>
        <v>533784.03428999998</v>
      </c>
    </row>
    <row r="15" spans="1:11" ht="150">
      <c r="A15" s="21">
        <f t="shared" ref="A15:A98" si="1">A14+1</f>
        <v>3</v>
      </c>
      <c r="B15" s="16" t="s">
        <v>1</v>
      </c>
      <c r="C15" s="16">
        <v>2</v>
      </c>
      <c r="D15" s="13" t="s">
        <v>4</v>
      </c>
      <c r="E15" s="16">
        <v>20</v>
      </c>
      <c r="F15" s="16">
        <v>299</v>
      </c>
      <c r="G15" s="13" t="s">
        <v>2</v>
      </c>
      <c r="H15" s="16" t="s">
        <v>3</v>
      </c>
      <c r="I15" s="16">
        <v>150</v>
      </c>
      <c r="J15" s="22" t="s">
        <v>98</v>
      </c>
      <c r="K15" s="39">
        <f>K16</f>
        <v>217990.84862</v>
      </c>
    </row>
    <row r="16" spans="1:11" ht="188.25" customHeight="1">
      <c r="A16" s="21">
        <f t="shared" si="1"/>
        <v>4</v>
      </c>
      <c r="B16" s="16">
        <v>991</v>
      </c>
      <c r="C16" s="16">
        <v>2</v>
      </c>
      <c r="D16" s="16" t="s">
        <v>4</v>
      </c>
      <c r="E16" s="16">
        <v>20</v>
      </c>
      <c r="F16" s="16">
        <v>299</v>
      </c>
      <c r="G16" s="13" t="s">
        <v>8</v>
      </c>
      <c r="H16" s="16" t="s">
        <v>3</v>
      </c>
      <c r="I16" s="16">
        <v>150</v>
      </c>
      <c r="J16" s="10" t="s">
        <v>106</v>
      </c>
      <c r="K16" s="39">
        <f>188038+63220.72415+0.01-33267.88553</f>
        <v>217990.84862</v>
      </c>
    </row>
    <row r="17" spans="1:11" ht="120">
      <c r="A17" s="21">
        <f t="shared" si="1"/>
        <v>5</v>
      </c>
      <c r="B17" s="16" t="s">
        <v>1</v>
      </c>
      <c r="C17" s="16">
        <v>2</v>
      </c>
      <c r="D17" s="13" t="s">
        <v>4</v>
      </c>
      <c r="E17" s="16">
        <v>20</v>
      </c>
      <c r="F17" s="16">
        <v>302</v>
      </c>
      <c r="G17" s="13" t="s">
        <v>2</v>
      </c>
      <c r="H17" s="16" t="s">
        <v>3</v>
      </c>
      <c r="I17" s="16">
        <v>150</v>
      </c>
      <c r="J17" s="22" t="s">
        <v>99</v>
      </c>
      <c r="K17" s="39">
        <f>K18</f>
        <v>101716.24834000001</v>
      </c>
    </row>
    <row r="18" spans="1:11" ht="142.5" customHeight="1">
      <c r="A18" s="21">
        <f t="shared" si="1"/>
        <v>6</v>
      </c>
      <c r="B18" s="16">
        <v>991</v>
      </c>
      <c r="C18" s="16">
        <v>2</v>
      </c>
      <c r="D18" s="16" t="s">
        <v>4</v>
      </c>
      <c r="E18" s="16">
        <v>20</v>
      </c>
      <c r="F18" s="16">
        <v>302</v>
      </c>
      <c r="G18" s="13" t="s">
        <v>8</v>
      </c>
      <c r="H18" s="16" t="s">
        <v>3</v>
      </c>
      <c r="I18" s="16">
        <v>150</v>
      </c>
      <c r="J18" s="10" t="s">
        <v>107</v>
      </c>
      <c r="K18" s="39">
        <f>86096.34559+18097.41715-2477.5144</f>
        <v>101716.24834000001</v>
      </c>
    </row>
    <row r="19" spans="1:11" ht="60">
      <c r="A19" s="21">
        <f t="shared" si="1"/>
        <v>7</v>
      </c>
      <c r="B19" s="16" t="s">
        <v>1</v>
      </c>
      <c r="C19" s="16">
        <v>2</v>
      </c>
      <c r="D19" s="16" t="s">
        <v>4</v>
      </c>
      <c r="E19" s="16" t="s">
        <v>12</v>
      </c>
      <c r="F19" s="16" t="s">
        <v>109</v>
      </c>
      <c r="G19" s="13" t="s">
        <v>2</v>
      </c>
      <c r="H19" s="16" t="s">
        <v>3</v>
      </c>
      <c r="I19" s="16">
        <v>150</v>
      </c>
      <c r="J19" s="23" t="s">
        <v>111</v>
      </c>
      <c r="K19" s="39">
        <f>K20</f>
        <v>2809.3499700000002</v>
      </c>
    </row>
    <row r="20" spans="1:11" ht="142.5" customHeight="1">
      <c r="A20" s="21">
        <f t="shared" si="1"/>
        <v>8</v>
      </c>
      <c r="B20" s="16">
        <v>991</v>
      </c>
      <c r="C20" s="16">
        <v>2</v>
      </c>
      <c r="D20" s="16" t="s">
        <v>4</v>
      </c>
      <c r="E20" s="16" t="s">
        <v>12</v>
      </c>
      <c r="F20" s="16" t="s">
        <v>109</v>
      </c>
      <c r="G20" s="13" t="s">
        <v>8</v>
      </c>
      <c r="H20" s="16" t="s">
        <v>3</v>
      </c>
      <c r="I20" s="16">
        <v>150</v>
      </c>
      <c r="J20" s="10" t="s">
        <v>110</v>
      </c>
      <c r="K20" s="39">
        <f>2668.88247+140.4675</f>
        <v>2809.3499700000002</v>
      </c>
    </row>
    <row r="21" spans="1:11" ht="84" customHeight="1">
      <c r="A21" s="21">
        <f t="shared" si="1"/>
        <v>9</v>
      </c>
      <c r="B21" s="16" t="s">
        <v>1</v>
      </c>
      <c r="C21" s="16">
        <v>2</v>
      </c>
      <c r="D21" s="16" t="s">
        <v>4</v>
      </c>
      <c r="E21" s="16" t="s">
        <v>12</v>
      </c>
      <c r="F21" s="16" t="s">
        <v>173</v>
      </c>
      <c r="G21" s="13" t="s">
        <v>2</v>
      </c>
      <c r="H21" s="16" t="s">
        <v>3</v>
      </c>
      <c r="I21" s="16">
        <v>150</v>
      </c>
      <c r="J21" s="10" t="s">
        <v>174</v>
      </c>
      <c r="K21" s="39">
        <f>K22</f>
        <v>6312.8990000000003</v>
      </c>
    </row>
    <row r="22" spans="1:11" ht="92.25" customHeight="1">
      <c r="A22" s="21">
        <f t="shared" si="1"/>
        <v>10</v>
      </c>
      <c r="B22" s="16">
        <v>991</v>
      </c>
      <c r="C22" s="16">
        <v>2</v>
      </c>
      <c r="D22" s="16" t="s">
        <v>4</v>
      </c>
      <c r="E22" s="16" t="s">
        <v>12</v>
      </c>
      <c r="F22" s="16" t="s">
        <v>173</v>
      </c>
      <c r="G22" s="13" t="s">
        <v>8</v>
      </c>
      <c r="H22" s="16" t="s">
        <v>3</v>
      </c>
      <c r="I22" s="16">
        <v>150</v>
      </c>
      <c r="J22" s="10" t="s">
        <v>177</v>
      </c>
      <c r="K22" s="39">
        <v>6312.8990000000003</v>
      </c>
    </row>
    <row r="23" spans="1:11" ht="45">
      <c r="A23" s="21">
        <f t="shared" si="1"/>
        <v>11</v>
      </c>
      <c r="B23" s="13" t="s">
        <v>1</v>
      </c>
      <c r="C23" s="13" t="s">
        <v>13</v>
      </c>
      <c r="D23" s="13" t="s">
        <v>4</v>
      </c>
      <c r="E23" s="13" t="s">
        <v>12</v>
      </c>
      <c r="F23" s="13" t="s">
        <v>119</v>
      </c>
      <c r="G23" s="13" t="s">
        <v>2</v>
      </c>
      <c r="H23" s="13" t="s">
        <v>3</v>
      </c>
      <c r="I23" s="13" t="s">
        <v>9</v>
      </c>
      <c r="J23" s="24" t="s">
        <v>120</v>
      </c>
      <c r="K23" s="39">
        <f>K24</f>
        <v>2667.4</v>
      </c>
    </row>
    <row r="24" spans="1:11" ht="135">
      <c r="A24" s="21">
        <f t="shared" si="1"/>
        <v>12</v>
      </c>
      <c r="B24" s="13" t="s">
        <v>15</v>
      </c>
      <c r="C24" s="13" t="s">
        <v>13</v>
      </c>
      <c r="D24" s="13" t="s">
        <v>4</v>
      </c>
      <c r="E24" s="13" t="s">
        <v>12</v>
      </c>
      <c r="F24" s="13" t="s">
        <v>119</v>
      </c>
      <c r="G24" s="13" t="s">
        <v>8</v>
      </c>
      <c r="H24" s="13" t="s">
        <v>3</v>
      </c>
      <c r="I24" s="13" t="s">
        <v>9</v>
      </c>
      <c r="J24" s="10" t="s">
        <v>121</v>
      </c>
      <c r="K24" s="39">
        <v>2667.4</v>
      </c>
    </row>
    <row r="25" spans="1:11" ht="45">
      <c r="A25" s="21">
        <f t="shared" si="1"/>
        <v>13</v>
      </c>
      <c r="B25" s="13" t="s">
        <v>1</v>
      </c>
      <c r="C25" s="13" t="s">
        <v>13</v>
      </c>
      <c r="D25" s="13" t="s">
        <v>4</v>
      </c>
      <c r="E25" s="13" t="s">
        <v>12</v>
      </c>
      <c r="F25" s="13" t="s">
        <v>125</v>
      </c>
      <c r="G25" s="13" t="s">
        <v>2</v>
      </c>
      <c r="H25" s="13" t="s">
        <v>3</v>
      </c>
      <c r="I25" s="13" t="s">
        <v>9</v>
      </c>
      <c r="J25" s="25" t="s">
        <v>126</v>
      </c>
      <c r="K25" s="39">
        <f>K26</f>
        <v>3172</v>
      </c>
    </row>
    <row r="26" spans="1:11" ht="45">
      <c r="A26" s="21">
        <f t="shared" si="1"/>
        <v>14</v>
      </c>
      <c r="B26" s="13" t="s">
        <v>15</v>
      </c>
      <c r="C26" s="13" t="s">
        <v>13</v>
      </c>
      <c r="D26" s="13" t="s">
        <v>4</v>
      </c>
      <c r="E26" s="13" t="s">
        <v>12</v>
      </c>
      <c r="F26" s="13" t="s">
        <v>125</v>
      </c>
      <c r="G26" s="13" t="s">
        <v>8</v>
      </c>
      <c r="H26" s="13" t="s">
        <v>3</v>
      </c>
      <c r="I26" s="13" t="s">
        <v>9</v>
      </c>
      <c r="J26" s="24" t="s">
        <v>127</v>
      </c>
      <c r="K26" s="39">
        <v>3172</v>
      </c>
    </row>
    <row r="27" spans="1:11" ht="30">
      <c r="A27" s="21">
        <f t="shared" si="1"/>
        <v>15</v>
      </c>
      <c r="B27" s="13" t="s">
        <v>1</v>
      </c>
      <c r="C27" s="13" t="s">
        <v>13</v>
      </c>
      <c r="D27" s="13" t="s">
        <v>4</v>
      </c>
      <c r="E27" s="13" t="s">
        <v>12</v>
      </c>
      <c r="F27" s="13" t="s">
        <v>122</v>
      </c>
      <c r="G27" s="13" t="s">
        <v>2</v>
      </c>
      <c r="H27" s="13" t="s">
        <v>3</v>
      </c>
      <c r="I27" s="13" t="s">
        <v>9</v>
      </c>
      <c r="J27" s="11" t="s">
        <v>124</v>
      </c>
      <c r="K27" s="39">
        <f>K28</f>
        <v>176.4</v>
      </c>
    </row>
    <row r="28" spans="1:11" ht="166.5" customHeight="1">
      <c r="A28" s="21">
        <f t="shared" si="1"/>
        <v>16</v>
      </c>
      <c r="B28" s="13" t="s">
        <v>15</v>
      </c>
      <c r="C28" s="13" t="s">
        <v>13</v>
      </c>
      <c r="D28" s="13" t="s">
        <v>4</v>
      </c>
      <c r="E28" s="13" t="s">
        <v>12</v>
      </c>
      <c r="F28" s="13" t="s">
        <v>122</v>
      </c>
      <c r="G28" s="13" t="s">
        <v>8</v>
      </c>
      <c r="H28" s="13" t="s">
        <v>3</v>
      </c>
      <c r="I28" s="13" t="s">
        <v>9</v>
      </c>
      <c r="J28" s="10" t="s">
        <v>123</v>
      </c>
      <c r="K28" s="39">
        <v>176.4</v>
      </c>
    </row>
    <row r="29" spans="1:11" ht="83.25" customHeight="1">
      <c r="A29" s="21">
        <f t="shared" si="1"/>
        <v>17</v>
      </c>
      <c r="B29" s="13" t="s">
        <v>1</v>
      </c>
      <c r="C29" s="13" t="s">
        <v>13</v>
      </c>
      <c r="D29" s="13" t="s">
        <v>4</v>
      </c>
      <c r="E29" s="13" t="s">
        <v>12</v>
      </c>
      <c r="F29" s="13" t="s">
        <v>102</v>
      </c>
      <c r="G29" s="13" t="s">
        <v>2</v>
      </c>
      <c r="H29" s="13" t="s">
        <v>3</v>
      </c>
      <c r="I29" s="13" t="s">
        <v>9</v>
      </c>
      <c r="J29" s="11" t="s">
        <v>103</v>
      </c>
      <c r="K29" s="39">
        <f>K30</f>
        <v>19500</v>
      </c>
    </row>
    <row r="30" spans="1:11" ht="79.5" customHeight="1">
      <c r="A30" s="21">
        <f t="shared" si="1"/>
        <v>18</v>
      </c>
      <c r="B30" s="13" t="s">
        <v>15</v>
      </c>
      <c r="C30" s="13" t="s">
        <v>13</v>
      </c>
      <c r="D30" s="13" t="s">
        <v>4</v>
      </c>
      <c r="E30" s="13" t="s">
        <v>12</v>
      </c>
      <c r="F30" s="13" t="s">
        <v>102</v>
      </c>
      <c r="G30" s="13" t="s">
        <v>8</v>
      </c>
      <c r="H30" s="13" t="s">
        <v>3</v>
      </c>
      <c r="I30" s="13" t="s">
        <v>9</v>
      </c>
      <c r="J30" s="14" t="s">
        <v>108</v>
      </c>
      <c r="K30" s="39">
        <v>19500</v>
      </c>
    </row>
    <row r="31" spans="1:11" ht="21.75" customHeight="1">
      <c r="A31" s="21">
        <f t="shared" si="1"/>
        <v>19</v>
      </c>
      <c r="B31" s="13" t="s">
        <v>1</v>
      </c>
      <c r="C31" s="13" t="s">
        <v>13</v>
      </c>
      <c r="D31" s="13" t="s">
        <v>4</v>
      </c>
      <c r="E31" s="13" t="s">
        <v>19</v>
      </c>
      <c r="F31" s="13" t="s">
        <v>20</v>
      </c>
      <c r="G31" s="13" t="s">
        <v>2</v>
      </c>
      <c r="H31" s="13" t="s">
        <v>3</v>
      </c>
      <c r="I31" s="13" t="s">
        <v>9</v>
      </c>
      <c r="J31" s="11" t="s">
        <v>21</v>
      </c>
      <c r="K31" s="39">
        <f t="shared" ref="K31" si="2">K32</f>
        <v>179438.88836000001</v>
      </c>
    </row>
    <row r="32" spans="1:11" ht="32.25" customHeight="1">
      <c r="A32" s="21">
        <f t="shared" si="1"/>
        <v>20</v>
      </c>
      <c r="B32" s="13" t="s">
        <v>1</v>
      </c>
      <c r="C32" s="13" t="s">
        <v>13</v>
      </c>
      <c r="D32" s="13" t="s">
        <v>4</v>
      </c>
      <c r="E32" s="13" t="s">
        <v>19</v>
      </c>
      <c r="F32" s="13" t="s">
        <v>20</v>
      </c>
      <c r="G32" s="13" t="s">
        <v>8</v>
      </c>
      <c r="H32" s="13" t="s">
        <v>3</v>
      </c>
      <c r="I32" s="13" t="s">
        <v>9</v>
      </c>
      <c r="J32" s="11" t="s">
        <v>22</v>
      </c>
      <c r="K32" s="39">
        <f>SUM(K33:K64)</f>
        <v>179438.88836000001</v>
      </c>
    </row>
    <row r="33" spans="1:11" ht="135">
      <c r="A33" s="21">
        <f t="shared" si="1"/>
        <v>21</v>
      </c>
      <c r="B33" s="13" t="s">
        <v>15</v>
      </c>
      <c r="C33" s="13" t="s">
        <v>13</v>
      </c>
      <c r="D33" s="13" t="s">
        <v>4</v>
      </c>
      <c r="E33" s="13" t="s">
        <v>19</v>
      </c>
      <c r="F33" s="13" t="s">
        <v>20</v>
      </c>
      <c r="G33" s="13" t="s">
        <v>8</v>
      </c>
      <c r="H33" s="13" t="s">
        <v>190</v>
      </c>
      <c r="I33" s="13" t="s">
        <v>9</v>
      </c>
      <c r="J33" s="10" t="s">
        <v>191</v>
      </c>
      <c r="K33" s="39">
        <v>973.2</v>
      </c>
    </row>
    <row r="34" spans="1:11" ht="135">
      <c r="A34" s="21">
        <f t="shared" si="1"/>
        <v>22</v>
      </c>
      <c r="B34" s="13" t="s">
        <v>15</v>
      </c>
      <c r="C34" s="13" t="s">
        <v>13</v>
      </c>
      <c r="D34" s="13" t="s">
        <v>4</v>
      </c>
      <c r="E34" s="13" t="s">
        <v>19</v>
      </c>
      <c r="F34" s="13" t="s">
        <v>20</v>
      </c>
      <c r="G34" s="13" t="s">
        <v>8</v>
      </c>
      <c r="H34" s="13" t="s">
        <v>141</v>
      </c>
      <c r="I34" s="13" t="s">
        <v>9</v>
      </c>
      <c r="J34" s="10" t="s">
        <v>138</v>
      </c>
      <c r="K34" s="39">
        <v>8303.6</v>
      </c>
    </row>
    <row r="35" spans="1:11" ht="173.25" customHeight="1">
      <c r="A35" s="21">
        <f t="shared" si="1"/>
        <v>23</v>
      </c>
      <c r="B35" s="13" t="s">
        <v>15</v>
      </c>
      <c r="C35" s="13" t="s">
        <v>13</v>
      </c>
      <c r="D35" s="13" t="s">
        <v>4</v>
      </c>
      <c r="E35" s="13" t="s">
        <v>19</v>
      </c>
      <c r="F35" s="13" t="s">
        <v>20</v>
      </c>
      <c r="G35" s="13" t="s">
        <v>8</v>
      </c>
      <c r="H35" s="13" t="s">
        <v>101</v>
      </c>
      <c r="I35" s="13" t="s">
        <v>9</v>
      </c>
      <c r="J35" s="10" t="s">
        <v>100</v>
      </c>
      <c r="K35" s="39">
        <f>4917.4+1974.1</f>
        <v>6891.5</v>
      </c>
    </row>
    <row r="36" spans="1:11" ht="165">
      <c r="A36" s="21">
        <f t="shared" si="1"/>
        <v>24</v>
      </c>
      <c r="B36" s="13" t="s">
        <v>15</v>
      </c>
      <c r="C36" s="13" t="s">
        <v>13</v>
      </c>
      <c r="D36" s="13" t="s">
        <v>4</v>
      </c>
      <c r="E36" s="13" t="s">
        <v>19</v>
      </c>
      <c r="F36" s="13" t="s">
        <v>20</v>
      </c>
      <c r="G36" s="13" t="s">
        <v>8</v>
      </c>
      <c r="H36" s="13" t="s">
        <v>23</v>
      </c>
      <c r="I36" s="13" t="s">
        <v>9</v>
      </c>
      <c r="J36" s="10" t="s">
        <v>70</v>
      </c>
      <c r="K36" s="39">
        <f>7235.2+1929.5</f>
        <v>9164.7000000000007</v>
      </c>
    </row>
    <row r="37" spans="1:11" ht="166.5" customHeight="1">
      <c r="A37" s="21">
        <f t="shared" si="1"/>
        <v>25</v>
      </c>
      <c r="B37" s="13" t="s">
        <v>15</v>
      </c>
      <c r="C37" s="13" t="s">
        <v>13</v>
      </c>
      <c r="D37" s="13" t="s">
        <v>4</v>
      </c>
      <c r="E37" s="13" t="s">
        <v>19</v>
      </c>
      <c r="F37" s="13" t="s">
        <v>20</v>
      </c>
      <c r="G37" s="13" t="s">
        <v>8</v>
      </c>
      <c r="H37" s="13" t="s">
        <v>105</v>
      </c>
      <c r="I37" s="13" t="s">
        <v>9</v>
      </c>
      <c r="J37" s="10" t="s">
        <v>104</v>
      </c>
      <c r="K37" s="39">
        <v>330.3</v>
      </c>
    </row>
    <row r="38" spans="1:11" ht="172.5" customHeight="1">
      <c r="A38" s="21">
        <f t="shared" si="1"/>
        <v>26</v>
      </c>
      <c r="B38" s="13" t="s">
        <v>15</v>
      </c>
      <c r="C38" s="13" t="s">
        <v>13</v>
      </c>
      <c r="D38" s="13" t="s">
        <v>4</v>
      </c>
      <c r="E38" s="13" t="s">
        <v>19</v>
      </c>
      <c r="F38" s="13" t="s">
        <v>20</v>
      </c>
      <c r="G38" s="13" t="s">
        <v>8</v>
      </c>
      <c r="H38" s="13" t="s">
        <v>68</v>
      </c>
      <c r="I38" s="13" t="s">
        <v>9</v>
      </c>
      <c r="J38" s="10" t="s">
        <v>69</v>
      </c>
      <c r="K38" s="39">
        <f>1800</f>
        <v>1800</v>
      </c>
    </row>
    <row r="39" spans="1:11" ht="114" customHeight="1">
      <c r="A39" s="21">
        <f t="shared" si="1"/>
        <v>27</v>
      </c>
      <c r="B39" s="13" t="s">
        <v>15</v>
      </c>
      <c r="C39" s="13" t="s">
        <v>13</v>
      </c>
      <c r="D39" s="13" t="s">
        <v>4</v>
      </c>
      <c r="E39" s="13" t="s">
        <v>19</v>
      </c>
      <c r="F39" s="13" t="s">
        <v>20</v>
      </c>
      <c r="G39" s="13" t="s">
        <v>8</v>
      </c>
      <c r="H39" s="13" t="s">
        <v>167</v>
      </c>
      <c r="I39" s="13" t="s">
        <v>9</v>
      </c>
      <c r="J39" s="10" t="s">
        <v>168</v>
      </c>
      <c r="K39" s="39">
        <v>175</v>
      </c>
    </row>
    <row r="40" spans="1:11" ht="114" customHeight="1">
      <c r="A40" s="21">
        <f t="shared" si="1"/>
        <v>28</v>
      </c>
      <c r="B40" s="13" t="s">
        <v>15</v>
      </c>
      <c r="C40" s="13" t="s">
        <v>13</v>
      </c>
      <c r="D40" s="13" t="s">
        <v>4</v>
      </c>
      <c r="E40" s="13" t="s">
        <v>19</v>
      </c>
      <c r="F40" s="13" t="s">
        <v>20</v>
      </c>
      <c r="G40" s="13" t="s">
        <v>8</v>
      </c>
      <c r="H40" s="13" t="s">
        <v>169</v>
      </c>
      <c r="I40" s="13" t="s">
        <v>9</v>
      </c>
      <c r="J40" s="10" t="s">
        <v>170</v>
      </c>
      <c r="K40" s="39">
        <v>283.60000000000002</v>
      </c>
    </row>
    <row r="41" spans="1:11" ht="135">
      <c r="A41" s="21">
        <f t="shared" si="1"/>
        <v>29</v>
      </c>
      <c r="B41" s="13" t="s">
        <v>15</v>
      </c>
      <c r="C41" s="13" t="s">
        <v>13</v>
      </c>
      <c r="D41" s="13" t="s">
        <v>4</v>
      </c>
      <c r="E41" s="13" t="s">
        <v>19</v>
      </c>
      <c r="F41" s="13" t="s">
        <v>20</v>
      </c>
      <c r="G41" s="13" t="s">
        <v>8</v>
      </c>
      <c r="H41" s="13" t="s">
        <v>178</v>
      </c>
      <c r="I41" s="13" t="s">
        <v>9</v>
      </c>
      <c r="J41" s="15" t="s">
        <v>179</v>
      </c>
      <c r="K41" s="39">
        <v>7.62</v>
      </c>
    </row>
    <row r="42" spans="1:11" ht="142.5" customHeight="1">
      <c r="A42" s="21">
        <f t="shared" si="1"/>
        <v>30</v>
      </c>
      <c r="B42" s="13" t="s">
        <v>15</v>
      </c>
      <c r="C42" s="13" t="s">
        <v>13</v>
      </c>
      <c r="D42" s="13" t="s">
        <v>4</v>
      </c>
      <c r="E42" s="13" t="s">
        <v>19</v>
      </c>
      <c r="F42" s="13" t="s">
        <v>20</v>
      </c>
      <c r="G42" s="13" t="s">
        <v>8</v>
      </c>
      <c r="H42" s="13" t="s">
        <v>24</v>
      </c>
      <c r="I42" s="13" t="s">
        <v>9</v>
      </c>
      <c r="J42" s="10" t="s">
        <v>82</v>
      </c>
      <c r="K42" s="39">
        <v>225.43700000000001</v>
      </c>
    </row>
    <row r="43" spans="1:11" ht="171" customHeight="1">
      <c r="A43" s="21">
        <f t="shared" si="1"/>
        <v>31</v>
      </c>
      <c r="B43" s="13" t="s">
        <v>15</v>
      </c>
      <c r="C43" s="13" t="s">
        <v>13</v>
      </c>
      <c r="D43" s="13" t="s">
        <v>4</v>
      </c>
      <c r="E43" s="13" t="s">
        <v>19</v>
      </c>
      <c r="F43" s="13" t="s">
        <v>20</v>
      </c>
      <c r="G43" s="13" t="s">
        <v>8</v>
      </c>
      <c r="H43" s="13" t="s">
        <v>25</v>
      </c>
      <c r="I43" s="13" t="s">
        <v>9</v>
      </c>
      <c r="J43" s="10" t="s">
        <v>83</v>
      </c>
      <c r="K43" s="39">
        <v>9</v>
      </c>
    </row>
    <row r="44" spans="1:11" ht="120">
      <c r="A44" s="21">
        <f t="shared" si="1"/>
        <v>32</v>
      </c>
      <c r="B44" s="13" t="s">
        <v>15</v>
      </c>
      <c r="C44" s="13" t="s">
        <v>13</v>
      </c>
      <c r="D44" s="13" t="s">
        <v>4</v>
      </c>
      <c r="E44" s="13" t="s">
        <v>19</v>
      </c>
      <c r="F44" s="13" t="s">
        <v>20</v>
      </c>
      <c r="G44" s="13" t="s">
        <v>8</v>
      </c>
      <c r="H44" s="13" t="s">
        <v>159</v>
      </c>
      <c r="I44" s="13" t="s">
        <v>9</v>
      </c>
      <c r="J44" s="10" t="s">
        <v>160</v>
      </c>
      <c r="K44" s="39">
        <v>1000</v>
      </c>
    </row>
    <row r="45" spans="1:11" ht="124.5" customHeight="1">
      <c r="A45" s="21">
        <f t="shared" si="1"/>
        <v>33</v>
      </c>
      <c r="B45" s="13" t="s">
        <v>15</v>
      </c>
      <c r="C45" s="13" t="s">
        <v>13</v>
      </c>
      <c r="D45" s="13" t="s">
        <v>4</v>
      </c>
      <c r="E45" s="13" t="s">
        <v>19</v>
      </c>
      <c r="F45" s="13" t="s">
        <v>20</v>
      </c>
      <c r="G45" s="13" t="s">
        <v>8</v>
      </c>
      <c r="H45" s="13" t="s">
        <v>26</v>
      </c>
      <c r="I45" s="13" t="s">
        <v>9</v>
      </c>
      <c r="J45" s="10" t="s">
        <v>58</v>
      </c>
      <c r="K45" s="39">
        <f>3000+2400</f>
        <v>5400</v>
      </c>
    </row>
    <row r="46" spans="1:11" ht="124.5" customHeight="1">
      <c r="A46" s="21">
        <f t="shared" si="1"/>
        <v>34</v>
      </c>
      <c r="B46" s="13" t="s">
        <v>15</v>
      </c>
      <c r="C46" s="13" t="s">
        <v>13</v>
      </c>
      <c r="D46" s="13" t="s">
        <v>4</v>
      </c>
      <c r="E46" s="13" t="s">
        <v>19</v>
      </c>
      <c r="F46" s="13" t="s">
        <v>20</v>
      </c>
      <c r="G46" s="13" t="s">
        <v>8</v>
      </c>
      <c r="H46" s="13" t="s">
        <v>163</v>
      </c>
      <c r="I46" s="13" t="s">
        <v>9</v>
      </c>
      <c r="J46" s="10" t="s">
        <v>164</v>
      </c>
      <c r="K46" s="39">
        <v>1808.6</v>
      </c>
    </row>
    <row r="47" spans="1:11" ht="124.5" customHeight="1">
      <c r="A47" s="21">
        <f t="shared" si="1"/>
        <v>35</v>
      </c>
      <c r="B47" s="13" t="s">
        <v>15</v>
      </c>
      <c r="C47" s="13" t="s">
        <v>13</v>
      </c>
      <c r="D47" s="13" t="s">
        <v>4</v>
      </c>
      <c r="E47" s="13" t="s">
        <v>19</v>
      </c>
      <c r="F47" s="13" t="s">
        <v>20</v>
      </c>
      <c r="G47" s="13" t="s">
        <v>8</v>
      </c>
      <c r="H47" s="13" t="s">
        <v>165</v>
      </c>
      <c r="I47" s="13" t="s">
        <v>9</v>
      </c>
      <c r="J47" s="10" t="s">
        <v>166</v>
      </c>
      <c r="K47" s="39">
        <v>198.2</v>
      </c>
    </row>
    <row r="48" spans="1:11" ht="124.5" customHeight="1">
      <c r="A48" s="21">
        <f t="shared" si="1"/>
        <v>36</v>
      </c>
      <c r="B48" s="13" t="s">
        <v>15</v>
      </c>
      <c r="C48" s="13" t="s">
        <v>13</v>
      </c>
      <c r="D48" s="13" t="s">
        <v>4</v>
      </c>
      <c r="E48" s="13" t="s">
        <v>19</v>
      </c>
      <c r="F48" s="13" t="s">
        <v>20</v>
      </c>
      <c r="G48" s="13" t="s">
        <v>8</v>
      </c>
      <c r="H48" s="13" t="s">
        <v>132</v>
      </c>
      <c r="I48" s="13" t="s">
        <v>9</v>
      </c>
      <c r="J48" s="10" t="s">
        <v>133</v>
      </c>
      <c r="K48" s="39">
        <v>4200</v>
      </c>
    </row>
    <row r="49" spans="1:11" ht="124.5" customHeight="1">
      <c r="A49" s="21">
        <f t="shared" si="1"/>
        <v>37</v>
      </c>
      <c r="B49" s="13" t="s">
        <v>15</v>
      </c>
      <c r="C49" s="13" t="s">
        <v>13</v>
      </c>
      <c r="D49" s="13" t="s">
        <v>4</v>
      </c>
      <c r="E49" s="13" t="s">
        <v>19</v>
      </c>
      <c r="F49" s="13" t="s">
        <v>20</v>
      </c>
      <c r="G49" s="13" t="s">
        <v>8</v>
      </c>
      <c r="H49" s="13" t="s">
        <v>175</v>
      </c>
      <c r="I49" s="13" t="s">
        <v>9</v>
      </c>
      <c r="J49" s="10" t="s">
        <v>176</v>
      </c>
      <c r="K49" s="39">
        <f>4784.975-4784.975</f>
        <v>0</v>
      </c>
    </row>
    <row r="50" spans="1:11" ht="124.5" customHeight="1">
      <c r="A50" s="21">
        <f t="shared" si="1"/>
        <v>38</v>
      </c>
      <c r="B50" s="13" t="s">
        <v>15</v>
      </c>
      <c r="C50" s="13" t="s">
        <v>13</v>
      </c>
      <c r="D50" s="13" t="s">
        <v>4</v>
      </c>
      <c r="E50" s="13" t="s">
        <v>19</v>
      </c>
      <c r="F50" s="13" t="s">
        <v>20</v>
      </c>
      <c r="G50" s="13" t="s">
        <v>8</v>
      </c>
      <c r="H50" s="13" t="s">
        <v>147</v>
      </c>
      <c r="I50" s="13" t="s">
        <v>9</v>
      </c>
      <c r="J50" s="10" t="s">
        <v>146</v>
      </c>
      <c r="K50" s="39">
        <v>2200</v>
      </c>
    </row>
    <row r="51" spans="1:11" ht="110.25" customHeight="1">
      <c r="A51" s="21">
        <f t="shared" si="1"/>
        <v>39</v>
      </c>
      <c r="B51" s="13" t="s">
        <v>15</v>
      </c>
      <c r="C51" s="13" t="s">
        <v>13</v>
      </c>
      <c r="D51" s="13" t="s">
        <v>4</v>
      </c>
      <c r="E51" s="13" t="s">
        <v>19</v>
      </c>
      <c r="F51" s="13" t="s">
        <v>20</v>
      </c>
      <c r="G51" s="13" t="s">
        <v>8</v>
      </c>
      <c r="H51" s="13" t="s">
        <v>27</v>
      </c>
      <c r="I51" s="13" t="s">
        <v>9</v>
      </c>
      <c r="J51" s="10" t="s">
        <v>59</v>
      </c>
      <c r="K51" s="39">
        <v>810.5</v>
      </c>
    </row>
    <row r="52" spans="1:11" ht="110.25" customHeight="1">
      <c r="A52" s="21">
        <f t="shared" si="1"/>
        <v>40</v>
      </c>
      <c r="B52" s="13" t="s">
        <v>15</v>
      </c>
      <c r="C52" s="13" t="s">
        <v>13</v>
      </c>
      <c r="D52" s="13" t="s">
        <v>4</v>
      </c>
      <c r="E52" s="13" t="s">
        <v>19</v>
      </c>
      <c r="F52" s="13" t="s">
        <v>20</v>
      </c>
      <c r="G52" s="13" t="s">
        <v>8</v>
      </c>
      <c r="H52" s="13" t="s">
        <v>129</v>
      </c>
      <c r="I52" s="13" t="s">
        <v>9</v>
      </c>
      <c r="J52" s="10" t="s">
        <v>128</v>
      </c>
      <c r="K52" s="39">
        <f>43295.9+2142.3</f>
        <v>45438.200000000004</v>
      </c>
    </row>
    <row r="53" spans="1:11" ht="110.25" customHeight="1">
      <c r="A53" s="21">
        <f t="shared" si="1"/>
        <v>41</v>
      </c>
      <c r="B53" s="13" t="s">
        <v>15</v>
      </c>
      <c r="C53" s="13" t="s">
        <v>13</v>
      </c>
      <c r="D53" s="13" t="s">
        <v>4</v>
      </c>
      <c r="E53" s="13" t="s">
        <v>19</v>
      </c>
      <c r="F53" s="13" t="s">
        <v>20</v>
      </c>
      <c r="G53" s="13" t="s">
        <v>8</v>
      </c>
      <c r="H53" s="13" t="s">
        <v>152</v>
      </c>
      <c r="I53" s="13" t="s">
        <v>9</v>
      </c>
      <c r="J53" s="10" t="s">
        <v>153</v>
      </c>
      <c r="K53" s="39">
        <v>10000</v>
      </c>
    </row>
    <row r="54" spans="1:11" ht="110.25" customHeight="1">
      <c r="A54" s="21">
        <f t="shared" si="1"/>
        <v>42</v>
      </c>
      <c r="B54" s="13" t="s">
        <v>15</v>
      </c>
      <c r="C54" s="13" t="s">
        <v>13</v>
      </c>
      <c r="D54" s="13" t="s">
        <v>4</v>
      </c>
      <c r="E54" s="13" t="s">
        <v>19</v>
      </c>
      <c r="F54" s="13" t="s">
        <v>20</v>
      </c>
      <c r="G54" s="13" t="s">
        <v>8</v>
      </c>
      <c r="H54" s="13" t="s">
        <v>144</v>
      </c>
      <c r="I54" s="13" t="s">
        <v>9</v>
      </c>
      <c r="J54" s="10" t="s">
        <v>145</v>
      </c>
      <c r="K54" s="39">
        <f>1290.33-299.68</f>
        <v>990.64999999999986</v>
      </c>
    </row>
    <row r="55" spans="1:11" ht="126.75" customHeight="1">
      <c r="A55" s="21">
        <f t="shared" si="1"/>
        <v>43</v>
      </c>
      <c r="B55" s="13" t="s">
        <v>15</v>
      </c>
      <c r="C55" s="13" t="s">
        <v>13</v>
      </c>
      <c r="D55" s="13" t="s">
        <v>4</v>
      </c>
      <c r="E55" s="13" t="s">
        <v>19</v>
      </c>
      <c r="F55" s="13" t="s">
        <v>20</v>
      </c>
      <c r="G55" s="13" t="s">
        <v>8</v>
      </c>
      <c r="H55" s="13" t="s">
        <v>60</v>
      </c>
      <c r="I55" s="13" t="s">
        <v>9</v>
      </c>
      <c r="J55" s="10" t="s">
        <v>61</v>
      </c>
      <c r="K55" s="39">
        <v>84.3</v>
      </c>
    </row>
    <row r="56" spans="1:11" ht="123.75" customHeight="1">
      <c r="A56" s="21">
        <f t="shared" si="1"/>
        <v>44</v>
      </c>
      <c r="B56" s="13" t="s">
        <v>15</v>
      </c>
      <c r="C56" s="13" t="s">
        <v>13</v>
      </c>
      <c r="D56" s="13" t="s">
        <v>4</v>
      </c>
      <c r="E56" s="13" t="s">
        <v>19</v>
      </c>
      <c r="F56" s="13" t="s">
        <v>20</v>
      </c>
      <c r="G56" s="13" t="s">
        <v>8</v>
      </c>
      <c r="H56" s="13" t="s">
        <v>28</v>
      </c>
      <c r="I56" s="13" t="s">
        <v>9</v>
      </c>
      <c r="J56" s="10" t="s">
        <v>84</v>
      </c>
      <c r="K56" s="39">
        <v>18975.5</v>
      </c>
    </row>
    <row r="57" spans="1:11" ht="127.5" customHeight="1">
      <c r="A57" s="21">
        <f t="shared" si="1"/>
        <v>45</v>
      </c>
      <c r="B57" s="13" t="s">
        <v>15</v>
      </c>
      <c r="C57" s="13" t="s">
        <v>13</v>
      </c>
      <c r="D57" s="13" t="s">
        <v>4</v>
      </c>
      <c r="E57" s="13" t="s">
        <v>19</v>
      </c>
      <c r="F57" s="13" t="s">
        <v>20</v>
      </c>
      <c r="G57" s="13" t="s">
        <v>8</v>
      </c>
      <c r="H57" s="13" t="s">
        <v>29</v>
      </c>
      <c r="I57" s="13" t="s">
        <v>9</v>
      </c>
      <c r="J57" s="10" t="s">
        <v>62</v>
      </c>
      <c r="K57" s="39">
        <v>13096</v>
      </c>
    </row>
    <row r="58" spans="1:11" ht="168" customHeight="1">
      <c r="A58" s="21">
        <f t="shared" si="1"/>
        <v>46</v>
      </c>
      <c r="B58" s="13" t="s">
        <v>15</v>
      </c>
      <c r="C58" s="13" t="s">
        <v>13</v>
      </c>
      <c r="D58" s="13" t="s">
        <v>4</v>
      </c>
      <c r="E58" s="13" t="s">
        <v>19</v>
      </c>
      <c r="F58" s="13" t="s">
        <v>20</v>
      </c>
      <c r="G58" s="13" t="s">
        <v>8</v>
      </c>
      <c r="H58" s="13" t="s">
        <v>30</v>
      </c>
      <c r="I58" s="13" t="s">
        <v>9</v>
      </c>
      <c r="J58" s="10" t="s">
        <v>63</v>
      </c>
      <c r="K58" s="35">
        <f>424-174.49164</f>
        <v>249.50836000000001</v>
      </c>
    </row>
    <row r="59" spans="1:11" ht="136.5" customHeight="1">
      <c r="A59" s="21">
        <f t="shared" si="1"/>
        <v>47</v>
      </c>
      <c r="B59" s="13" t="s">
        <v>15</v>
      </c>
      <c r="C59" s="13" t="s">
        <v>13</v>
      </c>
      <c r="D59" s="13" t="s">
        <v>4</v>
      </c>
      <c r="E59" s="13" t="s">
        <v>19</v>
      </c>
      <c r="F59" s="13" t="s">
        <v>20</v>
      </c>
      <c r="G59" s="13" t="s">
        <v>8</v>
      </c>
      <c r="H59" s="13" t="s">
        <v>31</v>
      </c>
      <c r="I59" s="13" t="s">
        <v>9</v>
      </c>
      <c r="J59" s="10" t="s">
        <v>85</v>
      </c>
      <c r="K59" s="39">
        <v>1110</v>
      </c>
    </row>
    <row r="60" spans="1:11" ht="136.5" customHeight="1">
      <c r="A60" s="21">
        <f t="shared" si="1"/>
        <v>48</v>
      </c>
      <c r="B60" s="13" t="s">
        <v>15</v>
      </c>
      <c r="C60" s="13" t="s">
        <v>13</v>
      </c>
      <c r="D60" s="13" t="s">
        <v>4</v>
      </c>
      <c r="E60" s="13" t="s">
        <v>19</v>
      </c>
      <c r="F60" s="13" t="s">
        <v>20</v>
      </c>
      <c r="G60" s="13" t="s">
        <v>8</v>
      </c>
      <c r="H60" s="13" t="s">
        <v>156</v>
      </c>
      <c r="I60" s="13" t="s">
        <v>9</v>
      </c>
      <c r="J60" s="10" t="s">
        <v>157</v>
      </c>
      <c r="K60" s="39">
        <v>5930</v>
      </c>
    </row>
    <row r="61" spans="1:11" ht="136.5" customHeight="1">
      <c r="A61" s="21">
        <f t="shared" si="1"/>
        <v>49</v>
      </c>
      <c r="B61" s="13" t="s">
        <v>15</v>
      </c>
      <c r="C61" s="13" t="s">
        <v>13</v>
      </c>
      <c r="D61" s="13" t="s">
        <v>4</v>
      </c>
      <c r="E61" s="13" t="s">
        <v>19</v>
      </c>
      <c r="F61" s="13" t="s">
        <v>20</v>
      </c>
      <c r="G61" s="13" t="s">
        <v>8</v>
      </c>
      <c r="H61" s="13" t="s">
        <v>154</v>
      </c>
      <c r="I61" s="13" t="s">
        <v>9</v>
      </c>
      <c r="J61" s="10" t="s">
        <v>155</v>
      </c>
      <c r="K61" s="39">
        <f>18390+9300</f>
        <v>27690</v>
      </c>
    </row>
    <row r="62" spans="1:11" ht="136.5" customHeight="1">
      <c r="A62" s="21">
        <f t="shared" si="1"/>
        <v>50</v>
      </c>
      <c r="B62" s="13" t="s">
        <v>15</v>
      </c>
      <c r="C62" s="13" t="s">
        <v>13</v>
      </c>
      <c r="D62" s="13" t="s">
        <v>4</v>
      </c>
      <c r="E62" s="13" t="s">
        <v>19</v>
      </c>
      <c r="F62" s="13" t="s">
        <v>20</v>
      </c>
      <c r="G62" s="13" t="s">
        <v>8</v>
      </c>
      <c r="H62" s="13" t="s">
        <v>171</v>
      </c>
      <c r="I62" s="13" t="s">
        <v>9</v>
      </c>
      <c r="J62" s="10" t="s">
        <v>172</v>
      </c>
      <c r="K62" s="39">
        <v>1638.7729999999999</v>
      </c>
    </row>
    <row r="63" spans="1:11" ht="180.75" customHeight="1">
      <c r="A63" s="21">
        <f t="shared" si="1"/>
        <v>51</v>
      </c>
      <c r="B63" s="13" t="s">
        <v>15</v>
      </c>
      <c r="C63" s="13" t="s">
        <v>13</v>
      </c>
      <c r="D63" s="13" t="s">
        <v>4</v>
      </c>
      <c r="E63" s="13" t="s">
        <v>19</v>
      </c>
      <c r="F63" s="13" t="s">
        <v>20</v>
      </c>
      <c r="G63" s="13" t="s">
        <v>8</v>
      </c>
      <c r="H63" s="13" t="s">
        <v>148</v>
      </c>
      <c r="I63" s="13" t="s">
        <v>9</v>
      </c>
      <c r="J63" s="10" t="s">
        <v>149</v>
      </c>
      <c r="K63" s="39">
        <f>3750+1873.5</f>
        <v>5623.5</v>
      </c>
    </row>
    <row r="64" spans="1:11" ht="180.75" customHeight="1">
      <c r="A64" s="21">
        <f t="shared" si="1"/>
        <v>52</v>
      </c>
      <c r="B64" s="13" t="s">
        <v>15</v>
      </c>
      <c r="C64" s="13" t="s">
        <v>13</v>
      </c>
      <c r="D64" s="13" t="s">
        <v>4</v>
      </c>
      <c r="E64" s="13" t="s">
        <v>19</v>
      </c>
      <c r="F64" s="13" t="s">
        <v>20</v>
      </c>
      <c r="G64" s="13" t="s">
        <v>8</v>
      </c>
      <c r="H64" s="13" t="s">
        <v>131</v>
      </c>
      <c r="I64" s="13" t="s">
        <v>9</v>
      </c>
      <c r="J64" s="10" t="s">
        <v>130</v>
      </c>
      <c r="K64" s="39">
        <f>3974.9+1214.5-358.2</f>
        <v>4831.2</v>
      </c>
    </row>
    <row r="65" spans="1:11" ht="31.5">
      <c r="A65" s="21">
        <f t="shared" si="1"/>
        <v>53</v>
      </c>
      <c r="B65" s="13" t="s">
        <v>1</v>
      </c>
      <c r="C65" s="13" t="s">
        <v>13</v>
      </c>
      <c r="D65" s="13" t="s">
        <v>4</v>
      </c>
      <c r="E65" s="13" t="s">
        <v>16</v>
      </c>
      <c r="F65" s="13" t="s">
        <v>1</v>
      </c>
      <c r="G65" s="13" t="s">
        <v>2</v>
      </c>
      <c r="H65" s="13" t="s">
        <v>3</v>
      </c>
      <c r="I65" s="13" t="s">
        <v>9</v>
      </c>
      <c r="J65" s="9" t="s">
        <v>32</v>
      </c>
      <c r="K65" s="36">
        <f>K66+K85+K87+K89</f>
        <v>404495.17318999988</v>
      </c>
    </row>
    <row r="66" spans="1:11" ht="45">
      <c r="A66" s="21">
        <f t="shared" si="1"/>
        <v>54</v>
      </c>
      <c r="B66" s="13" t="s">
        <v>1</v>
      </c>
      <c r="C66" s="13" t="s">
        <v>13</v>
      </c>
      <c r="D66" s="13" t="s">
        <v>4</v>
      </c>
      <c r="E66" s="13" t="s">
        <v>16</v>
      </c>
      <c r="F66" s="13" t="s">
        <v>11</v>
      </c>
      <c r="G66" s="13" t="s">
        <v>2</v>
      </c>
      <c r="H66" s="13" t="s">
        <v>3</v>
      </c>
      <c r="I66" s="13" t="s">
        <v>9</v>
      </c>
      <c r="J66" s="11" t="s">
        <v>33</v>
      </c>
      <c r="K66" s="39">
        <f t="shared" ref="K66" si="3">K67</f>
        <v>399311.87318999995</v>
      </c>
    </row>
    <row r="67" spans="1:11" ht="50.25" customHeight="1">
      <c r="A67" s="21">
        <f t="shared" si="1"/>
        <v>55</v>
      </c>
      <c r="B67" s="13" t="s">
        <v>1</v>
      </c>
      <c r="C67" s="13" t="s">
        <v>13</v>
      </c>
      <c r="D67" s="13" t="s">
        <v>4</v>
      </c>
      <c r="E67" s="13" t="s">
        <v>16</v>
      </c>
      <c r="F67" s="13" t="s">
        <v>11</v>
      </c>
      <c r="G67" s="13" t="s">
        <v>8</v>
      </c>
      <c r="H67" s="13" t="s">
        <v>3</v>
      </c>
      <c r="I67" s="13" t="s">
        <v>9</v>
      </c>
      <c r="J67" s="11" t="s">
        <v>34</v>
      </c>
      <c r="K67" s="39">
        <f>SUM(K68:K84)</f>
        <v>399311.87318999995</v>
      </c>
    </row>
    <row r="68" spans="1:11" ht="171" customHeight="1">
      <c r="A68" s="21">
        <f t="shared" si="1"/>
        <v>56</v>
      </c>
      <c r="B68" s="13" t="s">
        <v>15</v>
      </c>
      <c r="C68" s="13" t="s">
        <v>13</v>
      </c>
      <c r="D68" s="13" t="s">
        <v>4</v>
      </c>
      <c r="E68" s="13" t="s">
        <v>16</v>
      </c>
      <c r="F68" s="13" t="s">
        <v>11</v>
      </c>
      <c r="G68" s="13" t="s">
        <v>8</v>
      </c>
      <c r="H68" s="13" t="s">
        <v>67</v>
      </c>
      <c r="I68" s="13" t="s">
        <v>9</v>
      </c>
      <c r="J68" s="10" t="s">
        <v>86</v>
      </c>
      <c r="K68" s="39">
        <f>620.5+65.2+5</f>
        <v>690.7</v>
      </c>
    </row>
    <row r="69" spans="1:11" ht="122.25" hidden="1" customHeight="1">
      <c r="A69" s="21">
        <f t="shared" si="1"/>
        <v>57</v>
      </c>
      <c r="B69" s="29" t="s">
        <v>15</v>
      </c>
      <c r="C69" s="29" t="s">
        <v>13</v>
      </c>
      <c r="D69" s="29" t="s">
        <v>4</v>
      </c>
      <c r="E69" s="29" t="s">
        <v>16</v>
      </c>
      <c r="F69" s="29" t="s">
        <v>11</v>
      </c>
      <c r="G69" s="29" t="s">
        <v>8</v>
      </c>
      <c r="H69" s="29" t="s">
        <v>135</v>
      </c>
      <c r="I69" s="29" t="s">
        <v>9</v>
      </c>
      <c r="J69" s="30" t="s">
        <v>134</v>
      </c>
      <c r="K69" s="40">
        <f>2618.2-2618.2</f>
        <v>0</v>
      </c>
    </row>
    <row r="70" spans="1:11" ht="305.25" customHeight="1">
      <c r="A70" s="21">
        <f t="shared" si="1"/>
        <v>58</v>
      </c>
      <c r="B70" s="13" t="s">
        <v>15</v>
      </c>
      <c r="C70" s="13" t="s">
        <v>13</v>
      </c>
      <c r="D70" s="13" t="s">
        <v>4</v>
      </c>
      <c r="E70" s="13" t="s">
        <v>16</v>
      </c>
      <c r="F70" s="13" t="s">
        <v>11</v>
      </c>
      <c r="G70" s="13" t="s">
        <v>8</v>
      </c>
      <c r="H70" s="13" t="s">
        <v>35</v>
      </c>
      <c r="I70" s="13" t="s">
        <v>9</v>
      </c>
      <c r="J70" s="10" t="s">
        <v>87</v>
      </c>
      <c r="K70" s="39">
        <f>47844.2+1480.62+1763.6+481.7+249.3322</f>
        <v>51819.452199999992</v>
      </c>
    </row>
    <row r="71" spans="1:11" ht="322.5" customHeight="1">
      <c r="A71" s="21">
        <f t="shared" si="1"/>
        <v>59</v>
      </c>
      <c r="B71" s="13" t="s">
        <v>15</v>
      </c>
      <c r="C71" s="13" t="s">
        <v>13</v>
      </c>
      <c r="D71" s="13" t="s">
        <v>4</v>
      </c>
      <c r="E71" s="13" t="s">
        <v>16</v>
      </c>
      <c r="F71" s="13" t="s">
        <v>11</v>
      </c>
      <c r="G71" s="13" t="s">
        <v>8</v>
      </c>
      <c r="H71" s="13" t="s">
        <v>36</v>
      </c>
      <c r="I71" s="13" t="s">
        <v>9</v>
      </c>
      <c r="J71" s="10" t="s">
        <v>88</v>
      </c>
      <c r="K71" s="39">
        <f>32612.1+46.27+2017+58.42+294.7</f>
        <v>35028.489999999991</v>
      </c>
    </row>
    <row r="72" spans="1:11" ht="174.75" customHeight="1">
      <c r="A72" s="21">
        <f t="shared" si="1"/>
        <v>60</v>
      </c>
      <c r="B72" s="13" t="s">
        <v>15</v>
      </c>
      <c r="C72" s="13" t="s">
        <v>13</v>
      </c>
      <c r="D72" s="13" t="s">
        <v>4</v>
      </c>
      <c r="E72" s="13" t="s">
        <v>16</v>
      </c>
      <c r="F72" s="13" t="s">
        <v>11</v>
      </c>
      <c r="G72" s="13" t="s">
        <v>8</v>
      </c>
      <c r="H72" s="13" t="s">
        <v>37</v>
      </c>
      <c r="I72" s="13" t="s">
        <v>9</v>
      </c>
      <c r="J72" s="10" t="s">
        <v>89</v>
      </c>
      <c r="K72" s="39">
        <f>41.2+4.6+0.4</f>
        <v>46.2</v>
      </c>
    </row>
    <row r="73" spans="1:11" ht="108.75" customHeight="1">
      <c r="A73" s="21">
        <f t="shared" si="1"/>
        <v>61</v>
      </c>
      <c r="B73" s="13" t="s">
        <v>15</v>
      </c>
      <c r="C73" s="13" t="s">
        <v>13</v>
      </c>
      <c r="D73" s="13" t="s">
        <v>4</v>
      </c>
      <c r="E73" s="13" t="s">
        <v>16</v>
      </c>
      <c r="F73" s="13" t="s">
        <v>11</v>
      </c>
      <c r="G73" s="13" t="s">
        <v>8</v>
      </c>
      <c r="H73" s="13" t="s">
        <v>38</v>
      </c>
      <c r="I73" s="13" t="s">
        <v>9</v>
      </c>
      <c r="J73" s="10" t="s">
        <v>39</v>
      </c>
      <c r="K73" s="39">
        <f>575.9+65.3+5-10</f>
        <v>636.19999999999993</v>
      </c>
    </row>
    <row r="74" spans="1:11" ht="167.25" customHeight="1">
      <c r="A74" s="21">
        <f t="shared" si="1"/>
        <v>62</v>
      </c>
      <c r="B74" s="13" t="s">
        <v>15</v>
      </c>
      <c r="C74" s="13" t="s">
        <v>13</v>
      </c>
      <c r="D74" s="13" t="s">
        <v>4</v>
      </c>
      <c r="E74" s="13" t="s">
        <v>16</v>
      </c>
      <c r="F74" s="13" t="s">
        <v>11</v>
      </c>
      <c r="G74" s="13" t="s">
        <v>8</v>
      </c>
      <c r="H74" s="13" t="s">
        <v>40</v>
      </c>
      <c r="I74" s="13" t="s">
        <v>9</v>
      </c>
      <c r="J74" s="10" t="s">
        <v>90</v>
      </c>
      <c r="K74" s="39">
        <f>403.2+172.29+0.5</f>
        <v>575.99</v>
      </c>
    </row>
    <row r="75" spans="1:11" ht="152.25" customHeight="1">
      <c r="A75" s="21">
        <f t="shared" si="1"/>
        <v>63</v>
      </c>
      <c r="B75" s="13" t="s">
        <v>15</v>
      </c>
      <c r="C75" s="13" t="s">
        <v>13</v>
      </c>
      <c r="D75" s="13" t="s">
        <v>4</v>
      </c>
      <c r="E75" s="13" t="s">
        <v>16</v>
      </c>
      <c r="F75" s="13" t="s">
        <v>11</v>
      </c>
      <c r="G75" s="13" t="s">
        <v>8</v>
      </c>
      <c r="H75" s="13" t="s">
        <v>41</v>
      </c>
      <c r="I75" s="13" t="s">
        <v>9</v>
      </c>
      <c r="J75" s="10" t="s">
        <v>64</v>
      </c>
      <c r="K75" s="39">
        <f>122.7+5.8+0.81</f>
        <v>129.31</v>
      </c>
    </row>
    <row r="76" spans="1:11" ht="159" customHeight="1">
      <c r="A76" s="21">
        <f t="shared" si="1"/>
        <v>64</v>
      </c>
      <c r="B76" s="13" t="s">
        <v>15</v>
      </c>
      <c r="C76" s="13" t="s">
        <v>13</v>
      </c>
      <c r="D76" s="13" t="s">
        <v>4</v>
      </c>
      <c r="E76" s="13" t="s">
        <v>16</v>
      </c>
      <c r="F76" s="13" t="s">
        <v>11</v>
      </c>
      <c r="G76" s="13" t="s">
        <v>8</v>
      </c>
      <c r="H76" s="13" t="s">
        <v>42</v>
      </c>
      <c r="I76" s="13" t="s">
        <v>9</v>
      </c>
      <c r="J76" s="10" t="s">
        <v>91</v>
      </c>
      <c r="K76" s="39">
        <f>2093.8+195.6+15.1</f>
        <v>2304.5</v>
      </c>
    </row>
    <row r="77" spans="1:11" ht="245.25" customHeight="1">
      <c r="A77" s="21">
        <f t="shared" si="1"/>
        <v>65</v>
      </c>
      <c r="B77" s="13" t="s">
        <v>15</v>
      </c>
      <c r="C77" s="13" t="s">
        <v>13</v>
      </c>
      <c r="D77" s="13" t="s">
        <v>4</v>
      </c>
      <c r="E77" s="13" t="s">
        <v>16</v>
      </c>
      <c r="F77" s="13" t="s">
        <v>11</v>
      </c>
      <c r="G77" s="13" t="s">
        <v>8</v>
      </c>
      <c r="H77" s="13" t="s">
        <v>43</v>
      </c>
      <c r="I77" s="13" t="s">
        <v>9</v>
      </c>
      <c r="J77" s="10" t="s">
        <v>92</v>
      </c>
      <c r="K77" s="39">
        <f>598.3-279-13.4</f>
        <v>305.89999999999998</v>
      </c>
    </row>
    <row r="78" spans="1:11" ht="323.25" customHeight="1">
      <c r="A78" s="21">
        <f t="shared" si="1"/>
        <v>66</v>
      </c>
      <c r="B78" s="13" t="s">
        <v>15</v>
      </c>
      <c r="C78" s="13" t="s">
        <v>13</v>
      </c>
      <c r="D78" s="13" t="s">
        <v>4</v>
      </c>
      <c r="E78" s="13" t="s">
        <v>16</v>
      </c>
      <c r="F78" s="13" t="s">
        <v>11</v>
      </c>
      <c r="G78" s="13" t="s">
        <v>8</v>
      </c>
      <c r="H78" s="13" t="s">
        <v>44</v>
      </c>
      <c r="I78" s="13" t="s">
        <v>9</v>
      </c>
      <c r="J78" s="10" t="s">
        <v>93</v>
      </c>
      <c r="K78" s="39">
        <f>136083.5+527.38+543.46+664.11+804.8+3941.6</f>
        <v>142564.84999999998</v>
      </c>
    </row>
    <row r="79" spans="1:11" ht="187.5" customHeight="1">
      <c r="A79" s="21">
        <f t="shared" si="1"/>
        <v>67</v>
      </c>
      <c r="B79" s="13" t="s">
        <v>15</v>
      </c>
      <c r="C79" s="13" t="s">
        <v>13</v>
      </c>
      <c r="D79" s="13" t="s">
        <v>4</v>
      </c>
      <c r="E79" s="13" t="s">
        <v>16</v>
      </c>
      <c r="F79" s="13" t="s">
        <v>11</v>
      </c>
      <c r="G79" s="13" t="s">
        <v>8</v>
      </c>
      <c r="H79" s="13" t="s">
        <v>45</v>
      </c>
      <c r="I79" s="13" t="s">
        <v>9</v>
      </c>
      <c r="J79" s="10" t="s">
        <v>94</v>
      </c>
      <c r="K79" s="39">
        <f>10862.1-1309.1-539.6</f>
        <v>9013.4</v>
      </c>
    </row>
    <row r="80" spans="1:11" ht="185.25" customHeight="1">
      <c r="A80" s="21">
        <f t="shared" si="1"/>
        <v>68</v>
      </c>
      <c r="B80" s="13" t="s">
        <v>15</v>
      </c>
      <c r="C80" s="13" t="s">
        <v>13</v>
      </c>
      <c r="D80" s="13" t="s">
        <v>4</v>
      </c>
      <c r="E80" s="13" t="s">
        <v>16</v>
      </c>
      <c r="F80" s="13" t="s">
        <v>11</v>
      </c>
      <c r="G80" s="13" t="s">
        <v>8</v>
      </c>
      <c r="H80" s="13" t="s">
        <v>46</v>
      </c>
      <c r="I80" s="13" t="s">
        <v>9</v>
      </c>
      <c r="J80" s="10" t="s">
        <v>65</v>
      </c>
      <c r="K80" s="39">
        <f>43904.1-14254.5</f>
        <v>29649.599999999999</v>
      </c>
    </row>
    <row r="81" spans="1:11" ht="185.25" customHeight="1">
      <c r="A81" s="21">
        <f t="shared" si="1"/>
        <v>69</v>
      </c>
      <c r="B81" s="13" t="s">
        <v>15</v>
      </c>
      <c r="C81" s="13" t="s">
        <v>13</v>
      </c>
      <c r="D81" s="13" t="s">
        <v>4</v>
      </c>
      <c r="E81" s="13" t="s">
        <v>16</v>
      </c>
      <c r="F81" s="13" t="s">
        <v>11</v>
      </c>
      <c r="G81" s="13" t="s">
        <v>8</v>
      </c>
      <c r="H81" s="13" t="s">
        <v>188</v>
      </c>
      <c r="I81" s="13" t="s">
        <v>9</v>
      </c>
      <c r="J81" s="10" t="s">
        <v>189</v>
      </c>
      <c r="K81" s="39">
        <f>14154.1026+1125.54839</f>
        <v>15279.65099</v>
      </c>
    </row>
    <row r="82" spans="1:11" ht="308.25" customHeight="1">
      <c r="A82" s="21">
        <f t="shared" si="1"/>
        <v>70</v>
      </c>
      <c r="B82" s="13" t="s">
        <v>15</v>
      </c>
      <c r="C82" s="13" t="s">
        <v>13</v>
      </c>
      <c r="D82" s="13" t="s">
        <v>4</v>
      </c>
      <c r="E82" s="13" t="s">
        <v>16</v>
      </c>
      <c r="F82" s="13" t="s">
        <v>11</v>
      </c>
      <c r="G82" s="13" t="s">
        <v>8</v>
      </c>
      <c r="H82" s="13" t="s">
        <v>47</v>
      </c>
      <c r="I82" s="13" t="s">
        <v>9</v>
      </c>
      <c r="J82" s="10" t="s">
        <v>95</v>
      </c>
      <c r="K82" s="39">
        <f>104931.6+1473.22-0.09+1765.7+3470.6-1059.5</f>
        <v>110581.53000000001</v>
      </c>
    </row>
    <row r="83" spans="1:11" ht="150">
      <c r="A83" s="21">
        <f t="shared" si="1"/>
        <v>71</v>
      </c>
      <c r="B83" s="13" t="s">
        <v>15</v>
      </c>
      <c r="C83" s="13" t="s">
        <v>13</v>
      </c>
      <c r="D83" s="13" t="s">
        <v>4</v>
      </c>
      <c r="E83" s="13" t="s">
        <v>16</v>
      </c>
      <c r="F83" s="13" t="s">
        <v>11</v>
      </c>
      <c r="G83" s="13" t="s">
        <v>8</v>
      </c>
      <c r="H83" s="13" t="s">
        <v>48</v>
      </c>
      <c r="I83" s="13" t="s">
        <v>9</v>
      </c>
      <c r="J83" s="10" t="s">
        <v>57</v>
      </c>
      <c r="K83" s="39">
        <f>615.9+65.2+5</f>
        <v>686.1</v>
      </c>
    </row>
    <row r="84" spans="1:11" ht="123" customHeight="1">
      <c r="A84" s="21">
        <f t="shared" si="1"/>
        <v>72</v>
      </c>
      <c r="B84" s="13" t="s">
        <v>15</v>
      </c>
      <c r="C84" s="13" t="s">
        <v>13</v>
      </c>
      <c r="D84" s="13" t="s">
        <v>4</v>
      </c>
      <c r="E84" s="13" t="s">
        <v>16</v>
      </c>
      <c r="F84" s="13" t="s">
        <v>11</v>
      </c>
      <c r="G84" s="13" t="s">
        <v>8</v>
      </c>
      <c r="H84" s="13" t="s">
        <v>49</v>
      </c>
      <c r="I84" s="13" t="s">
        <v>9</v>
      </c>
      <c r="J84" s="10" t="s">
        <v>96</v>
      </c>
      <c r="K84" s="39">
        <f>5927.4+866.5-5156.1-1637.8</f>
        <v>0</v>
      </c>
    </row>
    <row r="85" spans="1:11" ht="94.5" customHeight="1">
      <c r="A85" s="21">
        <f t="shared" si="1"/>
        <v>73</v>
      </c>
      <c r="B85" s="13" t="s">
        <v>1</v>
      </c>
      <c r="C85" s="13" t="s">
        <v>13</v>
      </c>
      <c r="D85" s="13" t="s">
        <v>4</v>
      </c>
      <c r="E85" s="13" t="s">
        <v>16</v>
      </c>
      <c r="F85" s="13" t="s">
        <v>50</v>
      </c>
      <c r="G85" s="13" t="s">
        <v>2</v>
      </c>
      <c r="H85" s="13" t="s">
        <v>3</v>
      </c>
      <c r="I85" s="13" t="s">
        <v>9</v>
      </c>
      <c r="J85" s="11" t="s">
        <v>51</v>
      </c>
      <c r="K85" s="39">
        <f t="shared" ref="K85" si="4">K86</f>
        <v>1724.1</v>
      </c>
    </row>
    <row r="86" spans="1:11" ht="168" customHeight="1">
      <c r="A86" s="21">
        <f t="shared" si="1"/>
        <v>74</v>
      </c>
      <c r="B86" s="13" t="s">
        <v>15</v>
      </c>
      <c r="C86" s="13" t="s">
        <v>13</v>
      </c>
      <c r="D86" s="13" t="s">
        <v>4</v>
      </c>
      <c r="E86" s="13" t="s">
        <v>16</v>
      </c>
      <c r="F86" s="13" t="s">
        <v>50</v>
      </c>
      <c r="G86" s="13" t="s">
        <v>8</v>
      </c>
      <c r="H86" s="13" t="s">
        <v>3</v>
      </c>
      <c r="I86" s="13" t="s">
        <v>9</v>
      </c>
      <c r="J86" s="10" t="s">
        <v>97</v>
      </c>
      <c r="K86" s="39">
        <f>3209.2-1485.1</f>
        <v>1724.1</v>
      </c>
    </row>
    <row r="87" spans="1:11" ht="48.75" customHeight="1">
      <c r="A87" s="21">
        <f t="shared" si="1"/>
        <v>75</v>
      </c>
      <c r="B87" s="13" t="s">
        <v>1</v>
      </c>
      <c r="C87" s="13" t="s">
        <v>13</v>
      </c>
      <c r="D87" s="13" t="s">
        <v>4</v>
      </c>
      <c r="E87" s="13" t="s">
        <v>52</v>
      </c>
      <c r="F87" s="13" t="s">
        <v>53</v>
      </c>
      <c r="G87" s="13" t="s">
        <v>2</v>
      </c>
      <c r="H87" s="13" t="s">
        <v>3</v>
      </c>
      <c r="I87" s="13" t="s">
        <v>9</v>
      </c>
      <c r="J87" s="11" t="s">
        <v>54</v>
      </c>
      <c r="K87" s="39">
        <f t="shared" ref="K87" si="5">K88</f>
        <v>3449.6</v>
      </c>
    </row>
    <row r="88" spans="1:11" ht="48.75" customHeight="1">
      <c r="A88" s="21">
        <f t="shared" si="1"/>
        <v>76</v>
      </c>
      <c r="B88" s="13" t="s">
        <v>15</v>
      </c>
      <c r="C88" s="13" t="s">
        <v>13</v>
      </c>
      <c r="D88" s="13" t="s">
        <v>4</v>
      </c>
      <c r="E88" s="13" t="s">
        <v>52</v>
      </c>
      <c r="F88" s="13" t="s">
        <v>53</v>
      </c>
      <c r="G88" s="13" t="s">
        <v>8</v>
      </c>
      <c r="H88" s="13" t="s">
        <v>3</v>
      </c>
      <c r="I88" s="13" t="s">
        <v>9</v>
      </c>
      <c r="J88" s="10" t="s">
        <v>66</v>
      </c>
      <c r="K88" s="39">
        <f>3286.4+163.2</f>
        <v>3449.6</v>
      </c>
    </row>
    <row r="89" spans="1:11" ht="79.5" customHeight="1">
      <c r="A89" s="21">
        <f t="shared" si="1"/>
        <v>77</v>
      </c>
      <c r="B89" s="13" t="s">
        <v>1</v>
      </c>
      <c r="C89" s="13" t="s">
        <v>13</v>
      </c>
      <c r="D89" s="13" t="s">
        <v>4</v>
      </c>
      <c r="E89" s="13" t="s">
        <v>52</v>
      </c>
      <c r="F89" s="13" t="s">
        <v>10</v>
      </c>
      <c r="G89" s="13" t="s">
        <v>2</v>
      </c>
      <c r="H89" s="13" t="s">
        <v>3</v>
      </c>
      <c r="I89" s="13" t="s">
        <v>9</v>
      </c>
      <c r="J89" s="12" t="s">
        <v>55</v>
      </c>
      <c r="K89" s="39">
        <f t="shared" ref="K89" si="6">K90</f>
        <v>9.6</v>
      </c>
    </row>
    <row r="90" spans="1:11" ht="96.75" customHeight="1">
      <c r="A90" s="21">
        <f t="shared" si="1"/>
        <v>78</v>
      </c>
      <c r="B90" s="13" t="s">
        <v>15</v>
      </c>
      <c r="C90" s="13" t="s">
        <v>13</v>
      </c>
      <c r="D90" s="13" t="s">
        <v>4</v>
      </c>
      <c r="E90" s="13" t="s">
        <v>52</v>
      </c>
      <c r="F90" s="13" t="s">
        <v>10</v>
      </c>
      <c r="G90" s="13" t="s">
        <v>8</v>
      </c>
      <c r="H90" s="13" t="s">
        <v>3</v>
      </c>
      <c r="I90" s="13" t="s">
        <v>9</v>
      </c>
      <c r="J90" s="10" t="s">
        <v>56</v>
      </c>
      <c r="K90" s="39">
        <v>9.6</v>
      </c>
    </row>
    <row r="91" spans="1:11" ht="40.5" customHeight="1">
      <c r="A91" s="21">
        <f t="shared" si="1"/>
        <v>79</v>
      </c>
      <c r="B91" s="13" t="s">
        <v>1</v>
      </c>
      <c r="C91" s="13" t="s">
        <v>13</v>
      </c>
      <c r="D91" s="13" t="s">
        <v>4</v>
      </c>
      <c r="E91" s="13" t="s">
        <v>112</v>
      </c>
      <c r="F91" s="13" t="s">
        <v>1</v>
      </c>
      <c r="G91" s="13" t="s">
        <v>2</v>
      </c>
      <c r="H91" s="13" t="s">
        <v>3</v>
      </c>
      <c r="I91" s="13" t="s">
        <v>9</v>
      </c>
      <c r="J91" s="17" t="s">
        <v>113</v>
      </c>
      <c r="K91" s="41">
        <f>K92+K95</f>
        <v>12381.6</v>
      </c>
    </row>
    <row r="92" spans="1:11" ht="75">
      <c r="A92" s="21">
        <f t="shared" si="1"/>
        <v>80</v>
      </c>
      <c r="B92" s="13" t="s">
        <v>1</v>
      </c>
      <c r="C92" s="13" t="s">
        <v>13</v>
      </c>
      <c r="D92" s="13" t="s">
        <v>4</v>
      </c>
      <c r="E92" s="13" t="s">
        <v>139</v>
      </c>
      <c r="F92" s="13" t="s">
        <v>140</v>
      </c>
      <c r="G92" s="13" t="s">
        <v>2</v>
      </c>
      <c r="H92" s="13" t="s">
        <v>3</v>
      </c>
      <c r="I92" s="13" t="s">
        <v>9</v>
      </c>
      <c r="J92" s="18" t="s">
        <v>142</v>
      </c>
      <c r="K92" s="42">
        <f>K93</f>
        <v>5195</v>
      </c>
    </row>
    <row r="93" spans="1:11" ht="90">
      <c r="A93" s="21">
        <f t="shared" si="1"/>
        <v>81</v>
      </c>
      <c r="B93" s="13" t="s">
        <v>1</v>
      </c>
      <c r="C93" s="13" t="s">
        <v>13</v>
      </c>
      <c r="D93" s="13" t="s">
        <v>4</v>
      </c>
      <c r="E93" s="13" t="s">
        <v>139</v>
      </c>
      <c r="F93" s="13" t="s">
        <v>140</v>
      </c>
      <c r="G93" s="13" t="s">
        <v>8</v>
      </c>
      <c r="H93" s="13" t="s">
        <v>3</v>
      </c>
      <c r="I93" s="13" t="s">
        <v>9</v>
      </c>
      <c r="J93" s="18" t="s">
        <v>143</v>
      </c>
      <c r="K93" s="42">
        <f>K94</f>
        <v>5195</v>
      </c>
    </row>
    <row r="94" spans="1:11" ht="120">
      <c r="A94" s="21">
        <f t="shared" si="1"/>
        <v>82</v>
      </c>
      <c r="B94" s="13" t="s">
        <v>15</v>
      </c>
      <c r="C94" s="13" t="s">
        <v>13</v>
      </c>
      <c r="D94" s="13" t="s">
        <v>4</v>
      </c>
      <c r="E94" s="13" t="s">
        <v>139</v>
      </c>
      <c r="F94" s="13" t="s">
        <v>140</v>
      </c>
      <c r="G94" s="13" t="s">
        <v>8</v>
      </c>
      <c r="H94" s="13" t="s">
        <v>136</v>
      </c>
      <c r="I94" s="13" t="s">
        <v>9</v>
      </c>
      <c r="J94" s="26" t="s">
        <v>137</v>
      </c>
      <c r="K94" s="43">
        <f>6082.9-887.9-153.6+153.6</f>
        <v>5195</v>
      </c>
    </row>
    <row r="95" spans="1:11" ht="30">
      <c r="A95" s="21">
        <f t="shared" si="1"/>
        <v>83</v>
      </c>
      <c r="B95" s="13" t="s">
        <v>1</v>
      </c>
      <c r="C95" s="13" t="s">
        <v>13</v>
      </c>
      <c r="D95" s="13" t="s">
        <v>4</v>
      </c>
      <c r="E95" s="13" t="s">
        <v>114</v>
      </c>
      <c r="F95" s="13" t="s">
        <v>20</v>
      </c>
      <c r="G95" s="13" t="s">
        <v>2</v>
      </c>
      <c r="H95" s="13" t="s">
        <v>3</v>
      </c>
      <c r="I95" s="13" t="s">
        <v>9</v>
      </c>
      <c r="J95" s="18" t="s">
        <v>115</v>
      </c>
      <c r="K95" s="42">
        <f>K96</f>
        <v>7186.6</v>
      </c>
    </row>
    <row r="96" spans="1:11" ht="30">
      <c r="A96" s="21">
        <f t="shared" si="1"/>
        <v>84</v>
      </c>
      <c r="B96" s="13" t="s">
        <v>1</v>
      </c>
      <c r="C96" s="13" t="s">
        <v>13</v>
      </c>
      <c r="D96" s="13" t="s">
        <v>4</v>
      </c>
      <c r="E96" s="13" t="s">
        <v>114</v>
      </c>
      <c r="F96" s="13" t="s">
        <v>20</v>
      </c>
      <c r="G96" s="13" t="s">
        <v>8</v>
      </c>
      <c r="H96" s="13" t="s">
        <v>3</v>
      </c>
      <c r="I96" s="13" t="s">
        <v>9</v>
      </c>
      <c r="J96" s="18" t="s">
        <v>116</v>
      </c>
      <c r="K96" s="42">
        <f>SUM(K97:K100)</f>
        <v>7186.6</v>
      </c>
    </row>
    <row r="97" spans="1:11" ht="165">
      <c r="A97" s="21">
        <f t="shared" si="1"/>
        <v>85</v>
      </c>
      <c r="B97" s="13" t="s">
        <v>15</v>
      </c>
      <c r="C97" s="13" t="s">
        <v>13</v>
      </c>
      <c r="D97" s="13" t="s">
        <v>4</v>
      </c>
      <c r="E97" s="13" t="s">
        <v>114</v>
      </c>
      <c r="F97" s="13" t="s">
        <v>20</v>
      </c>
      <c r="G97" s="13" t="s">
        <v>8</v>
      </c>
      <c r="H97" s="13" t="s">
        <v>161</v>
      </c>
      <c r="I97" s="13" t="s">
        <v>9</v>
      </c>
      <c r="J97" s="28" t="s">
        <v>162</v>
      </c>
      <c r="K97" s="42">
        <v>170.2</v>
      </c>
    </row>
    <row r="98" spans="1:11" ht="342.75" customHeight="1">
      <c r="A98" s="21">
        <f t="shared" si="1"/>
        <v>86</v>
      </c>
      <c r="B98" s="13" t="s">
        <v>15</v>
      </c>
      <c r="C98" s="13" t="s">
        <v>13</v>
      </c>
      <c r="D98" s="13" t="s">
        <v>4</v>
      </c>
      <c r="E98" s="13" t="s">
        <v>114</v>
      </c>
      <c r="F98" s="13" t="s">
        <v>20</v>
      </c>
      <c r="G98" s="13" t="s">
        <v>8</v>
      </c>
      <c r="H98" s="13" t="s">
        <v>180</v>
      </c>
      <c r="I98" s="13" t="s">
        <v>9</v>
      </c>
      <c r="J98" s="10" t="s">
        <v>192</v>
      </c>
      <c r="K98" s="42">
        <v>1933.7</v>
      </c>
    </row>
    <row r="99" spans="1:11" ht="174" customHeight="1">
      <c r="A99" s="21">
        <f t="shared" ref="A99:A100" si="7">A98+1</f>
        <v>87</v>
      </c>
      <c r="B99" s="13" t="s">
        <v>15</v>
      </c>
      <c r="C99" s="13" t="s">
        <v>13</v>
      </c>
      <c r="D99" s="13" t="s">
        <v>4</v>
      </c>
      <c r="E99" s="13" t="s">
        <v>114</v>
      </c>
      <c r="F99" s="13" t="s">
        <v>20</v>
      </c>
      <c r="G99" s="13" t="s">
        <v>8</v>
      </c>
      <c r="H99" s="13" t="s">
        <v>117</v>
      </c>
      <c r="I99" s="13" t="s">
        <v>9</v>
      </c>
      <c r="J99" s="18" t="s">
        <v>118</v>
      </c>
      <c r="K99" s="42">
        <f>152.1-44</f>
        <v>108.1</v>
      </c>
    </row>
    <row r="100" spans="1:11" ht="135">
      <c r="A100" s="21">
        <f t="shared" si="7"/>
        <v>88</v>
      </c>
      <c r="B100" s="13" t="s">
        <v>15</v>
      </c>
      <c r="C100" s="13" t="s">
        <v>13</v>
      </c>
      <c r="D100" s="13" t="s">
        <v>4</v>
      </c>
      <c r="E100" s="13" t="s">
        <v>114</v>
      </c>
      <c r="F100" s="13" t="s">
        <v>20</v>
      </c>
      <c r="G100" s="13" t="s">
        <v>8</v>
      </c>
      <c r="H100" s="13" t="s">
        <v>150</v>
      </c>
      <c r="I100" s="13" t="s">
        <v>9</v>
      </c>
      <c r="J100" s="27" t="s">
        <v>151</v>
      </c>
      <c r="K100" s="42">
        <v>4974.6000000000004</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75"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Марина А. Богославская</cp:lastModifiedBy>
  <cp:lastPrinted>2020-10-26T09:42:29Z</cp:lastPrinted>
  <dcterms:created xsi:type="dcterms:W3CDTF">2011-10-25T01:53:01Z</dcterms:created>
  <dcterms:modified xsi:type="dcterms:W3CDTF">2020-12-10T08:25:42Z</dcterms:modified>
</cp:coreProperties>
</file>