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E93" i="2"/>
  <c r="E92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E209"/>
  <c r="E211"/>
  <c r="E99"/>
  <c r="E100"/>
  <c r="E103"/>
  <c r="E94"/>
  <c r="E90" s="1"/>
  <c r="E67"/>
  <c r="E66" s="1"/>
  <c r="E155"/>
  <c r="E171"/>
  <c r="E141"/>
  <c r="E202" l="1"/>
  <c r="E170"/>
  <c r="E175"/>
  <c r="E212"/>
  <c r="E215"/>
  <c r="E86" l="1"/>
  <c r="E85" s="1"/>
  <c r="E114"/>
  <c r="E113"/>
  <c r="E105" s="1"/>
  <c r="E107"/>
  <c r="E126"/>
  <c r="E123"/>
  <c r="E120"/>
  <c r="E181" l="1"/>
  <c r="E189"/>
  <c r="E168"/>
  <c r="E148"/>
  <c r="E214" l="1"/>
  <c r="E213" s="1"/>
  <c r="E89" l="1"/>
  <c r="E84" s="1"/>
  <c r="E80" s="1"/>
  <c r="E146" l="1"/>
  <c r="E201" l="1"/>
  <c r="E154" l="1"/>
  <c r="E153"/>
  <c r="E199"/>
  <c r="E195"/>
  <c r="E143"/>
  <c r="E142" s="1"/>
  <c r="E188"/>
  <c r="E197"/>
  <c r="E194" l="1"/>
  <c r="E140"/>
  <c r="E138" l="1"/>
  <c r="E150"/>
  <c r="E135" l="1"/>
  <c r="E192" l="1"/>
  <c r="E190"/>
  <c r="E186"/>
  <c r="E167" s="1"/>
  <c r="E152"/>
  <c r="E144"/>
  <c r="E137" s="1"/>
  <c r="E208"/>
  <c r="A10"/>
  <c r="A11" s="1"/>
  <c r="A12" s="1"/>
  <c r="E134" l="1"/>
  <c r="E133" s="1"/>
  <c r="E131"/>
  <c r="E130" s="1"/>
  <c r="E125"/>
  <c r="E104" l="1"/>
  <c r="E121"/>
  <c r="E96"/>
  <c r="E95" s="1"/>
  <c r="E82"/>
  <c r="E81" s="1"/>
  <c r="E78"/>
  <c r="E75" s="1"/>
  <c r="E74" s="1"/>
  <c r="E71"/>
  <c r="E64"/>
  <c r="E60"/>
  <c r="E57"/>
  <c r="E56" s="1"/>
  <c r="E54"/>
  <c r="E53" s="1"/>
  <c r="E50"/>
  <c r="E48"/>
  <c r="E47" s="1"/>
  <c r="E45"/>
  <c r="E43"/>
  <c r="E40"/>
  <c r="E37"/>
  <c r="E35"/>
  <c r="E33"/>
  <c r="E31"/>
  <c r="E27"/>
  <c r="E25"/>
  <c r="E23"/>
  <c r="E21"/>
  <c r="E14"/>
  <c r="E12"/>
  <c r="E11"/>
  <c r="E10" l="1"/>
  <c r="E30"/>
  <c r="E29" s="1"/>
  <c r="E59"/>
  <c r="E20"/>
  <c r="E42"/>
  <c r="E39" s="1"/>
  <c r="E52"/>
  <c r="E9" l="1"/>
  <c r="E216" s="1"/>
</calcChain>
</file>

<file path=xl/sharedStrings.xml><?xml version="1.0" encoding="utf-8"?>
<sst xmlns="http://schemas.openxmlformats.org/spreadsheetml/2006/main" count="634" uniqueCount="404">
  <si>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</si>
  <si>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</si>
  <si>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</si>
  <si>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</si>
  <si>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</si>
  <si>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</si>
  <si>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</si>
  <si>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</si>
  <si>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</si>
  <si>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</si>
  <si>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</si>
  <si>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</si>
  <si>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</si>
  <si>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</si>
  <si>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</si>
  <si>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</si>
  <si>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</si>
  <si>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</si>
  <si>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</si>
  <si>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</si>
  <si>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</si>
  <si>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</si>
  <si>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</si>
  <si>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</si>
  <si>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</si>
  <si>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</si>
  <si>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</si>
  <si>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</si>
  <si>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</si>
  <si>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</si>
  <si>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</si>
  <si>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</si>
  <si>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</si>
  <si>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</si>
  <si>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</si>
  <si>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</si>
  <si>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</si>
  <si>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</si>
  <si>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</si>
  <si>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</si>
  <si>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</si>
  <si>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</si>
  <si>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</si>
  <si>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</si>
  <si>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</si>
  <si>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</si>
  <si>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</si>
  <si>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</si>
  <si>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</si>
  <si>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</si>
  <si>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</si>
  <si>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</si>
  <si>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</si>
  <si>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</si>
  <si>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</si>
  <si>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</si>
  <si>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</si>
  <si>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</si>
  <si>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</si>
  <si>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</si>
  <si>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</si>
  <si>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</si>
  <si>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</si>
  <si>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</si>
  <si>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</si>
  <si>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</si>
  <si>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</si>
  <si>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</si>
  <si>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</si>
  <si>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</si>
  <si>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</si>
  <si>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</si>
  <si>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</si>
  <si>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</si>
  <si>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</si>
  <si>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</si>
  <si>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</si>
  <si>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</si>
  <si>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</si>
  <si>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</si>
  <si>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</si>
  <si>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</si>
  <si>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</si>
  <si>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</si>
  <si>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</si>
  <si>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</si>
  <si>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</si>
  <si>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</si>
  <si>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</si>
  <si>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</si>
  <si>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</si>
  <si>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</si>
  <si>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</si>
  <si>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</si>
  <si>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</si>
  <si>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</si>
  <si>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</si>
  <si>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</si>
  <si>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</si>
  <si>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</si>
  <si>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</si>
  <si>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</si>
  <si>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</si>
  <si>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</si>
  <si>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</si>
  <si>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</si>
  <si>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</si>
  <si>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</si>
  <si>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</si>
  <si>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</si>
  <si>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</si>
  <si>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</si>
  <si>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</si>
  <si>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</si>
  <si>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</si>
  <si>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</si>
  <si>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</si>
  <si>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</si>
  <si>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</si>
  <si>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</si>
  <si>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</si>
  <si>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</si>
  <si>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</si>
  <si>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</si>
  <si>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</si>
  <si>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</si>
  <si>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</si>
  <si>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</si>
  <si>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</si>
  <si>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</si>
  <si>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</si>
  <si>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</si>
  <si>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</si>
  <si>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</si>
  <si>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</si>
  <si>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</si>
  <si>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</si>
  <si>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</si>
  <si>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</si>
  <si>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</si>
  <si>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</si>
  <si>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</si>
  <si>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</si>
  <si>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</si>
  <si>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</si>
  <si>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</si>
  <si>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</si>
  <si>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</si>
  <si>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</si>
  <si>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</si>
  <si>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</si>
  <si>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</si>
  <si>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</si>
  <si>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</si>
  <si>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</si>
  <si>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</si>
  <si>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</si>
  <si>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</si>
  <si>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</si>
  <si>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</si>
  <si>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</si>
  <si>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</si>
  <si>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</si>
  <si>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</si>
  <si>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</si>
  <si>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</si>
  <si>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</si>
  <si>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</si>
  <si>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</si>
  <si>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</si>
  <si>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</si>
  <si>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</si>
  <si>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</si>
  <si>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</si>
  <si>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</si>
  <si>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</si>
  <si>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</si>
  <si>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</si>
  <si>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</si>
  <si>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</si>
  <si>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</si>
  <si>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</si>
  <si>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</si>
  <si>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</si>
  <si>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</si>
  <si>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</si>
  <si>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</si>
  <si>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</si>
  <si>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</si>
  <si>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</si>
  <si>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</si>
  <si>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</si>
  <si>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</si>
  <si>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</si>
  <si>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</si>
  <si>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</si>
  <si>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</si>
  <si>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</si>
  <si>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</si>
  <si>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</si>
  <si>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</si>
  <si>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</si>
  <si>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</si>
  <si>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</si>
  <si>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</si>
  <si>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</si>
  <si>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</si>
  <si>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</si>
  <si>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</si>
  <si>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</si>
  <si>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</si>
  <si>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</si>
  <si>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</si>
  <si>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</si>
  <si>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</si>
  <si>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</si>
  <si>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</si>
  <si>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</si>
  <si>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</si>
  <si>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</si>
  <si>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</si>
  <si>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</si>
  <si>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</si>
  <si>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</si>
  <si>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</si>
  <si>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</si>
  <si>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</si>
  <si>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</si>
  <si>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</si>
  <si>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</si>
  <si>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</si>
  <si>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</si>
  <si>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</si>
  <si>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</si>
  <si>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</si>
  <si>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</si>
  <si>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</si>
  <si>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</si>
  <si>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</si>
  <si>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</si>
  <si>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</si>
  <si>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</si>
  <si>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</si>
  <si>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</si>
  <si>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</si>
  <si>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</si>
  <si>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</si>
  <si>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</si>
  <si>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</si>
  <si>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</si>
  <si>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</si>
  <si>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</si>
  <si>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</si>
  <si>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</si>
  <si>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</si>
  <si>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</si>
  <si>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</si>
  <si>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</si>
  <si>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</si>
  <si>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</si>
  <si>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</si>
  <si>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</si>
  <si>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</si>
  <si>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</si>
  <si>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</si>
  <si>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</si>
  <si>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</si>
  <si>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</si>
  <si>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</si>
  <si>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</si>
  <si>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</si>
  <si>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</si>
  <si>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</si>
  <si>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</si>
  <si>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</si>
  <si>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</si>
  <si>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</si>
  <si>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</si>
  <si>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</si>
  <si>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</si>
  <si>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</si>
  <si>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</si>
  <si>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</si>
  <si>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</si>
  <si>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</si>
  <si>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</si>
  <si>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</si>
  <si>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</si>
  <si>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</si>
  <si>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</si>
  <si>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</si>
  <si>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</si>
  <si>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</si>
  <si>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</si>
  <si>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</si>
  <si>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</si>
  <si>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</si>
  <si>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</si>
  <si>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</si>
  <si>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</si>
  <si>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</si>
  <si>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</si>
  <si>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</si>
  <si>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</si>
  <si>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</si>
  <si>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</si>
  <si>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</si>
  <si>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</si>
  <si>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</si>
  <si>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</si>
  <si>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</si>
  <si>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</si>
  <si>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</si>
  <si>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</si>
  <si>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</si>
  <si>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</si>
  <si>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</si>
  <si>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</si>
  <si>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</si>
  <si>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</si>
  <si>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</si>
  <si>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</si>
  <si>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</si>
  <si>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</si>
  <si>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</si>
  <si>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</si>
  <si>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</si>
  <si>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</si>
  <si>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</si>
  <si>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</si>
  <si>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</si>
  <si>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</si>
  <si>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</si>
  <si>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</si>
  <si>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</si>
  <si>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</si>
  <si>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</si>
  <si>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</si>
  <si>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</si>
  <si>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</si>
  <si>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</si>
  <si>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</si>
  <si>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</si>
  <si>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</si>
  <si>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</si>
  <si>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</si>
  <si>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</si>
  <si>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</si>
  <si>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</si>
  <si>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</si>
  <si>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</si>
  <si>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</si>
  <si>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</si>
  <si>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</si>
  <si>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t>2 02 49999 04 7412 150</t>
  </si>
  <si>
    <t>1 13 02064 04 0100 130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</si>
  <si>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</si>
  <si>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</si>
  <si>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1 13 02994 00 0000 130</t>
  </si>
  <si>
    <t>Прочие доходы от компенсации затрат 
бюджетов городских округов</t>
  </si>
  <si>
    <t>1 13 02994 04 0000 130</t>
  </si>
  <si>
    <t>1 13 02994 00 0100 130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</si>
  <si>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</si>
  <si>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2 19 0000 00 0000 000 </t>
  </si>
  <si>
    <t xml:space="preserve">2 19 60010 04 0000 150 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</si>
  <si>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</si>
  <si>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)</t>
  </si>
  <si>
    <t>Прочие межбюджетные трансферты, передаваемые бюджетам городских округов ( на устройство плоскостных спортивных сооружений в сельской местности)</t>
  </si>
  <si>
    <t>Субсидии бюджетам на реализацию 
мероприятий по обеспечению жильем молодых семей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</si>
  <si>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</si>
  <si>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</si>
  <si>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</si>
  <si>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2 02 49999 04 7845 150</t>
  </si>
  <si>
    <t>1 13 02994 00 0300 130</t>
  </si>
  <si>
    <t>2 02 49999 04 7484 150</t>
  </si>
  <si>
    <t>Прочие межбюджетные трансферты, передаваемые бюджетам городских округов ( на создание (реконструкцию) и капитальный ремонт культурно-досуговых учреждений в сельской местности)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</si>
  <si>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</si>
  <si>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</si>
  <si>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</si>
  <si>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</si>
  <si>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</si>
  <si>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1 16 07000 04 0000 140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</si>
  <si>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</si>
  <si>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</si>
  <si>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</si>
  <si>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</si>
  <si>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</si>
  <si>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</si>
  <si>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</si>
  <si>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</si>
  <si>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</si>
  <si>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1 13 02994 00 0310 130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</si>
  <si>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</si>
  <si>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</si>
  <si>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</si>
  <si>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2 02 29999 04 2650 150</t>
  </si>
  <si>
    <t>2 02 29999 04 2654 150</t>
  </si>
  <si>
    <t>Прочие субсидии бюджетам городских округов (выполнение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</si>
  <si>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</si>
  <si>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</si>
  <si>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</si>
  <si>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</si>
  <si>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</si>
  <si>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30 марта 2022 г. №  20 - 122  -ГС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</si>
</sst>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00"/>
    <numFmt numFmtId="167" formatCode="_-* #,##0.0\ _₽_-;\-* #,##0.0\ _₽_-;_-* &quot;-&quot;??\ _₽_-;_-@_-"/>
  </numFmts>
  <fonts count="15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</cellStyleXfs>
  <cellXfs count="57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0" fontId="0" fillId="0" borderId="0" xfId="0" applyNumberFormat="1" applyAlignment="1">
      <alignment wrapText="1"/>
    </xf>
    <xf numFmtId="0" fontId="6" fillId="2" borderId="1" xfId="0" applyFont="1" applyFill="1" applyBorder="1" applyAlignment="1">
      <alignment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4" fillId="2" borderId="1" xfId="7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7" fontId="6" fillId="2" borderId="1" xfId="0" applyNumberFormat="1" applyFont="1" applyFill="1" applyBorder="1" applyAlignment="1" applyProtection="1">
      <alignment horizontal="right" vertical="center" wrapText="1"/>
    </xf>
    <xf numFmtId="167" fontId="5" fillId="2" borderId="1" xfId="0" applyNumberFormat="1" applyFont="1" applyFill="1" applyBorder="1" applyAlignment="1" applyProtection="1">
      <alignment horizontal="righ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6" fillId="2" borderId="1" xfId="9" applyNumberFormat="1" applyFont="1" applyFill="1" applyBorder="1"/>
    <xf numFmtId="0" fontId="5" fillId="0" borderId="0" xfId="0" applyNumberFormat="1" applyFont="1" applyAlignment="1">
      <alignment horizontal="right" wrapText="1"/>
    </xf>
    <xf numFmtId="0" fontId="6" fillId="2" borderId="1" xfId="0" applyFont="1" applyFill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2"/>
    <cellStyle name="Обычный 3" xfId="3"/>
    <cellStyle name="Обычный_динамика_1" xfId="10"/>
    <cellStyle name="Обычный_ДЧБ" xfId="1"/>
    <cellStyle name="Обычный_ДЧБ_2" xfId="8"/>
    <cellStyle name="Обычный_Лист1" xfId="7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6"/>
  <sheetViews>
    <sheetView tabSelected="1" topLeftCell="A97" workbookViewId="0">
      <selection activeCell="C11" sqref="C11"/>
    </sheetView>
  </sheetViews>
  <sheetFormatPr defaultRowHeight="13.2"/>
  <cols>
    <col min="1" max="1" width="4.5546875" customWidth="1"/>
    <col min="2" max="2" width="7.33203125" customWidth="1"/>
    <col min="3" max="3" width="26" customWidth="1"/>
    <col min="4" max="4" width="43.44140625" customWidth="1"/>
    <col min="5" max="5" width="17.33203125" customWidth="1"/>
    <col min="6" max="6" width="18.77734375" customWidth="1"/>
    <col min="7" max="7" width="10.109375" bestFit="1" customWidth="1"/>
  </cols>
  <sheetData>
    <row r="1" spans="1:8" ht="97.8" customHeight="1">
      <c r="B1" s="48" t="s">
        <v>403</v>
      </c>
      <c r="C1" s="48"/>
      <c r="D1" s="48"/>
      <c r="E1" s="48"/>
    </row>
    <row r="2" spans="1:8" ht="63.6" customHeight="1">
      <c r="B2" s="50" t="s">
        <v>322</v>
      </c>
      <c r="C2" s="50"/>
      <c r="D2" s="50"/>
      <c r="E2" s="50"/>
      <c r="H2" s="24"/>
    </row>
    <row r="3" spans="1:8" ht="16.2" customHeight="1">
      <c r="B3" s="2"/>
      <c r="C3" s="2"/>
      <c r="D3" s="2"/>
      <c r="E3" s="2"/>
    </row>
    <row r="4" spans="1:8" ht="15.6">
      <c r="B4" s="51" t="s">
        <v>54</v>
      </c>
      <c r="C4" s="51"/>
      <c r="D4" s="51"/>
      <c r="E4" s="51"/>
    </row>
    <row r="5" spans="1:8" ht="15">
      <c r="B5" s="1"/>
      <c r="C5" s="1"/>
      <c r="D5" s="1"/>
      <c r="E5" s="14" t="s">
        <v>299</v>
      </c>
    </row>
    <row r="6" spans="1:8">
      <c r="A6" s="52" t="s">
        <v>207</v>
      </c>
      <c r="B6" s="54" t="s">
        <v>0</v>
      </c>
      <c r="C6" s="54" t="s">
        <v>50</v>
      </c>
      <c r="D6" s="54" t="s">
        <v>208</v>
      </c>
      <c r="E6" s="55" t="s">
        <v>51</v>
      </c>
    </row>
    <row r="7" spans="1:8" ht="42.6" customHeight="1">
      <c r="A7" s="53"/>
      <c r="B7" s="54"/>
      <c r="C7" s="54"/>
      <c r="D7" s="54"/>
      <c r="E7" s="56"/>
    </row>
    <row r="8" spans="1:8" ht="16.95" customHeight="1">
      <c r="A8" s="28">
        <v>1</v>
      </c>
      <c r="B8" s="29" t="s">
        <v>296</v>
      </c>
      <c r="C8" s="29" t="s">
        <v>297</v>
      </c>
      <c r="D8" s="29" t="s">
        <v>298</v>
      </c>
      <c r="E8" s="30">
        <v>5</v>
      </c>
    </row>
    <row r="9" spans="1:8" ht="31.2">
      <c r="A9" s="31">
        <v>1</v>
      </c>
      <c r="B9" s="21" t="s">
        <v>55</v>
      </c>
      <c r="C9" s="21" t="s">
        <v>56</v>
      </c>
      <c r="D9" s="22" t="s">
        <v>2</v>
      </c>
      <c r="E9" s="41">
        <f>E10+E20+E29+E39+E47+E52+E59+E74+E80+E95+E99+E104+E130</f>
        <v>666258.81999999995</v>
      </c>
      <c r="G9" s="23"/>
    </row>
    <row r="10" spans="1:8" ht="15.6">
      <c r="A10" s="31">
        <f>A9+1</f>
        <v>2</v>
      </c>
      <c r="B10" s="21" t="s">
        <v>55</v>
      </c>
      <c r="C10" s="21" t="s">
        <v>57</v>
      </c>
      <c r="D10" s="22" t="s">
        <v>10</v>
      </c>
      <c r="E10" s="41">
        <f>E11+E14</f>
        <v>489248</v>
      </c>
    </row>
    <row r="11" spans="1:8" ht="15.6">
      <c r="A11" s="31">
        <f>A10+1</f>
        <v>3</v>
      </c>
      <c r="B11" s="21" t="s">
        <v>55</v>
      </c>
      <c r="C11" s="21" t="s">
        <v>58</v>
      </c>
      <c r="D11" s="22" t="s">
        <v>11</v>
      </c>
      <c r="E11" s="41">
        <f>E13</f>
        <v>308180</v>
      </c>
    </row>
    <row r="12" spans="1:8" ht="60">
      <c r="A12" s="31">
        <f t="shared" ref="A12:A76" si="0">A11+1</f>
        <v>4</v>
      </c>
      <c r="B12" s="3" t="s">
        <v>55</v>
      </c>
      <c r="C12" s="3" t="s">
        <v>60</v>
      </c>
      <c r="D12" s="4" t="s">
        <v>61</v>
      </c>
      <c r="E12" s="41">
        <f>E13</f>
        <v>308180</v>
      </c>
    </row>
    <row r="13" spans="1:8" ht="75">
      <c r="A13" s="31">
        <f t="shared" si="0"/>
        <v>5</v>
      </c>
      <c r="B13" s="3" t="s">
        <v>9</v>
      </c>
      <c r="C13" s="3" t="s">
        <v>59</v>
      </c>
      <c r="D13" s="4" t="s">
        <v>12</v>
      </c>
      <c r="E13" s="42">
        <v>308180</v>
      </c>
    </row>
    <row r="14" spans="1:8" ht="15.6">
      <c r="A14" s="31">
        <f t="shared" si="0"/>
        <v>6</v>
      </c>
      <c r="B14" s="21" t="s">
        <v>55</v>
      </c>
      <c r="C14" s="21" t="s">
        <v>62</v>
      </c>
      <c r="D14" s="22" t="s">
        <v>13</v>
      </c>
      <c r="E14" s="41">
        <f>SUM(E15:E19)</f>
        <v>181068</v>
      </c>
    </row>
    <row r="15" spans="1:8" ht="109.95" customHeight="1">
      <c r="A15" s="31">
        <f t="shared" si="0"/>
        <v>7</v>
      </c>
      <c r="B15" s="3" t="s">
        <v>9</v>
      </c>
      <c r="C15" s="3" t="s">
        <v>63</v>
      </c>
      <c r="D15" s="32" t="s">
        <v>52</v>
      </c>
      <c r="E15" s="42">
        <v>170553.1</v>
      </c>
    </row>
    <row r="16" spans="1:8" ht="180">
      <c r="A16" s="31">
        <f t="shared" si="0"/>
        <v>8</v>
      </c>
      <c r="B16" s="3" t="s">
        <v>9</v>
      </c>
      <c r="C16" s="3" t="s">
        <v>64</v>
      </c>
      <c r="D16" s="32" t="s">
        <v>67</v>
      </c>
      <c r="E16" s="42">
        <v>815.6</v>
      </c>
    </row>
    <row r="17" spans="1:5" ht="75">
      <c r="A17" s="31">
        <f t="shared" si="0"/>
        <v>9</v>
      </c>
      <c r="B17" s="3" t="s">
        <v>9</v>
      </c>
      <c r="C17" s="3" t="s">
        <v>65</v>
      </c>
      <c r="D17" s="4" t="s">
        <v>14</v>
      </c>
      <c r="E17" s="42">
        <v>2148.1999999999998</v>
      </c>
    </row>
    <row r="18" spans="1:5" ht="135">
      <c r="A18" s="31">
        <f t="shared" si="0"/>
        <v>10</v>
      </c>
      <c r="B18" s="3" t="s">
        <v>9</v>
      </c>
      <c r="C18" s="3" t="s">
        <v>66</v>
      </c>
      <c r="D18" s="32" t="s">
        <v>68</v>
      </c>
      <c r="E18" s="42">
        <v>1809.3</v>
      </c>
    </row>
    <row r="19" spans="1:5" ht="135">
      <c r="A19" s="31">
        <f t="shared" si="0"/>
        <v>11</v>
      </c>
      <c r="B19" s="3" t="s">
        <v>9</v>
      </c>
      <c r="C19" s="3" t="s">
        <v>70</v>
      </c>
      <c r="D19" s="33" t="s">
        <v>69</v>
      </c>
      <c r="E19" s="42">
        <v>5741.8</v>
      </c>
    </row>
    <row r="20" spans="1:5" ht="62.4">
      <c r="A20" s="31">
        <f t="shared" si="0"/>
        <v>12</v>
      </c>
      <c r="B20" s="21" t="s">
        <v>55</v>
      </c>
      <c r="C20" s="21" t="s">
        <v>71</v>
      </c>
      <c r="D20" s="22" t="s">
        <v>8</v>
      </c>
      <c r="E20" s="41">
        <f>E21+E23+E25+E27</f>
        <v>3147.1</v>
      </c>
    </row>
    <row r="21" spans="1:5" ht="120">
      <c r="A21" s="31">
        <f t="shared" si="0"/>
        <v>13</v>
      </c>
      <c r="B21" s="3" t="s">
        <v>55</v>
      </c>
      <c r="C21" s="3" t="s">
        <v>76</v>
      </c>
      <c r="D21" s="4" t="s">
        <v>77</v>
      </c>
      <c r="E21" s="42">
        <f>E22</f>
        <v>1422.9</v>
      </c>
    </row>
    <row r="22" spans="1:5" ht="180">
      <c r="A22" s="31">
        <f t="shared" si="0"/>
        <v>14</v>
      </c>
      <c r="B22" s="3" t="s">
        <v>7</v>
      </c>
      <c r="C22" s="3" t="s">
        <v>72</v>
      </c>
      <c r="D22" s="32" t="s">
        <v>78</v>
      </c>
      <c r="E22" s="42">
        <v>1422.9</v>
      </c>
    </row>
    <row r="23" spans="1:5" ht="150">
      <c r="A23" s="31">
        <f t="shared" si="0"/>
        <v>15</v>
      </c>
      <c r="B23" s="3" t="s">
        <v>55</v>
      </c>
      <c r="C23" s="3" t="s">
        <v>79</v>
      </c>
      <c r="D23" s="32" t="s">
        <v>80</v>
      </c>
      <c r="E23" s="42">
        <f>E24</f>
        <v>7.9</v>
      </c>
    </row>
    <row r="24" spans="1:5" ht="196.2" customHeight="1">
      <c r="A24" s="31">
        <f t="shared" si="0"/>
        <v>16</v>
      </c>
      <c r="B24" s="3" t="s">
        <v>7</v>
      </c>
      <c r="C24" s="3" t="s">
        <v>73</v>
      </c>
      <c r="D24" s="32" t="s">
        <v>81</v>
      </c>
      <c r="E24" s="42">
        <v>7.9</v>
      </c>
    </row>
    <row r="25" spans="1:5" ht="120">
      <c r="A25" s="31">
        <f t="shared" si="0"/>
        <v>17</v>
      </c>
      <c r="B25" s="3" t="s">
        <v>55</v>
      </c>
      <c r="C25" s="3" t="s">
        <v>82</v>
      </c>
      <c r="D25" s="32" t="s">
        <v>83</v>
      </c>
      <c r="E25" s="42">
        <f>E26</f>
        <v>1894.7</v>
      </c>
    </row>
    <row r="26" spans="1:5" ht="180">
      <c r="A26" s="31">
        <f t="shared" si="0"/>
        <v>18</v>
      </c>
      <c r="B26" s="3" t="s">
        <v>7</v>
      </c>
      <c r="C26" s="3" t="s">
        <v>74</v>
      </c>
      <c r="D26" s="32" t="s">
        <v>84</v>
      </c>
      <c r="E26" s="42">
        <v>1894.7</v>
      </c>
    </row>
    <row r="27" spans="1:5" ht="120">
      <c r="A27" s="31">
        <f t="shared" si="0"/>
        <v>19</v>
      </c>
      <c r="B27" s="3" t="s">
        <v>55</v>
      </c>
      <c r="C27" s="3" t="s">
        <v>85</v>
      </c>
      <c r="D27" s="32" t="s">
        <v>86</v>
      </c>
      <c r="E27" s="42">
        <f>E28</f>
        <v>-178.4</v>
      </c>
    </row>
    <row r="28" spans="1:5" ht="180">
      <c r="A28" s="31">
        <f t="shared" si="0"/>
        <v>20</v>
      </c>
      <c r="B28" s="3" t="s">
        <v>7</v>
      </c>
      <c r="C28" s="3" t="s">
        <v>75</v>
      </c>
      <c r="D28" s="32" t="s">
        <v>87</v>
      </c>
      <c r="E28" s="42">
        <v>-178.4</v>
      </c>
    </row>
    <row r="29" spans="1:5" ht="15.6">
      <c r="A29" s="31">
        <f t="shared" si="0"/>
        <v>21</v>
      </c>
      <c r="B29" s="3" t="s">
        <v>55</v>
      </c>
      <c r="C29" s="21" t="s">
        <v>89</v>
      </c>
      <c r="D29" s="22" t="s">
        <v>15</v>
      </c>
      <c r="E29" s="41">
        <f>E30+E35+E37</f>
        <v>41020.230000000003</v>
      </c>
    </row>
    <row r="30" spans="1:5" ht="45">
      <c r="A30" s="31">
        <f t="shared" si="0"/>
        <v>22</v>
      </c>
      <c r="B30" s="3" t="s">
        <v>55</v>
      </c>
      <c r="C30" s="3" t="s">
        <v>90</v>
      </c>
      <c r="D30" s="4" t="s">
        <v>88</v>
      </c>
      <c r="E30" s="42">
        <f>E31+E33</f>
        <v>31972.730000000003</v>
      </c>
    </row>
    <row r="31" spans="1:5" ht="60">
      <c r="A31" s="31">
        <f t="shared" si="0"/>
        <v>23</v>
      </c>
      <c r="B31" s="3" t="s">
        <v>55</v>
      </c>
      <c r="C31" s="3" t="s">
        <v>93</v>
      </c>
      <c r="D31" s="4" t="s">
        <v>16</v>
      </c>
      <c r="E31" s="42">
        <f>E32</f>
        <v>23969.63</v>
      </c>
    </row>
    <row r="32" spans="1:5" ht="60">
      <c r="A32" s="31">
        <f t="shared" si="0"/>
        <v>24</v>
      </c>
      <c r="B32" s="3" t="s">
        <v>9</v>
      </c>
      <c r="C32" s="3" t="s">
        <v>91</v>
      </c>
      <c r="D32" s="4" t="s">
        <v>16</v>
      </c>
      <c r="E32" s="42">
        <v>23969.63</v>
      </c>
    </row>
    <row r="33" spans="1:5" ht="75">
      <c r="A33" s="31">
        <f t="shared" si="0"/>
        <v>25</v>
      </c>
      <c r="B33" s="3" t="s">
        <v>55</v>
      </c>
      <c r="C33" s="3" t="s">
        <v>94</v>
      </c>
      <c r="D33" s="4" t="s">
        <v>95</v>
      </c>
      <c r="E33" s="42">
        <f>E34</f>
        <v>8003.1</v>
      </c>
    </row>
    <row r="34" spans="1:5" ht="105">
      <c r="A34" s="31">
        <f t="shared" si="0"/>
        <v>26</v>
      </c>
      <c r="B34" s="3" t="s">
        <v>9</v>
      </c>
      <c r="C34" s="3" t="s">
        <v>92</v>
      </c>
      <c r="D34" s="4" t="s">
        <v>17</v>
      </c>
      <c r="E34" s="42">
        <v>8003.1</v>
      </c>
    </row>
    <row r="35" spans="1:5" ht="30">
      <c r="A35" s="31">
        <f t="shared" si="0"/>
        <v>27</v>
      </c>
      <c r="B35" s="3" t="s">
        <v>55</v>
      </c>
      <c r="C35" s="3" t="s">
        <v>97</v>
      </c>
      <c r="D35" s="4" t="s">
        <v>18</v>
      </c>
      <c r="E35" s="42">
        <f>E36</f>
        <v>116.5</v>
      </c>
    </row>
    <row r="36" spans="1:5" ht="30">
      <c r="A36" s="31">
        <f t="shared" si="0"/>
        <v>28</v>
      </c>
      <c r="B36" s="3" t="s">
        <v>9</v>
      </c>
      <c r="C36" s="3" t="s">
        <v>96</v>
      </c>
      <c r="D36" s="4" t="s">
        <v>18</v>
      </c>
      <c r="E36" s="42">
        <v>116.5</v>
      </c>
    </row>
    <row r="37" spans="1:5" ht="45">
      <c r="A37" s="31">
        <f t="shared" si="0"/>
        <v>29</v>
      </c>
      <c r="B37" s="3" t="s">
        <v>55</v>
      </c>
      <c r="C37" s="3" t="s">
        <v>98</v>
      </c>
      <c r="D37" s="4" t="s">
        <v>99</v>
      </c>
      <c r="E37" s="42">
        <f>E38</f>
        <v>8931</v>
      </c>
    </row>
    <row r="38" spans="1:5" ht="60">
      <c r="A38" s="31">
        <f t="shared" si="0"/>
        <v>30</v>
      </c>
      <c r="B38" s="3" t="s">
        <v>9</v>
      </c>
      <c r="C38" s="3" t="s">
        <v>100</v>
      </c>
      <c r="D38" s="4" t="s">
        <v>19</v>
      </c>
      <c r="E38" s="42">
        <v>8931</v>
      </c>
    </row>
    <row r="39" spans="1:5" ht="15.6">
      <c r="A39" s="31">
        <f t="shared" si="0"/>
        <v>31</v>
      </c>
      <c r="B39" s="3" t="s">
        <v>55</v>
      </c>
      <c r="C39" s="21" t="s">
        <v>101</v>
      </c>
      <c r="D39" s="22" t="s">
        <v>20</v>
      </c>
      <c r="E39" s="41">
        <f>E40+E42</f>
        <v>46017.4</v>
      </c>
    </row>
    <row r="40" spans="1:5" ht="15">
      <c r="A40" s="31">
        <f t="shared" si="0"/>
        <v>32</v>
      </c>
      <c r="B40" s="3" t="s">
        <v>55</v>
      </c>
      <c r="C40" s="3" t="s">
        <v>104</v>
      </c>
      <c r="D40" s="4" t="s">
        <v>103</v>
      </c>
      <c r="E40" s="42">
        <f>E41</f>
        <v>8756</v>
      </c>
    </row>
    <row r="41" spans="1:5" ht="75">
      <c r="A41" s="31">
        <f t="shared" si="0"/>
        <v>33</v>
      </c>
      <c r="B41" s="3" t="s">
        <v>9</v>
      </c>
      <c r="C41" s="3" t="s">
        <v>102</v>
      </c>
      <c r="D41" s="4" t="s">
        <v>21</v>
      </c>
      <c r="E41" s="42">
        <v>8756</v>
      </c>
    </row>
    <row r="42" spans="1:5" ht="15">
      <c r="A42" s="31">
        <f t="shared" si="0"/>
        <v>34</v>
      </c>
      <c r="B42" s="3" t="s">
        <v>55</v>
      </c>
      <c r="C42" s="3" t="s">
        <v>106</v>
      </c>
      <c r="D42" s="4" t="s">
        <v>105</v>
      </c>
      <c r="E42" s="42">
        <f>E43+E45</f>
        <v>37261.4</v>
      </c>
    </row>
    <row r="43" spans="1:5" ht="15">
      <c r="A43" s="31">
        <f t="shared" si="0"/>
        <v>35</v>
      </c>
      <c r="B43" s="3" t="s">
        <v>55</v>
      </c>
      <c r="C43" s="3" t="s">
        <v>108</v>
      </c>
      <c r="D43" s="4" t="s">
        <v>109</v>
      </c>
      <c r="E43" s="42">
        <f>E44</f>
        <v>25357.9</v>
      </c>
    </row>
    <row r="44" spans="1:5" ht="60">
      <c r="A44" s="31">
        <f t="shared" si="0"/>
        <v>36</v>
      </c>
      <c r="B44" s="3" t="s">
        <v>9</v>
      </c>
      <c r="C44" s="3" t="s">
        <v>107</v>
      </c>
      <c r="D44" s="4" t="s">
        <v>22</v>
      </c>
      <c r="E44" s="42">
        <v>25357.9</v>
      </c>
    </row>
    <row r="45" spans="1:5" ht="15">
      <c r="A45" s="31">
        <f t="shared" si="0"/>
        <v>37</v>
      </c>
      <c r="B45" s="3" t="s">
        <v>55</v>
      </c>
      <c r="C45" s="3" t="s">
        <v>110</v>
      </c>
      <c r="D45" s="4" t="s">
        <v>111</v>
      </c>
      <c r="E45" s="42">
        <f>E46</f>
        <v>11903.5</v>
      </c>
    </row>
    <row r="46" spans="1:5" ht="60">
      <c r="A46" s="31">
        <f t="shared" si="0"/>
        <v>38</v>
      </c>
      <c r="B46" s="3" t="s">
        <v>9</v>
      </c>
      <c r="C46" s="3" t="s">
        <v>112</v>
      </c>
      <c r="D46" s="4" t="s">
        <v>23</v>
      </c>
      <c r="E46" s="42">
        <v>11903.5</v>
      </c>
    </row>
    <row r="47" spans="1:5" ht="15.6">
      <c r="A47" s="31">
        <f t="shared" si="0"/>
        <v>39</v>
      </c>
      <c r="B47" s="3" t="s">
        <v>55</v>
      </c>
      <c r="C47" s="21" t="s">
        <v>113</v>
      </c>
      <c r="D47" s="22" t="s">
        <v>24</v>
      </c>
      <c r="E47" s="41">
        <f>E48+E50</f>
        <v>7077</v>
      </c>
    </row>
    <row r="48" spans="1:5" ht="45">
      <c r="A48" s="31">
        <f t="shared" si="0"/>
        <v>40</v>
      </c>
      <c r="B48" s="3" t="s">
        <v>55</v>
      </c>
      <c r="C48" s="3" t="s">
        <v>116</v>
      </c>
      <c r="D48" s="4" t="s">
        <v>115</v>
      </c>
      <c r="E48" s="42">
        <f>E49</f>
        <v>7072</v>
      </c>
    </row>
    <row r="49" spans="1:5" ht="75">
      <c r="A49" s="31">
        <f t="shared" si="0"/>
        <v>41</v>
      </c>
      <c r="B49" s="3" t="s">
        <v>9</v>
      </c>
      <c r="C49" s="3" t="s">
        <v>114</v>
      </c>
      <c r="D49" s="4" t="s">
        <v>25</v>
      </c>
      <c r="E49" s="42">
        <v>7072</v>
      </c>
    </row>
    <row r="50" spans="1:5" ht="60">
      <c r="A50" s="31">
        <f t="shared" si="0"/>
        <v>42</v>
      </c>
      <c r="B50" s="3" t="s">
        <v>55</v>
      </c>
      <c r="C50" s="3" t="s">
        <v>117</v>
      </c>
      <c r="D50" s="4" t="s">
        <v>118</v>
      </c>
      <c r="E50" s="42">
        <f>E51</f>
        <v>5</v>
      </c>
    </row>
    <row r="51" spans="1:5" ht="45">
      <c r="A51" s="31">
        <f t="shared" si="0"/>
        <v>43</v>
      </c>
      <c r="B51" s="3" t="s">
        <v>31</v>
      </c>
      <c r="C51" s="3" t="s">
        <v>300</v>
      </c>
      <c r="D51" s="4" t="s">
        <v>301</v>
      </c>
      <c r="E51" s="42">
        <v>5</v>
      </c>
    </row>
    <row r="52" spans="1:5" ht="62.4">
      <c r="A52" s="31">
        <f t="shared" si="0"/>
        <v>44</v>
      </c>
      <c r="B52" s="3" t="s">
        <v>55</v>
      </c>
      <c r="C52" s="21" t="s">
        <v>119</v>
      </c>
      <c r="D52" s="22" t="s">
        <v>26</v>
      </c>
      <c r="E52" s="41">
        <f>E53+E56</f>
        <v>72.599999999999994</v>
      </c>
    </row>
    <row r="53" spans="1:5" ht="15">
      <c r="A53" s="31">
        <f t="shared" si="0"/>
        <v>45</v>
      </c>
      <c r="B53" s="3" t="s">
        <v>55</v>
      </c>
      <c r="C53" s="3" t="s">
        <v>121</v>
      </c>
      <c r="D53" s="4" t="s">
        <v>120</v>
      </c>
      <c r="E53" s="42">
        <f>E54</f>
        <v>72.3</v>
      </c>
    </row>
    <row r="54" spans="1:5" ht="30">
      <c r="A54" s="31">
        <f t="shared" si="0"/>
        <v>46</v>
      </c>
      <c r="B54" s="3" t="s">
        <v>55</v>
      </c>
      <c r="C54" s="3" t="s">
        <v>121</v>
      </c>
      <c r="D54" s="4" t="s">
        <v>122</v>
      </c>
      <c r="E54" s="42">
        <f>E55</f>
        <v>72.3</v>
      </c>
    </row>
    <row r="55" spans="1:5" ht="60">
      <c r="A55" s="31">
        <f t="shared" si="0"/>
        <v>47</v>
      </c>
      <c r="B55" s="3" t="s">
        <v>9</v>
      </c>
      <c r="C55" s="3" t="s">
        <v>123</v>
      </c>
      <c r="D55" s="4" t="s">
        <v>27</v>
      </c>
      <c r="E55" s="42">
        <v>72.3</v>
      </c>
    </row>
    <row r="56" spans="1:5" ht="30">
      <c r="A56" s="31">
        <f t="shared" si="0"/>
        <v>48</v>
      </c>
      <c r="B56" s="3" t="s">
        <v>55</v>
      </c>
      <c r="C56" s="3" t="s">
        <v>126</v>
      </c>
      <c r="D56" s="4" t="s">
        <v>125</v>
      </c>
      <c r="E56" s="42">
        <f>E57</f>
        <v>0.3</v>
      </c>
    </row>
    <row r="57" spans="1:5" ht="15">
      <c r="A57" s="31">
        <f t="shared" si="0"/>
        <v>49</v>
      </c>
      <c r="B57" s="3" t="s">
        <v>55</v>
      </c>
      <c r="C57" s="3" t="s">
        <v>128</v>
      </c>
      <c r="D57" s="4" t="s">
        <v>127</v>
      </c>
      <c r="E57" s="42">
        <f>E58</f>
        <v>0.3</v>
      </c>
    </row>
    <row r="58" spans="1:5" ht="45">
      <c r="A58" s="31">
        <f t="shared" si="0"/>
        <v>50</v>
      </c>
      <c r="B58" s="3" t="s">
        <v>9</v>
      </c>
      <c r="C58" s="3" t="s">
        <v>124</v>
      </c>
      <c r="D58" s="4" t="s">
        <v>28</v>
      </c>
      <c r="E58" s="42">
        <v>0.3</v>
      </c>
    </row>
    <row r="59" spans="1:5" ht="62.4">
      <c r="A59" s="31">
        <f t="shared" si="0"/>
        <v>51</v>
      </c>
      <c r="B59" s="21" t="s">
        <v>55</v>
      </c>
      <c r="C59" s="21" t="s">
        <v>129</v>
      </c>
      <c r="D59" s="22" t="s">
        <v>32</v>
      </c>
      <c r="E59" s="41">
        <f>E60+E64+E66</f>
        <v>65999.070000000007</v>
      </c>
    </row>
    <row r="60" spans="1:5" ht="135">
      <c r="A60" s="31">
        <f t="shared" si="0"/>
        <v>52</v>
      </c>
      <c r="B60" s="3" t="s">
        <v>55</v>
      </c>
      <c r="C60" s="3" t="s">
        <v>132</v>
      </c>
      <c r="D60" s="33" t="s">
        <v>131</v>
      </c>
      <c r="E60" s="42">
        <f>E61+E62+E63</f>
        <v>63058.87</v>
      </c>
    </row>
    <row r="61" spans="1:5" ht="120">
      <c r="A61" s="31">
        <f t="shared" si="0"/>
        <v>53</v>
      </c>
      <c r="B61" s="3" t="s">
        <v>31</v>
      </c>
      <c r="C61" s="3" t="s">
        <v>130</v>
      </c>
      <c r="D61" s="32" t="s">
        <v>133</v>
      </c>
      <c r="E61" s="42">
        <v>1909.33</v>
      </c>
    </row>
    <row r="62" spans="1:5" ht="105">
      <c r="A62" s="31">
        <f t="shared" si="0"/>
        <v>54</v>
      </c>
      <c r="B62" s="3" t="s">
        <v>31</v>
      </c>
      <c r="C62" s="3" t="s">
        <v>134</v>
      </c>
      <c r="D62" s="4" t="s">
        <v>33</v>
      </c>
      <c r="E62" s="42">
        <v>60185.54</v>
      </c>
    </row>
    <row r="63" spans="1:5" ht="45">
      <c r="A63" s="31">
        <f t="shared" si="0"/>
        <v>55</v>
      </c>
      <c r="B63" s="3" t="s">
        <v>31</v>
      </c>
      <c r="C63" s="3" t="s">
        <v>135</v>
      </c>
      <c r="D63" s="4" t="s">
        <v>34</v>
      </c>
      <c r="E63" s="42">
        <v>964</v>
      </c>
    </row>
    <row r="64" spans="1:5" ht="30">
      <c r="A64" s="31">
        <f t="shared" si="0"/>
        <v>56</v>
      </c>
      <c r="B64" s="3" t="s">
        <v>55</v>
      </c>
      <c r="C64" s="3" t="s">
        <v>138</v>
      </c>
      <c r="D64" s="4" t="s">
        <v>137</v>
      </c>
      <c r="E64" s="42">
        <f>E65</f>
        <v>450</v>
      </c>
    </row>
    <row r="65" spans="1:5" ht="75">
      <c r="A65" s="31">
        <f t="shared" si="0"/>
        <v>57</v>
      </c>
      <c r="B65" s="3" t="s">
        <v>31</v>
      </c>
      <c r="C65" s="3" t="s">
        <v>136</v>
      </c>
      <c r="D65" s="4" t="s">
        <v>35</v>
      </c>
      <c r="E65" s="42">
        <v>450</v>
      </c>
    </row>
    <row r="66" spans="1:5" ht="135">
      <c r="A66" s="31">
        <f t="shared" si="0"/>
        <v>58</v>
      </c>
      <c r="B66" s="3" t="s">
        <v>55</v>
      </c>
      <c r="C66" s="3" t="s">
        <v>141</v>
      </c>
      <c r="D66" s="33" t="s">
        <v>140</v>
      </c>
      <c r="E66" s="42">
        <f>E67+E71</f>
        <v>2490.1999999999998</v>
      </c>
    </row>
    <row r="67" spans="1:5" ht="120">
      <c r="A67" s="31">
        <f t="shared" si="0"/>
        <v>59</v>
      </c>
      <c r="B67" s="3" t="s">
        <v>55</v>
      </c>
      <c r="C67" s="3" t="s">
        <v>148</v>
      </c>
      <c r="D67" s="4" t="s">
        <v>36</v>
      </c>
      <c r="E67" s="42">
        <f>E68+E69+E70</f>
        <v>1202.0999999999999</v>
      </c>
    </row>
    <row r="68" spans="1:5" ht="120">
      <c r="A68" s="31">
        <f t="shared" si="0"/>
        <v>60</v>
      </c>
      <c r="B68" s="3" t="s">
        <v>31</v>
      </c>
      <c r="C68" s="3" t="s">
        <v>139</v>
      </c>
      <c r="D68" s="4" t="s">
        <v>36</v>
      </c>
      <c r="E68" s="42">
        <v>261.2</v>
      </c>
    </row>
    <row r="69" spans="1:5" ht="120">
      <c r="A69" s="31">
        <f t="shared" si="0"/>
        <v>61</v>
      </c>
      <c r="B69" s="3" t="s">
        <v>45</v>
      </c>
      <c r="C69" s="3" t="s">
        <v>139</v>
      </c>
      <c r="D69" s="4" t="s">
        <v>36</v>
      </c>
      <c r="E69" s="42">
        <v>208.9</v>
      </c>
    </row>
    <row r="70" spans="1:5" ht="120">
      <c r="A70" s="31">
        <f t="shared" si="0"/>
        <v>62</v>
      </c>
      <c r="B70" s="3" t="s">
        <v>382</v>
      </c>
      <c r="C70" s="3" t="s">
        <v>139</v>
      </c>
      <c r="D70" s="4" t="s">
        <v>36</v>
      </c>
      <c r="E70" s="42">
        <v>732</v>
      </c>
    </row>
    <row r="71" spans="1:5" ht="180">
      <c r="A71" s="31">
        <f t="shared" si="0"/>
        <v>63</v>
      </c>
      <c r="B71" s="3" t="s">
        <v>55</v>
      </c>
      <c r="C71" s="3" t="s">
        <v>144</v>
      </c>
      <c r="D71" s="33" t="s">
        <v>143</v>
      </c>
      <c r="E71" s="42">
        <f>E72+E73</f>
        <v>1288.0999999999999</v>
      </c>
    </row>
    <row r="72" spans="1:5" ht="165">
      <c r="A72" s="31">
        <f t="shared" si="0"/>
        <v>64</v>
      </c>
      <c r="B72" s="3" t="s">
        <v>31</v>
      </c>
      <c r="C72" s="3" t="s">
        <v>142</v>
      </c>
      <c r="D72" s="32" t="s">
        <v>145</v>
      </c>
      <c r="E72" s="42">
        <v>938.1</v>
      </c>
    </row>
    <row r="73" spans="1:5" ht="180">
      <c r="A73" s="31">
        <f t="shared" si="0"/>
        <v>65</v>
      </c>
      <c r="B73" s="3" t="s">
        <v>31</v>
      </c>
      <c r="C73" s="3" t="s">
        <v>146</v>
      </c>
      <c r="D73" s="32" t="s">
        <v>147</v>
      </c>
      <c r="E73" s="42">
        <v>350</v>
      </c>
    </row>
    <row r="74" spans="1:5" ht="31.2">
      <c r="A74" s="31">
        <f t="shared" si="0"/>
        <v>66</v>
      </c>
      <c r="B74" s="21" t="s">
        <v>55</v>
      </c>
      <c r="C74" s="21" t="s">
        <v>149</v>
      </c>
      <c r="D74" s="22" t="s">
        <v>5</v>
      </c>
      <c r="E74" s="41">
        <f>E75</f>
        <v>138</v>
      </c>
    </row>
    <row r="75" spans="1:5" ht="30">
      <c r="A75" s="31">
        <f t="shared" si="0"/>
        <v>67</v>
      </c>
      <c r="B75" s="3" t="s">
        <v>55</v>
      </c>
      <c r="C75" s="3" t="s">
        <v>153</v>
      </c>
      <c r="D75" s="4" t="s">
        <v>151</v>
      </c>
      <c r="E75" s="42">
        <f>E76+E77+E78</f>
        <v>138</v>
      </c>
    </row>
    <row r="76" spans="1:5" ht="45">
      <c r="A76" s="31">
        <f t="shared" si="0"/>
        <v>68</v>
      </c>
      <c r="B76" s="3" t="s">
        <v>4</v>
      </c>
      <c r="C76" s="3" t="s">
        <v>150</v>
      </c>
      <c r="D76" s="4" t="s">
        <v>152</v>
      </c>
      <c r="E76" s="42">
        <v>113</v>
      </c>
    </row>
    <row r="77" spans="1:5" ht="30">
      <c r="A77" s="31">
        <f t="shared" ref="A77:A140" si="1">A76+1</f>
        <v>69</v>
      </c>
      <c r="B77" s="3" t="s">
        <v>4</v>
      </c>
      <c r="C77" s="3" t="s">
        <v>154</v>
      </c>
      <c r="D77" s="4" t="s">
        <v>6</v>
      </c>
      <c r="E77" s="42">
        <v>15</v>
      </c>
    </row>
    <row r="78" spans="1:5" ht="30">
      <c r="A78" s="31">
        <f t="shared" si="1"/>
        <v>70</v>
      </c>
      <c r="B78" s="3" t="s">
        <v>55</v>
      </c>
      <c r="C78" s="3" t="s">
        <v>343</v>
      </c>
      <c r="D78" s="4" t="s">
        <v>155</v>
      </c>
      <c r="E78" s="42">
        <f>E79</f>
        <v>10</v>
      </c>
    </row>
    <row r="79" spans="1:5" ht="30">
      <c r="A79" s="31">
        <f t="shared" si="1"/>
        <v>71</v>
      </c>
      <c r="B79" s="3" t="s">
        <v>4</v>
      </c>
      <c r="C79" s="3" t="s">
        <v>219</v>
      </c>
      <c r="D79" s="4" t="s">
        <v>220</v>
      </c>
      <c r="E79" s="42">
        <v>10</v>
      </c>
    </row>
    <row r="80" spans="1:5" ht="46.8">
      <c r="A80" s="31">
        <f t="shared" si="1"/>
        <v>72</v>
      </c>
      <c r="B80" s="21" t="s">
        <v>55</v>
      </c>
      <c r="C80" s="21" t="s">
        <v>156</v>
      </c>
      <c r="D80" s="22" t="s">
        <v>37</v>
      </c>
      <c r="E80" s="41">
        <f>E81+E84</f>
        <v>9987.42</v>
      </c>
    </row>
    <row r="81" spans="1:5" ht="30">
      <c r="A81" s="31">
        <f t="shared" si="1"/>
        <v>73</v>
      </c>
      <c r="B81" s="3" t="s">
        <v>55</v>
      </c>
      <c r="C81" s="3" t="s">
        <v>159</v>
      </c>
      <c r="D81" s="4" t="s">
        <v>158</v>
      </c>
      <c r="E81" s="42">
        <f>E82</f>
        <v>261</v>
      </c>
    </row>
    <row r="82" spans="1:5" ht="30">
      <c r="A82" s="31">
        <f t="shared" si="1"/>
        <v>74</v>
      </c>
      <c r="B82" s="3" t="s">
        <v>55</v>
      </c>
      <c r="C82" s="3" t="s">
        <v>161</v>
      </c>
      <c r="D82" s="4" t="s">
        <v>160</v>
      </c>
      <c r="E82" s="42">
        <f>E83</f>
        <v>261</v>
      </c>
    </row>
    <row r="83" spans="1:5" ht="45">
      <c r="A83" s="31">
        <f t="shared" si="1"/>
        <v>75</v>
      </c>
      <c r="B83" s="3" t="s">
        <v>48</v>
      </c>
      <c r="C83" s="3" t="s">
        <v>157</v>
      </c>
      <c r="D83" s="4" t="s">
        <v>49</v>
      </c>
      <c r="E83" s="42">
        <v>261</v>
      </c>
    </row>
    <row r="84" spans="1:5" ht="30">
      <c r="A84" s="31">
        <f t="shared" si="1"/>
        <v>76</v>
      </c>
      <c r="B84" s="3" t="s">
        <v>55</v>
      </c>
      <c r="C84" s="3" t="s">
        <v>163</v>
      </c>
      <c r="D84" s="4" t="s">
        <v>162</v>
      </c>
      <c r="E84" s="42">
        <f>E85+E89</f>
        <v>9726.42</v>
      </c>
    </row>
    <row r="85" spans="1:5" ht="45">
      <c r="A85" s="31">
        <f t="shared" si="1"/>
        <v>77</v>
      </c>
      <c r="B85" s="3" t="s">
        <v>55</v>
      </c>
      <c r="C85" s="3" t="s">
        <v>386</v>
      </c>
      <c r="D85" s="4" t="s">
        <v>385</v>
      </c>
      <c r="E85" s="42">
        <f>E86</f>
        <v>3299.42</v>
      </c>
    </row>
    <row r="86" spans="1:5" ht="60">
      <c r="A86" s="31">
        <f t="shared" si="1"/>
        <v>78</v>
      </c>
      <c r="B86" s="3" t="s">
        <v>55</v>
      </c>
      <c r="C86" s="3" t="s">
        <v>388</v>
      </c>
      <c r="D86" s="4" t="s">
        <v>389</v>
      </c>
      <c r="E86" s="42">
        <f>E87+E88</f>
        <v>3299.42</v>
      </c>
    </row>
    <row r="87" spans="1:5" ht="90">
      <c r="A87" s="31">
        <f t="shared" si="1"/>
        <v>79</v>
      </c>
      <c r="B87" s="3" t="s">
        <v>31</v>
      </c>
      <c r="C87" s="3" t="s">
        <v>355</v>
      </c>
      <c r="D87" s="33" t="s">
        <v>384</v>
      </c>
      <c r="E87" s="42">
        <v>3237.4</v>
      </c>
    </row>
    <row r="88" spans="1:5" ht="90">
      <c r="A88" s="31">
        <f t="shared" si="1"/>
        <v>80</v>
      </c>
      <c r="B88" s="3" t="s">
        <v>48</v>
      </c>
      <c r="C88" s="3" t="s">
        <v>355</v>
      </c>
      <c r="D88" s="33" t="s">
        <v>384</v>
      </c>
      <c r="E88" s="42">
        <v>62.02</v>
      </c>
    </row>
    <row r="89" spans="1:5" ht="30">
      <c r="A89" s="31">
        <f t="shared" si="1"/>
        <v>81</v>
      </c>
      <c r="B89" s="3" t="s">
        <v>55</v>
      </c>
      <c r="C89" s="3" t="s">
        <v>358</v>
      </c>
      <c r="D89" s="34" t="s">
        <v>387</v>
      </c>
      <c r="E89" s="42">
        <f>E90</f>
        <v>6427</v>
      </c>
    </row>
    <row r="90" spans="1:5" ht="31.2" customHeight="1">
      <c r="A90" s="31">
        <f t="shared" si="1"/>
        <v>82</v>
      </c>
      <c r="B90" s="3" t="s">
        <v>55</v>
      </c>
      <c r="C90" s="3" t="s">
        <v>360</v>
      </c>
      <c r="D90" s="16" t="s">
        <v>359</v>
      </c>
      <c r="E90" s="42">
        <f>SUM(E91:E94)</f>
        <v>6427</v>
      </c>
    </row>
    <row r="91" spans="1:5" ht="60">
      <c r="A91" s="31">
        <f t="shared" si="1"/>
        <v>83</v>
      </c>
      <c r="B91" s="3" t="s">
        <v>31</v>
      </c>
      <c r="C91" s="3" t="s">
        <v>361</v>
      </c>
      <c r="D91" s="35" t="s">
        <v>392</v>
      </c>
      <c r="E91" s="42">
        <v>127</v>
      </c>
    </row>
    <row r="92" spans="1:5" ht="75">
      <c r="A92" s="31">
        <f t="shared" si="1"/>
        <v>84</v>
      </c>
      <c r="B92" s="3" t="s">
        <v>45</v>
      </c>
      <c r="C92" s="3" t="s">
        <v>373</v>
      </c>
      <c r="D92" s="36" t="s">
        <v>357</v>
      </c>
      <c r="E92" s="42">
        <f>2181.125+383.091</f>
        <v>2564.2159999999999</v>
      </c>
    </row>
    <row r="93" spans="1:5" ht="75">
      <c r="A93" s="31">
        <f t="shared" si="1"/>
        <v>85</v>
      </c>
      <c r="B93" s="3" t="s">
        <v>382</v>
      </c>
      <c r="C93" s="3" t="s">
        <v>373</v>
      </c>
      <c r="D93" s="36" t="s">
        <v>357</v>
      </c>
      <c r="E93" s="42">
        <f>447.972-383.091</f>
        <v>64.880999999999972</v>
      </c>
    </row>
    <row r="94" spans="1:5" ht="75">
      <c r="A94" s="31">
        <f t="shared" si="1"/>
        <v>86</v>
      </c>
      <c r="B94" s="3" t="s">
        <v>382</v>
      </c>
      <c r="C94" s="3" t="s">
        <v>391</v>
      </c>
      <c r="D94" s="36" t="s">
        <v>390</v>
      </c>
      <c r="E94" s="42">
        <f>6300-E92-E93</f>
        <v>3670.9030000000002</v>
      </c>
    </row>
    <row r="95" spans="1:5" ht="46.8">
      <c r="A95" s="31">
        <f t="shared" si="1"/>
        <v>87</v>
      </c>
      <c r="B95" s="3" t="s">
        <v>55</v>
      </c>
      <c r="C95" s="21" t="s">
        <v>164</v>
      </c>
      <c r="D95" s="22" t="s">
        <v>38</v>
      </c>
      <c r="E95" s="41">
        <f>E96</f>
        <v>2500</v>
      </c>
    </row>
    <row r="96" spans="1:5" ht="60">
      <c r="A96" s="31">
        <f t="shared" si="1"/>
        <v>88</v>
      </c>
      <c r="B96" s="3" t="s">
        <v>55</v>
      </c>
      <c r="C96" s="3" t="s">
        <v>167</v>
      </c>
      <c r="D96" s="4" t="s">
        <v>166</v>
      </c>
      <c r="E96" s="42">
        <f>E97+E98</f>
        <v>2500</v>
      </c>
    </row>
    <row r="97" spans="1:5" ht="75">
      <c r="A97" s="31">
        <f t="shared" si="1"/>
        <v>89</v>
      </c>
      <c r="B97" s="3" t="s">
        <v>31</v>
      </c>
      <c r="C97" s="3" t="s">
        <v>165</v>
      </c>
      <c r="D97" s="4" t="s">
        <v>39</v>
      </c>
      <c r="E97" s="42">
        <v>700</v>
      </c>
    </row>
    <row r="98" spans="1:5" ht="75">
      <c r="A98" s="31">
        <f t="shared" si="1"/>
        <v>90</v>
      </c>
      <c r="B98" s="3" t="s">
        <v>31</v>
      </c>
      <c r="C98" s="3" t="s">
        <v>168</v>
      </c>
      <c r="D98" s="4" t="s">
        <v>40</v>
      </c>
      <c r="E98" s="42">
        <v>1800</v>
      </c>
    </row>
    <row r="99" spans="1:5" ht="31.2">
      <c r="A99" s="31">
        <f t="shared" si="1"/>
        <v>91</v>
      </c>
      <c r="B99" s="21" t="s">
        <v>55</v>
      </c>
      <c r="C99" s="21" t="s">
        <v>169</v>
      </c>
      <c r="D99" s="22" t="s">
        <v>41</v>
      </c>
      <c r="E99" s="41">
        <f>E100</f>
        <v>167</v>
      </c>
    </row>
    <row r="100" spans="1:5" ht="60">
      <c r="A100" s="31">
        <f t="shared" si="1"/>
        <v>92</v>
      </c>
      <c r="B100" s="3" t="s">
        <v>55</v>
      </c>
      <c r="C100" s="3" t="s">
        <v>172</v>
      </c>
      <c r="D100" s="4" t="s">
        <v>171</v>
      </c>
      <c r="E100" s="42">
        <f>SUM(E101:E103)</f>
        <v>167</v>
      </c>
    </row>
    <row r="101" spans="1:5" ht="60">
      <c r="A101" s="31">
        <f t="shared" si="1"/>
        <v>93</v>
      </c>
      <c r="B101" s="3" t="s">
        <v>31</v>
      </c>
      <c r="C101" s="3" t="s">
        <v>170</v>
      </c>
      <c r="D101" s="4" t="s">
        <v>42</v>
      </c>
      <c r="E101" s="42">
        <v>50</v>
      </c>
    </row>
    <row r="102" spans="1:5" ht="60">
      <c r="A102" s="31">
        <f t="shared" si="1"/>
        <v>94</v>
      </c>
      <c r="B102" s="3" t="s">
        <v>45</v>
      </c>
      <c r="C102" s="3" t="s">
        <v>170</v>
      </c>
      <c r="D102" s="4" t="s">
        <v>42</v>
      </c>
      <c r="E102" s="42">
        <v>13.125</v>
      </c>
    </row>
    <row r="103" spans="1:5" ht="60">
      <c r="A103" s="31">
        <f t="shared" si="1"/>
        <v>95</v>
      </c>
      <c r="B103" s="3" t="s">
        <v>382</v>
      </c>
      <c r="C103" s="3" t="s">
        <v>170</v>
      </c>
      <c r="D103" s="4" t="s">
        <v>42</v>
      </c>
      <c r="E103" s="42">
        <f>117-E102</f>
        <v>103.875</v>
      </c>
    </row>
    <row r="104" spans="1:5" ht="31.2">
      <c r="A104" s="31">
        <f t="shared" si="1"/>
        <v>96</v>
      </c>
      <c r="B104" s="21" t="s">
        <v>55</v>
      </c>
      <c r="C104" s="21" t="s">
        <v>173</v>
      </c>
      <c r="D104" s="22" t="s">
        <v>3</v>
      </c>
      <c r="E104" s="41">
        <f>E105+E121+E125+E123</f>
        <v>855</v>
      </c>
    </row>
    <row r="105" spans="1:5" ht="60">
      <c r="A105" s="31">
        <f t="shared" si="1"/>
        <v>97</v>
      </c>
      <c r="B105" s="3" t="s">
        <v>55</v>
      </c>
      <c r="C105" s="3" t="s">
        <v>176</v>
      </c>
      <c r="D105" s="4" t="s">
        <v>175</v>
      </c>
      <c r="E105" s="42">
        <f>SUM(E106:E120)</f>
        <v>370.89762000000002</v>
      </c>
    </row>
    <row r="106" spans="1:5" ht="135">
      <c r="A106" s="31">
        <f t="shared" si="1"/>
        <v>98</v>
      </c>
      <c r="B106" s="3" t="s">
        <v>1</v>
      </c>
      <c r="C106" s="3" t="s">
        <v>174</v>
      </c>
      <c r="D106" s="32" t="s">
        <v>209</v>
      </c>
      <c r="E106" s="42">
        <v>2</v>
      </c>
    </row>
    <row r="107" spans="1:5" ht="135">
      <c r="A107" s="31">
        <f t="shared" si="1"/>
        <v>99</v>
      </c>
      <c r="B107" s="3" t="s">
        <v>29</v>
      </c>
      <c r="C107" s="3" t="s">
        <v>174</v>
      </c>
      <c r="D107" s="32" t="s">
        <v>209</v>
      </c>
      <c r="E107" s="42">
        <f>20-6</f>
        <v>14</v>
      </c>
    </row>
    <row r="108" spans="1:5" ht="165">
      <c r="A108" s="31">
        <f t="shared" si="1"/>
        <v>100</v>
      </c>
      <c r="B108" s="3" t="s">
        <v>1</v>
      </c>
      <c r="C108" s="3" t="s">
        <v>177</v>
      </c>
      <c r="D108" s="32" t="s">
        <v>210</v>
      </c>
      <c r="E108" s="42">
        <v>6</v>
      </c>
    </row>
    <row r="109" spans="1:5" ht="165">
      <c r="A109" s="31">
        <f t="shared" si="1"/>
        <v>101</v>
      </c>
      <c r="B109" s="3" t="s">
        <v>29</v>
      </c>
      <c r="C109" s="3" t="s">
        <v>177</v>
      </c>
      <c r="D109" s="32" t="s">
        <v>210</v>
      </c>
      <c r="E109" s="42">
        <v>100</v>
      </c>
    </row>
    <row r="110" spans="1:5" ht="135">
      <c r="A110" s="31">
        <f t="shared" si="1"/>
        <v>102</v>
      </c>
      <c r="B110" s="3" t="s">
        <v>1</v>
      </c>
      <c r="C110" s="3" t="s">
        <v>178</v>
      </c>
      <c r="D110" s="32" t="s">
        <v>211</v>
      </c>
      <c r="E110" s="42">
        <v>2</v>
      </c>
    </row>
    <row r="111" spans="1:5" ht="135">
      <c r="A111" s="31">
        <f t="shared" si="1"/>
        <v>103</v>
      </c>
      <c r="B111" s="3" t="s">
        <v>29</v>
      </c>
      <c r="C111" s="3" t="s">
        <v>178</v>
      </c>
      <c r="D111" s="32" t="s">
        <v>211</v>
      </c>
      <c r="E111" s="42">
        <v>10</v>
      </c>
    </row>
    <row r="112" spans="1:5" ht="150">
      <c r="A112" s="31">
        <f t="shared" si="1"/>
        <v>104</v>
      </c>
      <c r="B112" s="3" t="s">
        <v>29</v>
      </c>
      <c r="C112" s="3" t="s">
        <v>179</v>
      </c>
      <c r="D112" s="32" t="s">
        <v>212</v>
      </c>
      <c r="E112" s="42">
        <v>8</v>
      </c>
    </row>
    <row r="113" spans="1:5" ht="135">
      <c r="A113" s="31">
        <f t="shared" si="1"/>
        <v>105</v>
      </c>
      <c r="B113" s="3" t="s">
        <v>29</v>
      </c>
      <c r="C113" s="3" t="s">
        <v>180</v>
      </c>
      <c r="D113" s="32" t="s">
        <v>213</v>
      </c>
      <c r="E113" s="42">
        <f>35-20</f>
        <v>15</v>
      </c>
    </row>
    <row r="114" spans="1:5" ht="120">
      <c r="A114" s="31">
        <f t="shared" si="1"/>
        <v>106</v>
      </c>
      <c r="B114" s="3" t="s">
        <v>29</v>
      </c>
      <c r="C114" s="3" t="s">
        <v>181</v>
      </c>
      <c r="D114" s="4" t="s">
        <v>30</v>
      </c>
      <c r="E114" s="42">
        <f>25-2</f>
        <v>23</v>
      </c>
    </row>
    <row r="115" spans="1:5" ht="165">
      <c r="A115" s="31">
        <f t="shared" si="1"/>
        <v>107</v>
      </c>
      <c r="B115" s="3" t="s">
        <v>29</v>
      </c>
      <c r="C115" s="3" t="s">
        <v>182</v>
      </c>
      <c r="D115" s="32" t="s">
        <v>214</v>
      </c>
      <c r="E115" s="42">
        <v>25</v>
      </c>
    </row>
    <row r="116" spans="1:5" ht="195">
      <c r="A116" s="31">
        <f t="shared" si="1"/>
        <v>108</v>
      </c>
      <c r="B116" s="3" t="s">
        <v>29</v>
      </c>
      <c r="C116" s="3" t="s">
        <v>183</v>
      </c>
      <c r="D116" s="32" t="s">
        <v>215</v>
      </c>
      <c r="E116" s="42">
        <v>10</v>
      </c>
    </row>
    <row r="117" spans="1:5" ht="150">
      <c r="A117" s="31">
        <f t="shared" si="1"/>
        <v>109</v>
      </c>
      <c r="B117" s="3" t="s">
        <v>29</v>
      </c>
      <c r="C117" s="3" t="s">
        <v>184</v>
      </c>
      <c r="D117" s="32" t="s">
        <v>216</v>
      </c>
      <c r="E117" s="42">
        <v>5</v>
      </c>
    </row>
    <row r="118" spans="1:5" ht="135">
      <c r="A118" s="31">
        <f t="shared" si="1"/>
        <v>110</v>
      </c>
      <c r="B118" s="3" t="s">
        <v>29</v>
      </c>
      <c r="C118" s="3" t="s">
        <v>185</v>
      </c>
      <c r="D118" s="32" t="s">
        <v>217</v>
      </c>
      <c r="E118" s="42">
        <v>35</v>
      </c>
    </row>
    <row r="119" spans="1:5" ht="150">
      <c r="A119" s="31">
        <f t="shared" si="1"/>
        <v>111</v>
      </c>
      <c r="B119" s="3" t="s">
        <v>1</v>
      </c>
      <c r="C119" s="3" t="s">
        <v>186</v>
      </c>
      <c r="D119" s="32" t="s">
        <v>218</v>
      </c>
      <c r="E119" s="42">
        <v>2</v>
      </c>
    </row>
    <row r="120" spans="1:5" ht="150">
      <c r="A120" s="31">
        <f t="shared" si="1"/>
        <v>112</v>
      </c>
      <c r="B120" s="3" t="s">
        <v>29</v>
      </c>
      <c r="C120" s="3" t="s">
        <v>186</v>
      </c>
      <c r="D120" s="32" t="s">
        <v>218</v>
      </c>
      <c r="E120" s="42">
        <f>190-76.10238</f>
        <v>113.89762</v>
      </c>
    </row>
    <row r="121" spans="1:5" ht="78">
      <c r="A121" s="31">
        <f t="shared" si="1"/>
        <v>113</v>
      </c>
      <c r="B121" s="3" t="s">
        <v>55</v>
      </c>
      <c r="C121" s="3" t="s">
        <v>189</v>
      </c>
      <c r="D121" s="27" t="s">
        <v>188</v>
      </c>
      <c r="E121" s="42">
        <f>E122</f>
        <v>30</v>
      </c>
    </row>
    <row r="122" spans="1:5" ht="90">
      <c r="A122" s="31">
        <f t="shared" si="1"/>
        <v>114</v>
      </c>
      <c r="B122" s="3" t="s">
        <v>31</v>
      </c>
      <c r="C122" s="3" t="s">
        <v>187</v>
      </c>
      <c r="D122" s="4" t="s">
        <v>43</v>
      </c>
      <c r="E122" s="42">
        <v>30</v>
      </c>
    </row>
    <row r="123" spans="1:5" ht="109.2">
      <c r="A123" s="31">
        <f t="shared" si="1"/>
        <v>115</v>
      </c>
      <c r="B123" s="3" t="s">
        <v>55</v>
      </c>
      <c r="C123" s="3" t="s">
        <v>381</v>
      </c>
      <c r="D123" s="25" t="s">
        <v>378</v>
      </c>
      <c r="E123" s="42">
        <f>E124</f>
        <v>76.102379999999997</v>
      </c>
    </row>
    <row r="124" spans="1:5" ht="120">
      <c r="A124" s="31">
        <f t="shared" si="1"/>
        <v>116</v>
      </c>
      <c r="B124" s="3" t="s">
        <v>382</v>
      </c>
      <c r="C124" s="3" t="s">
        <v>380</v>
      </c>
      <c r="D124" s="26" t="s">
        <v>379</v>
      </c>
      <c r="E124" s="42">
        <v>76.102379999999997</v>
      </c>
    </row>
    <row r="125" spans="1:5" ht="31.2">
      <c r="A125" s="31">
        <f t="shared" si="1"/>
        <v>117</v>
      </c>
      <c r="B125" s="3" t="s">
        <v>55</v>
      </c>
      <c r="C125" s="3" t="s">
        <v>191</v>
      </c>
      <c r="D125" s="5" t="s">
        <v>190</v>
      </c>
      <c r="E125" s="42">
        <f>SUM(E126:E129)</f>
        <v>378</v>
      </c>
    </row>
    <row r="126" spans="1:5" ht="105">
      <c r="A126" s="31">
        <f t="shared" si="1"/>
        <v>118</v>
      </c>
      <c r="B126" s="3" t="s">
        <v>9</v>
      </c>
      <c r="C126" s="3" t="s">
        <v>192</v>
      </c>
      <c r="D126" s="32" t="s">
        <v>193</v>
      </c>
      <c r="E126" s="42">
        <f>1+6</f>
        <v>7</v>
      </c>
    </row>
    <row r="127" spans="1:5" ht="105">
      <c r="A127" s="31">
        <f t="shared" si="1"/>
        <v>119</v>
      </c>
      <c r="B127" s="3" t="s">
        <v>383</v>
      </c>
      <c r="C127" s="3" t="s">
        <v>192</v>
      </c>
      <c r="D127" s="32" t="s">
        <v>193</v>
      </c>
      <c r="E127" s="42">
        <v>20</v>
      </c>
    </row>
    <row r="128" spans="1:5" ht="105">
      <c r="A128" s="31">
        <f t="shared" si="1"/>
        <v>120</v>
      </c>
      <c r="B128" s="3" t="s">
        <v>31</v>
      </c>
      <c r="C128" s="3" t="s">
        <v>192</v>
      </c>
      <c r="D128" s="32" t="s">
        <v>193</v>
      </c>
      <c r="E128" s="42">
        <v>350</v>
      </c>
    </row>
    <row r="129" spans="1:7" ht="135">
      <c r="A129" s="31">
        <f t="shared" si="1"/>
        <v>121</v>
      </c>
      <c r="B129" s="3" t="s">
        <v>9</v>
      </c>
      <c r="C129" s="3" t="s">
        <v>194</v>
      </c>
      <c r="D129" s="32" t="s">
        <v>195</v>
      </c>
      <c r="E129" s="42">
        <v>1</v>
      </c>
    </row>
    <row r="130" spans="1:7" ht="15.6">
      <c r="A130" s="31">
        <f t="shared" si="1"/>
        <v>122</v>
      </c>
      <c r="B130" s="21" t="s">
        <v>55</v>
      </c>
      <c r="C130" s="21" t="s">
        <v>196</v>
      </c>
      <c r="D130" s="22" t="s">
        <v>44</v>
      </c>
      <c r="E130" s="41">
        <f>E131</f>
        <v>30</v>
      </c>
    </row>
    <row r="131" spans="1:7" ht="15">
      <c r="A131" s="31">
        <f t="shared" si="1"/>
        <v>123</v>
      </c>
      <c r="B131" s="3" t="s">
        <v>55</v>
      </c>
      <c r="C131" s="3" t="s">
        <v>200</v>
      </c>
      <c r="D131" s="4" t="s">
        <v>199</v>
      </c>
      <c r="E131" s="42">
        <f>E132</f>
        <v>30</v>
      </c>
    </row>
    <row r="132" spans="1:7" ht="30">
      <c r="A132" s="31">
        <f t="shared" si="1"/>
        <v>124</v>
      </c>
      <c r="B132" s="3" t="s">
        <v>31</v>
      </c>
      <c r="C132" s="3" t="s">
        <v>198</v>
      </c>
      <c r="D132" s="4" t="s">
        <v>197</v>
      </c>
      <c r="E132" s="42">
        <v>30</v>
      </c>
    </row>
    <row r="133" spans="1:7" ht="24" customHeight="1">
      <c r="A133" s="31">
        <f t="shared" si="1"/>
        <v>125</v>
      </c>
      <c r="B133" s="21" t="s">
        <v>55</v>
      </c>
      <c r="C133" s="21" t="s">
        <v>221</v>
      </c>
      <c r="D133" s="22" t="s">
        <v>204</v>
      </c>
      <c r="E133" s="41">
        <f>E134+E208+E213</f>
        <v>1119145.0605300001</v>
      </c>
    </row>
    <row r="134" spans="1:7" ht="62.4">
      <c r="A134" s="31">
        <f t="shared" si="1"/>
        <v>126</v>
      </c>
      <c r="B134" s="6" t="s">
        <v>55</v>
      </c>
      <c r="C134" s="6" t="s">
        <v>223</v>
      </c>
      <c r="D134" s="7" t="s">
        <v>205</v>
      </c>
      <c r="E134" s="43">
        <f>E137+E167+E135+E194</f>
        <v>1123243.5535500001</v>
      </c>
      <c r="G134" s="23"/>
    </row>
    <row r="135" spans="1:7" ht="33" customHeight="1">
      <c r="A135" s="31">
        <f t="shared" si="1"/>
        <v>127</v>
      </c>
      <c r="B135" s="6" t="s">
        <v>55</v>
      </c>
      <c r="C135" s="9" t="s">
        <v>303</v>
      </c>
      <c r="D135" s="7" t="s">
        <v>304</v>
      </c>
      <c r="E135" s="43">
        <f>E136</f>
        <v>23217</v>
      </c>
    </row>
    <row r="136" spans="1:7" ht="105">
      <c r="A136" s="31">
        <f t="shared" si="1"/>
        <v>128</v>
      </c>
      <c r="B136" s="9" t="s">
        <v>226</v>
      </c>
      <c r="C136" s="9" t="s">
        <v>323</v>
      </c>
      <c r="D136" s="19" t="s">
        <v>302</v>
      </c>
      <c r="E136" s="44">
        <v>23217</v>
      </c>
    </row>
    <row r="137" spans="1:7" ht="46.8">
      <c r="A137" s="31">
        <f t="shared" si="1"/>
        <v>129</v>
      </c>
      <c r="B137" s="6" t="s">
        <v>55</v>
      </c>
      <c r="C137" s="6" t="s">
        <v>222</v>
      </c>
      <c r="D137" s="8" t="s">
        <v>206</v>
      </c>
      <c r="E137" s="45">
        <f>E138+E140+E142+E144+E146+E148+E150+E152+E154</f>
        <v>546001.34254999994</v>
      </c>
    </row>
    <row r="138" spans="1:7" ht="180">
      <c r="A138" s="31">
        <f t="shared" si="1"/>
        <v>130</v>
      </c>
      <c r="B138" s="9" t="s">
        <v>55</v>
      </c>
      <c r="C138" s="9" t="s">
        <v>312</v>
      </c>
      <c r="D138" s="16" t="s">
        <v>309</v>
      </c>
      <c r="E138" s="46">
        <f>E139</f>
        <v>292298.2</v>
      </c>
    </row>
    <row r="139" spans="1:7" ht="180">
      <c r="A139" s="31">
        <f t="shared" si="1"/>
        <v>131</v>
      </c>
      <c r="B139" s="9" t="s">
        <v>226</v>
      </c>
      <c r="C139" s="9" t="s">
        <v>313</v>
      </c>
      <c r="D139" s="15" t="s">
        <v>342</v>
      </c>
      <c r="E139" s="46">
        <v>292298.2</v>
      </c>
    </row>
    <row r="140" spans="1:7" ht="135">
      <c r="A140" s="31">
        <f t="shared" si="1"/>
        <v>132</v>
      </c>
      <c r="B140" s="9" t="s">
        <v>55</v>
      </c>
      <c r="C140" s="9" t="s">
        <v>314</v>
      </c>
      <c r="D140" s="16" t="s">
        <v>310</v>
      </c>
      <c r="E140" s="46">
        <f>E141</f>
        <v>52359.784369999994</v>
      </c>
    </row>
    <row r="141" spans="1:7" ht="135">
      <c r="A141" s="31">
        <f t="shared" ref="A141:A204" si="2">A140+1</f>
        <v>133</v>
      </c>
      <c r="B141" s="9" t="s">
        <v>226</v>
      </c>
      <c r="C141" s="9" t="s">
        <v>315</v>
      </c>
      <c r="D141" s="15" t="s">
        <v>311</v>
      </c>
      <c r="E141" s="46">
        <f>52359.8-0.01563-10649.74887+10649.74887</f>
        <v>52359.784369999994</v>
      </c>
    </row>
    <row r="142" spans="1:7" ht="45">
      <c r="A142" s="31">
        <f t="shared" si="2"/>
        <v>134</v>
      </c>
      <c r="B142" s="9" t="s">
        <v>55</v>
      </c>
      <c r="C142" s="9" t="s">
        <v>334</v>
      </c>
      <c r="D142" s="37" t="s">
        <v>335</v>
      </c>
      <c r="E142" s="46">
        <f>E143</f>
        <v>76767.400000000009</v>
      </c>
    </row>
    <row r="143" spans="1:7" ht="60">
      <c r="A143" s="31">
        <f t="shared" si="2"/>
        <v>135</v>
      </c>
      <c r="B143" s="9" t="s">
        <v>226</v>
      </c>
      <c r="C143" s="9" t="s">
        <v>332</v>
      </c>
      <c r="D143" s="15" t="s">
        <v>333</v>
      </c>
      <c r="E143" s="46">
        <f>72929.1+3838.3</f>
        <v>76767.400000000009</v>
      </c>
    </row>
    <row r="144" spans="1:7" ht="90">
      <c r="A144" s="31">
        <f t="shared" si="2"/>
        <v>136</v>
      </c>
      <c r="B144" s="9" t="s">
        <v>55</v>
      </c>
      <c r="C144" s="9" t="s">
        <v>224</v>
      </c>
      <c r="D144" s="10" t="s">
        <v>225</v>
      </c>
      <c r="E144" s="46">
        <f>E145</f>
        <v>17357.099999999999</v>
      </c>
    </row>
    <row r="145" spans="1:5" ht="90">
      <c r="A145" s="31">
        <f t="shared" si="2"/>
        <v>137</v>
      </c>
      <c r="B145" s="9" t="s">
        <v>226</v>
      </c>
      <c r="C145" s="9" t="s">
        <v>227</v>
      </c>
      <c r="D145" s="11" t="s">
        <v>228</v>
      </c>
      <c r="E145" s="46">
        <v>17357.099999999999</v>
      </c>
    </row>
    <row r="146" spans="1:5" ht="75">
      <c r="A146" s="31">
        <f t="shared" si="2"/>
        <v>138</v>
      </c>
      <c r="B146" s="9" t="s">
        <v>55</v>
      </c>
      <c r="C146" s="9" t="s">
        <v>352</v>
      </c>
      <c r="D146" s="15" t="s">
        <v>350</v>
      </c>
      <c r="E146" s="46">
        <f>E147</f>
        <v>870.07299999999998</v>
      </c>
    </row>
    <row r="147" spans="1:5" ht="75">
      <c r="A147" s="31">
        <f t="shared" si="2"/>
        <v>139</v>
      </c>
      <c r="B147" s="9" t="s">
        <v>226</v>
      </c>
      <c r="C147" s="9" t="s">
        <v>353</v>
      </c>
      <c r="D147" s="15" t="s">
        <v>351</v>
      </c>
      <c r="E147" s="46">
        <v>870.07299999999998</v>
      </c>
    </row>
    <row r="148" spans="1:5" ht="45">
      <c r="A148" s="31">
        <f t="shared" si="2"/>
        <v>140</v>
      </c>
      <c r="B148" s="9" t="s">
        <v>55</v>
      </c>
      <c r="C148" s="9" t="s">
        <v>369</v>
      </c>
      <c r="D148" s="15" t="s">
        <v>368</v>
      </c>
      <c r="E148" s="46">
        <f>E149</f>
        <v>3013.6</v>
      </c>
    </row>
    <row r="149" spans="1:5" ht="45">
      <c r="A149" s="31">
        <f t="shared" si="2"/>
        <v>141</v>
      </c>
      <c r="B149" s="9" t="s">
        <v>226</v>
      </c>
      <c r="C149" s="9" t="s">
        <v>370</v>
      </c>
      <c r="D149" s="15" t="s">
        <v>371</v>
      </c>
      <c r="E149" s="46">
        <v>3013.6</v>
      </c>
    </row>
    <row r="150" spans="1:5" ht="30">
      <c r="A150" s="31">
        <f t="shared" si="2"/>
        <v>142</v>
      </c>
      <c r="B150" s="9" t="s">
        <v>55</v>
      </c>
      <c r="C150" s="9" t="s">
        <v>307</v>
      </c>
      <c r="D150" s="15" t="s">
        <v>305</v>
      </c>
      <c r="E150" s="46">
        <f>E151</f>
        <v>81.400000000000006</v>
      </c>
    </row>
    <row r="151" spans="1:5" ht="30">
      <c r="A151" s="31">
        <f t="shared" si="2"/>
        <v>143</v>
      </c>
      <c r="B151" s="9" t="s">
        <v>226</v>
      </c>
      <c r="C151" s="9" t="s">
        <v>308</v>
      </c>
      <c r="D151" s="15" t="s">
        <v>306</v>
      </c>
      <c r="E151" s="46">
        <v>81.400000000000006</v>
      </c>
    </row>
    <row r="152" spans="1:5" ht="45">
      <c r="A152" s="31">
        <f t="shared" si="2"/>
        <v>144</v>
      </c>
      <c r="B152" s="9" t="s">
        <v>55</v>
      </c>
      <c r="C152" s="9" t="s">
        <v>229</v>
      </c>
      <c r="D152" s="11" t="s">
        <v>230</v>
      </c>
      <c r="E152" s="46">
        <f>E153</f>
        <v>16532.68518</v>
      </c>
    </row>
    <row r="153" spans="1:5" ht="45">
      <c r="A153" s="31">
        <f t="shared" si="2"/>
        <v>145</v>
      </c>
      <c r="B153" s="9" t="s">
        <v>226</v>
      </c>
      <c r="C153" s="9" t="s">
        <v>231</v>
      </c>
      <c r="D153" s="11" t="s">
        <v>232</v>
      </c>
      <c r="E153" s="46">
        <f>16532.7-0.01482</f>
        <v>16532.68518</v>
      </c>
    </row>
    <row r="154" spans="1:5" ht="15">
      <c r="A154" s="31">
        <f t="shared" si="2"/>
        <v>146</v>
      </c>
      <c r="B154" s="9" t="s">
        <v>55</v>
      </c>
      <c r="C154" s="9" t="s">
        <v>233</v>
      </c>
      <c r="D154" s="11" t="s">
        <v>234</v>
      </c>
      <c r="E154" s="46">
        <f>E155</f>
        <v>86721.1</v>
      </c>
    </row>
    <row r="155" spans="1:5" ht="30">
      <c r="A155" s="31">
        <f t="shared" si="2"/>
        <v>147</v>
      </c>
      <c r="B155" s="9" t="s">
        <v>55</v>
      </c>
      <c r="C155" s="9" t="s">
        <v>235</v>
      </c>
      <c r="D155" s="11" t="s">
        <v>236</v>
      </c>
      <c r="E155" s="46">
        <f>SUM(E156:E166)</f>
        <v>86721.1</v>
      </c>
    </row>
    <row r="156" spans="1:5" ht="60">
      <c r="A156" s="31">
        <f t="shared" si="2"/>
        <v>148</v>
      </c>
      <c r="B156" s="9" t="s">
        <v>226</v>
      </c>
      <c r="C156" s="9" t="s">
        <v>395</v>
      </c>
      <c r="D156" s="11" t="s">
        <v>397</v>
      </c>
      <c r="E156" s="46">
        <v>1120.5</v>
      </c>
    </row>
    <row r="157" spans="1:5" ht="45">
      <c r="A157" s="31">
        <f t="shared" si="2"/>
        <v>149</v>
      </c>
      <c r="B157" s="9" t="s">
        <v>226</v>
      </c>
      <c r="C157" s="9" t="s">
        <v>396</v>
      </c>
      <c r="D157" s="11" t="s">
        <v>398</v>
      </c>
      <c r="E157" s="46">
        <v>73.7</v>
      </c>
    </row>
    <row r="158" spans="1:5" ht="90">
      <c r="A158" s="31">
        <f t="shared" si="2"/>
        <v>150</v>
      </c>
      <c r="B158" s="9" t="s">
        <v>226</v>
      </c>
      <c r="C158" s="9" t="s">
        <v>237</v>
      </c>
      <c r="D158" s="11" t="s">
        <v>238</v>
      </c>
      <c r="E158" s="46">
        <v>20</v>
      </c>
    </row>
    <row r="159" spans="1:5" ht="45">
      <c r="A159" s="31">
        <f t="shared" si="2"/>
        <v>151</v>
      </c>
      <c r="B159" s="9" t="s">
        <v>226</v>
      </c>
      <c r="C159" s="9" t="s">
        <v>239</v>
      </c>
      <c r="D159" s="11" t="s">
        <v>240</v>
      </c>
      <c r="E159" s="46">
        <v>1016.4</v>
      </c>
    </row>
    <row r="160" spans="1:5" ht="60">
      <c r="A160" s="31">
        <f t="shared" si="2"/>
        <v>152</v>
      </c>
      <c r="B160" s="9" t="s">
        <v>226</v>
      </c>
      <c r="C160" s="9" t="s">
        <v>376</v>
      </c>
      <c r="D160" s="11" t="s">
        <v>377</v>
      </c>
      <c r="E160" s="46">
        <v>40000</v>
      </c>
    </row>
    <row r="161" spans="1:5" ht="45">
      <c r="A161" s="31">
        <f t="shared" si="2"/>
        <v>153</v>
      </c>
      <c r="B161" s="9" t="s">
        <v>226</v>
      </c>
      <c r="C161" s="9" t="s">
        <v>241</v>
      </c>
      <c r="D161" s="11" t="s">
        <v>242</v>
      </c>
      <c r="E161" s="46">
        <v>84.3</v>
      </c>
    </row>
    <row r="162" spans="1:5" ht="90">
      <c r="A162" s="31">
        <f t="shared" si="2"/>
        <v>154</v>
      </c>
      <c r="B162" s="9" t="s">
        <v>226</v>
      </c>
      <c r="C162" s="9" t="s">
        <v>401</v>
      </c>
      <c r="D162" s="11" t="s">
        <v>402</v>
      </c>
      <c r="E162" s="46">
        <v>33842.6</v>
      </c>
    </row>
    <row r="163" spans="1:5" ht="75">
      <c r="A163" s="31">
        <f t="shared" si="2"/>
        <v>155</v>
      </c>
      <c r="B163" s="9" t="s">
        <v>226</v>
      </c>
      <c r="C163" s="9" t="s">
        <v>243</v>
      </c>
      <c r="D163" s="11" t="s">
        <v>244</v>
      </c>
      <c r="E163" s="46">
        <v>1300</v>
      </c>
    </row>
    <row r="164" spans="1:5" ht="60">
      <c r="A164" s="31">
        <f t="shared" si="2"/>
        <v>156</v>
      </c>
      <c r="B164" s="9" t="s">
        <v>226</v>
      </c>
      <c r="C164" s="9" t="s">
        <v>245</v>
      </c>
      <c r="D164" s="12" t="s">
        <v>246</v>
      </c>
      <c r="E164" s="46">
        <v>1263.5999999999999</v>
      </c>
    </row>
    <row r="165" spans="1:5" ht="75">
      <c r="A165" s="31">
        <f t="shared" si="2"/>
        <v>157</v>
      </c>
      <c r="B165" s="9" t="s">
        <v>226</v>
      </c>
      <c r="C165" s="9" t="s">
        <v>325</v>
      </c>
      <c r="D165" s="12" t="s">
        <v>344</v>
      </c>
      <c r="E165" s="46">
        <v>500</v>
      </c>
    </row>
    <row r="166" spans="1:5" ht="105">
      <c r="A166" s="31">
        <f t="shared" si="2"/>
        <v>158</v>
      </c>
      <c r="B166" s="9" t="s">
        <v>226</v>
      </c>
      <c r="C166" s="9" t="s">
        <v>399</v>
      </c>
      <c r="D166" s="11" t="s">
        <v>400</v>
      </c>
      <c r="E166" s="46">
        <v>7500</v>
      </c>
    </row>
    <row r="167" spans="1:5" ht="62.4">
      <c r="A167" s="31">
        <f t="shared" si="2"/>
        <v>159</v>
      </c>
      <c r="B167" s="6" t="s">
        <v>55</v>
      </c>
      <c r="C167" s="6" t="s">
        <v>324</v>
      </c>
      <c r="D167" s="13" t="s">
        <v>247</v>
      </c>
      <c r="E167" s="45">
        <f>E168+E186+E188+E190+E192</f>
        <v>442354.21100000007</v>
      </c>
    </row>
    <row r="168" spans="1:5" ht="60">
      <c r="A168" s="31">
        <f t="shared" si="2"/>
        <v>160</v>
      </c>
      <c r="B168" s="9" t="s">
        <v>55</v>
      </c>
      <c r="C168" s="9" t="s">
        <v>248</v>
      </c>
      <c r="D168" s="12" t="s">
        <v>249</v>
      </c>
      <c r="E168" s="46">
        <f>SUM(E169:E185)</f>
        <v>429858.55784000002</v>
      </c>
    </row>
    <row r="169" spans="1:5" ht="150">
      <c r="A169" s="31">
        <f t="shared" si="2"/>
        <v>161</v>
      </c>
      <c r="B169" s="9" t="s">
        <v>226</v>
      </c>
      <c r="C169" s="9" t="s">
        <v>250</v>
      </c>
      <c r="D169" s="12" t="s">
        <v>251</v>
      </c>
      <c r="E169" s="46">
        <v>757.1</v>
      </c>
    </row>
    <row r="170" spans="1:5" ht="360">
      <c r="A170" s="31">
        <f t="shared" si="2"/>
        <v>162</v>
      </c>
      <c r="B170" s="9" t="s">
        <v>226</v>
      </c>
      <c r="C170" s="9" t="s">
        <v>252</v>
      </c>
      <c r="D170" s="12" t="s">
        <v>253</v>
      </c>
      <c r="E170" s="46">
        <f>55223.6+1226.42</f>
        <v>56450.02</v>
      </c>
    </row>
    <row r="171" spans="1:5" ht="375">
      <c r="A171" s="31">
        <f t="shared" si="2"/>
        <v>163</v>
      </c>
      <c r="B171" s="9" t="s">
        <v>226</v>
      </c>
      <c r="C171" s="9" t="s">
        <v>254</v>
      </c>
      <c r="D171" s="12" t="s">
        <v>255</v>
      </c>
      <c r="E171" s="46">
        <f>37461+11+3.5</f>
        <v>37475.5</v>
      </c>
    </row>
    <row r="172" spans="1:5" ht="165">
      <c r="A172" s="31">
        <f t="shared" si="2"/>
        <v>164</v>
      </c>
      <c r="B172" s="9" t="s">
        <v>226</v>
      </c>
      <c r="C172" s="9" t="s">
        <v>256</v>
      </c>
      <c r="D172" s="12" t="s">
        <v>257</v>
      </c>
      <c r="E172" s="46">
        <v>50.6</v>
      </c>
    </row>
    <row r="173" spans="1:5" ht="135">
      <c r="A173" s="31">
        <f t="shared" si="2"/>
        <v>165</v>
      </c>
      <c r="B173" s="9" t="s">
        <v>226</v>
      </c>
      <c r="C173" s="9" t="s">
        <v>258</v>
      </c>
      <c r="D173" s="12" t="s">
        <v>259</v>
      </c>
      <c r="E173" s="46">
        <v>737</v>
      </c>
    </row>
    <row r="174" spans="1:5" ht="150">
      <c r="A174" s="31">
        <f t="shared" si="2"/>
        <v>166</v>
      </c>
      <c r="B174" s="9" t="s">
        <v>226</v>
      </c>
      <c r="C174" s="9" t="s">
        <v>260</v>
      </c>
      <c r="D174" s="12" t="s">
        <v>261</v>
      </c>
      <c r="E174" s="46">
        <v>756.7</v>
      </c>
    </row>
    <row r="175" spans="1:5" ht="150">
      <c r="A175" s="31">
        <f t="shared" si="2"/>
        <v>167</v>
      </c>
      <c r="B175" s="9" t="s">
        <v>226</v>
      </c>
      <c r="C175" s="9" t="s">
        <v>262</v>
      </c>
      <c r="D175" s="12" t="s">
        <v>263</v>
      </c>
      <c r="E175" s="46">
        <f>137.6+11.2-0.009</f>
        <v>148.791</v>
      </c>
    </row>
    <row r="176" spans="1:5" ht="165">
      <c r="A176" s="31">
        <f t="shared" si="2"/>
        <v>168</v>
      </c>
      <c r="B176" s="9" t="s">
        <v>226</v>
      </c>
      <c r="C176" s="9" t="s">
        <v>264</v>
      </c>
      <c r="D176" s="12" t="s">
        <v>265</v>
      </c>
      <c r="E176" s="46">
        <v>2521.4</v>
      </c>
    </row>
    <row r="177" spans="1:5" ht="255">
      <c r="A177" s="31">
        <f t="shared" si="2"/>
        <v>169</v>
      </c>
      <c r="B177" s="9" t="s">
        <v>226</v>
      </c>
      <c r="C177" s="9" t="s">
        <v>266</v>
      </c>
      <c r="D177" s="12" t="s">
        <v>267</v>
      </c>
      <c r="E177" s="46">
        <v>725.8</v>
      </c>
    </row>
    <row r="178" spans="1:5" ht="375">
      <c r="A178" s="31">
        <f t="shared" si="2"/>
        <v>170</v>
      </c>
      <c r="B178" s="9" t="s">
        <v>226</v>
      </c>
      <c r="C178" s="9" t="s">
        <v>268</v>
      </c>
      <c r="D178" s="12" t="s">
        <v>269</v>
      </c>
      <c r="E178" s="46">
        <v>151040</v>
      </c>
    </row>
    <row r="179" spans="1:5" ht="180">
      <c r="A179" s="31">
        <f t="shared" si="2"/>
        <v>171</v>
      </c>
      <c r="B179" s="9" t="s">
        <v>226</v>
      </c>
      <c r="C179" s="9" t="s">
        <v>270</v>
      </c>
      <c r="D179" s="12" t="s">
        <v>271</v>
      </c>
      <c r="E179" s="46">
        <v>12829.3</v>
      </c>
    </row>
    <row r="180" spans="1:5" ht="120">
      <c r="A180" s="31">
        <f t="shared" si="2"/>
        <v>172</v>
      </c>
      <c r="B180" s="9" t="s">
        <v>226</v>
      </c>
      <c r="C180" s="9" t="s">
        <v>272</v>
      </c>
      <c r="D180" s="12" t="s">
        <v>273</v>
      </c>
      <c r="E180" s="46">
        <v>21156.5</v>
      </c>
    </row>
    <row r="181" spans="1:5" ht="240">
      <c r="A181" s="31">
        <f t="shared" si="2"/>
        <v>173</v>
      </c>
      <c r="B181" s="9" t="s">
        <v>226</v>
      </c>
      <c r="C181" s="9" t="s">
        <v>274</v>
      </c>
      <c r="D181" s="12" t="s">
        <v>275</v>
      </c>
      <c r="E181" s="46">
        <f>24014.3-12007.15+6733.89684</f>
        <v>18741.046839999999</v>
      </c>
    </row>
    <row r="182" spans="1:5" ht="375">
      <c r="A182" s="31">
        <f t="shared" si="2"/>
        <v>174</v>
      </c>
      <c r="B182" s="9" t="s">
        <v>226</v>
      </c>
      <c r="C182" s="9" t="s">
        <v>276</v>
      </c>
      <c r="D182" s="12" t="s">
        <v>277</v>
      </c>
      <c r="E182" s="46">
        <v>118192.6</v>
      </c>
    </row>
    <row r="183" spans="1:5" ht="150">
      <c r="A183" s="31">
        <f t="shared" si="2"/>
        <v>175</v>
      </c>
      <c r="B183" s="9" t="s">
        <v>226</v>
      </c>
      <c r="C183" s="9" t="s">
        <v>278</v>
      </c>
      <c r="D183" s="12" t="s">
        <v>279</v>
      </c>
      <c r="E183" s="46">
        <v>752.1</v>
      </c>
    </row>
    <row r="184" spans="1:5" ht="135">
      <c r="A184" s="31">
        <f t="shared" si="2"/>
        <v>176</v>
      </c>
      <c r="B184" s="9" t="s">
        <v>226</v>
      </c>
      <c r="C184" s="9" t="s">
        <v>280</v>
      </c>
      <c r="D184" s="12" t="s">
        <v>281</v>
      </c>
      <c r="E184" s="46">
        <v>7391.5</v>
      </c>
    </row>
    <row r="185" spans="1:5" ht="210">
      <c r="A185" s="31">
        <f t="shared" si="2"/>
        <v>177</v>
      </c>
      <c r="B185" s="9" t="s">
        <v>226</v>
      </c>
      <c r="C185" s="9" t="s">
        <v>282</v>
      </c>
      <c r="D185" s="12" t="s">
        <v>283</v>
      </c>
      <c r="E185" s="46">
        <v>132.6</v>
      </c>
    </row>
    <row r="186" spans="1:5" ht="105">
      <c r="A186" s="31">
        <f t="shared" si="2"/>
        <v>178</v>
      </c>
      <c r="B186" s="9" t="s">
        <v>55</v>
      </c>
      <c r="C186" s="9" t="s">
        <v>284</v>
      </c>
      <c r="D186" s="12" t="s">
        <v>285</v>
      </c>
      <c r="E186" s="46">
        <f>E187</f>
        <v>3336.7</v>
      </c>
    </row>
    <row r="187" spans="1:5" ht="120">
      <c r="A187" s="31">
        <f t="shared" si="2"/>
        <v>179</v>
      </c>
      <c r="B187" s="9" t="s">
        <v>226</v>
      </c>
      <c r="C187" s="9" t="s">
        <v>286</v>
      </c>
      <c r="D187" s="11" t="s">
        <v>287</v>
      </c>
      <c r="E187" s="46">
        <v>3336.7</v>
      </c>
    </row>
    <row r="188" spans="1:5" ht="90">
      <c r="A188" s="31">
        <f t="shared" si="2"/>
        <v>180</v>
      </c>
      <c r="B188" s="9" t="s">
        <v>55</v>
      </c>
      <c r="C188" s="9" t="s">
        <v>328</v>
      </c>
      <c r="D188" s="11" t="s">
        <v>329</v>
      </c>
      <c r="E188" s="46">
        <f>E189</f>
        <v>5273.2531599999993</v>
      </c>
    </row>
    <row r="189" spans="1:5" ht="90">
      <c r="A189" s="31">
        <f t="shared" si="2"/>
        <v>181</v>
      </c>
      <c r="B189" s="9" t="s">
        <v>226</v>
      </c>
      <c r="C189" s="9" t="s">
        <v>327</v>
      </c>
      <c r="D189" s="11" t="s">
        <v>326</v>
      </c>
      <c r="E189" s="46">
        <f>12007.15-6733.89684</f>
        <v>5273.2531599999993</v>
      </c>
    </row>
    <row r="190" spans="1:5" ht="60">
      <c r="A190" s="31">
        <f t="shared" si="2"/>
        <v>182</v>
      </c>
      <c r="B190" s="9" t="s">
        <v>55</v>
      </c>
      <c r="C190" s="9" t="s">
        <v>288</v>
      </c>
      <c r="D190" s="11" t="s">
        <v>289</v>
      </c>
      <c r="E190" s="46">
        <f>E191</f>
        <v>3791</v>
      </c>
    </row>
    <row r="191" spans="1:5" ht="75">
      <c r="A191" s="31">
        <f t="shared" si="2"/>
        <v>183</v>
      </c>
      <c r="B191" s="9" t="s">
        <v>226</v>
      </c>
      <c r="C191" s="9" t="s">
        <v>290</v>
      </c>
      <c r="D191" s="11" t="s">
        <v>291</v>
      </c>
      <c r="E191" s="46">
        <v>3791</v>
      </c>
    </row>
    <row r="192" spans="1:5" ht="90">
      <c r="A192" s="31">
        <f t="shared" si="2"/>
        <v>184</v>
      </c>
      <c r="B192" s="9" t="s">
        <v>55</v>
      </c>
      <c r="C192" s="9" t="s">
        <v>292</v>
      </c>
      <c r="D192" s="11" t="s">
        <v>293</v>
      </c>
      <c r="E192" s="46">
        <f>E193</f>
        <v>94.7</v>
      </c>
    </row>
    <row r="193" spans="1:5" ht="90">
      <c r="A193" s="31">
        <f t="shared" si="2"/>
        <v>185</v>
      </c>
      <c r="B193" s="9" t="s">
        <v>226</v>
      </c>
      <c r="C193" s="9" t="s">
        <v>294</v>
      </c>
      <c r="D193" s="11" t="s">
        <v>295</v>
      </c>
      <c r="E193" s="46">
        <v>94.7</v>
      </c>
    </row>
    <row r="194" spans="1:5" ht="15.6">
      <c r="A194" s="31">
        <f t="shared" si="2"/>
        <v>186</v>
      </c>
      <c r="B194" s="6" t="s">
        <v>55</v>
      </c>
      <c r="C194" s="6" t="s">
        <v>317</v>
      </c>
      <c r="D194" s="17" t="s">
        <v>316</v>
      </c>
      <c r="E194" s="45">
        <f>E195+E197+E199+E201</f>
        <v>111671</v>
      </c>
    </row>
    <row r="195" spans="1:5" ht="105">
      <c r="A195" s="31">
        <f t="shared" si="2"/>
        <v>187</v>
      </c>
      <c r="B195" s="18" t="s">
        <v>55</v>
      </c>
      <c r="C195" s="20" t="s">
        <v>338</v>
      </c>
      <c r="D195" s="38" t="s">
        <v>339</v>
      </c>
      <c r="E195" s="46">
        <f>E196</f>
        <v>16522.400000000001</v>
      </c>
    </row>
    <row r="196" spans="1:5" ht="110.4" customHeight="1">
      <c r="A196" s="31">
        <f t="shared" si="2"/>
        <v>188</v>
      </c>
      <c r="B196" s="18" t="s">
        <v>226</v>
      </c>
      <c r="C196" s="20" t="s">
        <v>336</v>
      </c>
      <c r="D196" s="38" t="s">
        <v>337</v>
      </c>
      <c r="E196" s="46">
        <v>16522.400000000001</v>
      </c>
    </row>
    <row r="197" spans="1:5" ht="105">
      <c r="A197" s="31">
        <f t="shared" si="2"/>
        <v>189</v>
      </c>
      <c r="B197" s="18" t="s">
        <v>55</v>
      </c>
      <c r="C197" s="20" t="s">
        <v>318</v>
      </c>
      <c r="D197" s="11" t="s">
        <v>319</v>
      </c>
      <c r="E197" s="46">
        <f>E198</f>
        <v>70000</v>
      </c>
    </row>
    <row r="198" spans="1:5" ht="120">
      <c r="A198" s="31">
        <f t="shared" si="2"/>
        <v>190</v>
      </c>
      <c r="B198" s="18" t="s">
        <v>226</v>
      </c>
      <c r="C198" s="20" t="s">
        <v>320</v>
      </c>
      <c r="D198" s="11" t="s">
        <v>321</v>
      </c>
      <c r="E198" s="46">
        <v>70000</v>
      </c>
    </row>
    <row r="199" spans="1:5" ht="45">
      <c r="A199" s="31">
        <f t="shared" si="2"/>
        <v>191</v>
      </c>
      <c r="B199" s="18" t="s">
        <v>55</v>
      </c>
      <c r="C199" s="20" t="s">
        <v>341</v>
      </c>
      <c r="D199" s="11" t="s">
        <v>330</v>
      </c>
      <c r="E199" s="46">
        <f>E200</f>
        <v>1000</v>
      </c>
    </row>
    <row r="200" spans="1:5" ht="60">
      <c r="A200" s="31">
        <f t="shared" si="2"/>
        <v>192</v>
      </c>
      <c r="B200" s="18" t="s">
        <v>226</v>
      </c>
      <c r="C200" s="20" t="s">
        <v>340</v>
      </c>
      <c r="D200" s="11" t="s">
        <v>331</v>
      </c>
      <c r="E200" s="46">
        <v>1000</v>
      </c>
    </row>
    <row r="201" spans="1:5" ht="34.200000000000003" customHeight="1">
      <c r="A201" s="31">
        <f t="shared" si="2"/>
        <v>193</v>
      </c>
      <c r="B201" s="18" t="s">
        <v>55</v>
      </c>
      <c r="C201" s="20" t="s">
        <v>347</v>
      </c>
      <c r="D201" s="38" t="s">
        <v>345</v>
      </c>
      <c r="E201" s="46">
        <f>E202</f>
        <v>24148.6</v>
      </c>
    </row>
    <row r="202" spans="1:5" ht="45">
      <c r="A202" s="31">
        <f t="shared" si="2"/>
        <v>194</v>
      </c>
      <c r="B202" s="18" t="s">
        <v>55</v>
      </c>
      <c r="C202" s="20" t="s">
        <v>348</v>
      </c>
      <c r="D202" s="38" t="s">
        <v>346</v>
      </c>
      <c r="E202" s="46">
        <f>SUM(E203:E207)</f>
        <v>24148.6</v>
      </c>
    </row>
    <row r="203" spans="1:5" ht="60">
      <c r="A203" s="31">
        <f t="shared" si="2"/>
        <v>195</v>
      </c>
      <c r="B203" s="18" t="s">
        <v>226</v>
      </c>
      <c r="C203" s="20" t="s">
        <v>354</v>
      </c>
      <c r="D203" s="11" t="s">
        <v>349</v>
      </c>
      <c r="E203" s="46">
        <v>315.2</v>
      </c>
    </row>
    <row r="204" spans="1:5" ht="75">
      <c r="A204" s="31">
        <f t="shared" si="2"/>
        <v>196</v>
      </c>
      <c r="B204" s="18" t="s">
        <v>226</v>
      </c>
      <c r="C204" s="20" t="s">
        <v>365</v>
      </c>
      <c r="D204" s="11" t="s">
        <v>366</v>
      </c>
      <c r="E204" s="46">
        <v>411.9</v>
      </c>
    </row>
    <row r="205" spans="1:5" ht="90">
      <c r="A205" s="31">
        <f t="shared" ref="A205:A216" si="3">A204+1</f>
        <v>197</v>
      </c>
      <c r="B205" s="18" t="s">
        <v>226</v>
      </c>
      <c r="C205" s="20" t="s">
        <v>374</v>
      </c>
      <c r="D205" s="11" t="s">
        <v>375</v>
      </c>
      <c r="E205" s="46">
        <v>15000</v>
      </c>
    </row>
    <row r="206" spans="1:5" ht="105">
      <c r="A206" s="31">
        <f t="shared" si="3"/>
        <v>198</v>
      </c>
      <c r="B206" s="18" t="s">
        <v>226</v>
      </c>
      <c r="C206" s="20" t="s">
        <v>393</v>
      </c>
      <c r="D206" s="11" t="s">
        <v>394</v>
      </c>
      <c r="E206" s="46">
        <v>421.5</v>
      </c>
    </row>
    <row r="207" spans="1:5" ht="75">
      <c r="A207" s="31">
        <f t="shared" si="3"/>
        <v>199</v>
      </c>
      <c r="B207" s="18" t="s">
        <v>226</v>
      </c>
      <c r="C207" s="20" t="s">
        <v>372</v>
      </c>
      <c r="D207" s="11" t="s">
        <v>367</v>
      </c>
      <c r="E207" s="46">
        <v>8000</v>
      </c>
    </row>
    <row r="208" spans="1:5" ht="31.2">
      <c r="A208" s="31">
        <f t="shared" si="3"/>
        <v>200</v>
      </c>
      <c r="B208" s="3" t="s">
        <v>55</v>
      </c>
      <c r="C208" s="21" t="s">
        <v>201</v>
      </c>
      <c r="D208" s="22" t="s">
        <v>46</v>
      </c>
      <c r="E208" s="41">
        <f>E209</f>
        <v>2498.4404</v>
      </c>
    </row>
    <row r="209" spans="1:5" ht="30">
      <c r="A209" s="31">
        <f t="shared" si="3"/>
        <v>201</v>
      </c>
      <c r="B209" s="3" t="s">
        <v>55</v>
      </c>
      <c r="C209" s="3" t="s">
        <v>203</v>
      </c>
      <c r="D209" s="4" t="s">
        <v>47</v>
      </c>
      <c r="E209" s="42">
        <f>SUM(E210:E212)</f>
        <v>2498.4404</v>
      </c>
    </row>
    <row r="210" spans="1:5" ht="30">
      <c r="A210" s="31">
        <f t="shared" si="3"/>
        <v>202</v>
      </c>
      <c r="B210" s="3" t="s">
        <v>45</v>
      </c>
      <c r="C210" s="3" t="s">
        <v>202</v>
      </c>
      <c r="D210" s="4" t="s">
        <v>47</v>
      </c>
      <c r="E210" s="42">
        <v>25</v>
      </c>
    </row>
    <row r="211" spans="1:5" ht="30">
      <c r="A211" s="31">
        <f t="shared" si="3"/>
        <v>203</v>
      </c>
      <c r="B211" s="3" t="s">
        <v>382</v>
      </c>
      <c r="C211" s="3" t="s">
        <v>202</v>
      </c>
      <c r="D211" s="4" t="s">
        <v>47</v>
      </c>
      <c r="E211" s="42">
        <f>800-E210</f>
        <v>775</v>
      </c>
    </row>
    <row r="212" spans="1:5" ht="30">
      <c r="A212" s="31">
        <f t="shared" si="3"/>
        <v>204</v>
      </c>
      <c r="B212" s="3" t="s">
        <v>48</v>
      </c>
      <c r="C212" s="3" t="s">
        <v>202</v>
      </c>
      <c r="D212" s="4" t="s">
        <v>47</v>
      </c>
      <c r="E212" s="42">
        <f>1632.024+66.4164</f>
        <v>1698.4404</v>
      </c>
    </row>
    <row r="213" spans="1:5" ht="62.4">
      <c r="A213" s="31">
        <f t="shared" si="3"/>
        <v>205</v>
      </c>
      <c r="B213" s="3" t="s">
        <v>55</v>
      </c>
      <c r="C213" s="3" t="s">
        <v>363</v>
      </c>
      <c r="D213" s="39" t="s">
        <v>356</v>
      </c>
      <c r="E213" s="41">
        <f>E214</f>
        <v>-6596.9334199999994</v>
      </c>
    </row>
    <row r="214" spans="1:5" ht="75">
      <c r="A214" s="31">
        <f t="shared" si="3"/>
        <v>206</v>
      </c>
      <c r="B214" s="3" t="s">
        <v>55</v>
      </c>
      <c r="C214" s="3" t="s">
        <v>364</v>
      </c>
      <c r="D214" s="40" t="s">
        <v>362</v>
      </c>
      <c r="E214" s="42">
        <f>E215</f>
        <v>-6596.9334199999994</v>
      </c>
    </row>
    <row r="215" spans="1:5" ht="75">
      <c r="A215" s="31">
        <f t="shared" si="3"/>
        <v>207</v>
      </c>
      <c r="B215" s="3" t="s">
        <v>226</v>
      </c>
      <c r="C215" s="3" t="s">
        <v>364</v>
      </c>
      <c r="D215" s="40" t="s">
        <v>362</v>
      </c>
      <c r="E215" s="42">
        <f>-11271.93342+4675</f>
        <v>-6596.9334199999994</v>
      </c>
    </row>
    <row r="216" spans="1:5" ht="15.6">
      <c r="A216" s="31">
        <f t="shared" si="3"/>
        <v>208</v>
      </c>
      <c r="B216" s="49" t="s">
        <v>53</v>
      </c>
      <c r="C216" s="49"/>
      <c r="D216" s="49"/>
      <c r="E216" s="47">
        <f>E133+E9</f>
        <v>1785403.8805300002</v>
      </c>
    </row>
  </sheetData>
  <mergeCells count="9">
    <mergeCell ref="B1:E1"/>
    <mergeCell ref="B216:D216"/>
    <mergeCell ref="B2:E2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2022-03-30T09:51:01Z</cp:lastPrinted>
  <dcterms:created xsi:type="dcterms:W3CDTF">2021-11-01T09:50:52Z</dcterms:created>
  <dcterms:modified xsi:type="dcterms:W3CDTF">2022-03-31T03:57:11Z</dcterms:modified>
</cp:coreProperties>
</file>