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9090" firstSheet="3" activeTab="3"/>
  </bookViews>
  <sheets>
    <sheet name="доходы пояснительная" sheetId="1" r:id="rId1"/>
    <sheet name="доходы динамика 2012" sheetId="2" r:id="rId2"/>
    <sheet name="доходы динамика 2011" sheetId="3" r:id="rId3"/>
    <sheet name="2022" sheetId="4" r:id="rId4"/>
  </sheets>
  <definedNames/>
  <calcPr fullCalcOnLoad="1"/>
</workbook>
</file>

<file path=xl/sharedStrings.xml><?xml version="1.0" encoding="utf-8"?>
<sst xmlns="http://schemas.openxmlformats.org/spreadsheetml/2006/main" count="793" uniqueCount="282">
  <si>
    <t>реш. ГС
 от 22.10.09г. №-55     -гс</t>
  </si>
  <si>
    <t xml:space="preserve">
 исполнение за 8 мес 2009 год</t>
  </si>
  <si>
    <t xml:space="preserve"> уточненный  прогноз
 предприятий на 2009 год в сентябре</t>
  </si>
  <si>
    <t>отклонение
 уточ. прогноз - утверждено</t>
  </si>
  <si>
    <t>уточненный прогноз предприятий  в августе 2009</t>
  </si>
  <si>
    <t xml:space="preserve">
 исполнение за 8 мес.  2009 год</t>
  </si>
  <si>
    <t>ИТОГО сумма корректировки по налогу на прибыль</t>
  </si>
  <si>
    <t xml:space="preserve">Прочие доходы от оказания платных услуг получателями средств  бюджетов городских округов и компенсации затрат бюджетов городских округов </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</si>
  <si>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</si>
  <si>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1 16 23040 04 0000 140</t>
  </si>
  <si>
    <t xml:space="preserve">1 11 05034 04 0100 120 </t>
  </si>
  <si>
    <t>Доходы от сдачи в аренду имущества, находящегося в оперативном управлении образовательных учреждений</t>
  </si>
  <si>
    <t xml:space="preserve">1 11 05034 04 0200 120 </t>
  </si>
  <si>
    <t>Доходы от сдачи в аренду имущества, находящегося в оперативном управлении  учреждений физической культуры и спорта</t>
  </si>
  <si>
    <t xml:space="preserve">1 11 05034 04 0300 120 </t>
  </si>
  <si>
    <t>Доходы от сдачи в аренду имущества, находящегося в оперативном управлении учреждений здравоохранения</t>
  </si>
  <si>
    <t xml:space="preserve">1 11 05034 04 0400 120 </t>
  </si>
  <si>
    <t>Доходы от сдачи в аренду имущества, находящегося в оперативном управлении учреждений культуры и искусства</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</si>
  <si>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</si>
  <si>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 xml:space="preserve">1 11 05034 04 0000 120 </t>
  </si>
  <si>
    <t>утверждено
 в бюджете</t>
  </si>
  <si>
    <t>1 14 06010 00 0000 430</t>
  </si>
  <si>
    <t>1 14 06012 04 0000 430</t>
  </si>
  <si>
    <t>1 16 00000 00 0000 000</t>
  </si>
  <si>
    <t>1 16 03000 00 0000 140</t>
  </si>
  <si>
    <t>Денежные взыскания (штрафы) за нарушение законодательства о налогах и сборах</t>
  </si>
  <si>
    <t>1 16 03010 01 0000 140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</si>
  <si>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132,133,134,135,135.1 Налогового кодекса Российской Федерации</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</si>
  <si>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</si>
  <si>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</si>
  <si>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</si>
  <si>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и спиртосодержащей и табачной продукции</t>
  </si>
  <si>
    <t>1 16 25 000 01 0000 140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</si>
  <si>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</si>
  <si>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О81</t>
  </si>
  <si>
    <t>1 16 25 030 01 0000 140</t>
  </si>
  <si>
    <t>Денежные взыскания (штрафы) за нарушение законодательства об охране и использовании животного мира</t>
  </si>
  <si>
    <t>1 16 25 060 01 0000 140</t>
  </si>
  <si>
    <t>1 16 28 000 01 0000 140</t>
  </si>
  <si>
    <t>1 16 30 000 01 0000 140</t>
  </si>
  <si>
    <t>1 16 33000 00 0000 140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</si>
  <si>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</si>
  <si>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</si>
  <si>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</si>
  <si>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1 16 90000 00 0000 140</t>
  </si>
  <si>
    <t>1 16 90040 04 0000 140</t>
  </si>
  <si>
    <t>О54</t>
  </si>
  <si>
    <t>О56</t>
  </si>
  <si>
    <t>О75</t>
  </si>
  <si>
    <t>О91</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</si>
  <si>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</si>
  <si>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</si>
  <si>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</si>
  <si>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 кроме бюджетов государственных внебюджетных фондов</t>
  </si>
  <si>
    <t>2 02 01000 00 0000 151</t>
  </si>
  <si>
    <t>Дотации от других бюджетов бюджетной системы Российской Федерации</t>
  </si>
  <si>
    <t>2 02 02000 00 0000 151</t>
  </si>
  <si>
    <t>Субсидии  бюджетам субъектов  Российской Федерации и муниципальных образований</t>
  </si>
  <si>
    <t>2 02 03000 00 0000 151</t>
  </si>
  <si>
    <t>Субвенции бюджетам субъектов  Российской Федерации и муниципальных образований</t>
  </si>
  <si>
    <t>3 00 00000 00 0000 000</t>
  </si>
  <si>
    <t>ДОХОДЫ ОТ ПРЕДПРИНИМАТЕЛЬСКОЙ И ИНОЙ ПРИНОСЯЩЕЙ ДОХОД  ДЕЯТЕЛЬНОСТИ</t>
  </si>
  <si>
    <t>3 02 00000 00 0000 000</t>
  </si>
  <si>
    <t>3 02 01000 00 0000 130</t>
  </si>
  <si>
    <t>Доходы от продажи услуг</t>
  </si>
  <si>
    <t>3 02 01040 04 0501 130</t>
  </si>
  <si>
    <t>Доходы от продажи услуг, оказываемых учреждениями, находящимися в ведении органов  местного самоуправления городских округов</t>
  </si>
  <si>
    <t>3 02 01040 04 0503 130</t>
  </si>
  <si>
    <t>3 03 00000 00 0000 000</t>
  </si>
  <si>
    <t xml:space="preserve">Прочие безвозмездные поступления </t>
  </si>
  <si>
    <t>Прочие безвозмездные поступления  муниципальным  учреждениям, находящимся в ведении органов местного самоуправления городских округов</t>
  </si>
  <si>
    <t>ВСЕГО ДОХОДОВ</t>
  </si>
  <si>
    <t>2009г., тыс.руб.</t>
  </si>
  <si>
    <t>2011г., тыс.руб.</t>
  </si>
  <si>
    <t>ШТРАФЫ, САНКЦИИ, ВОЗМЕЩЕНИЕ УЩЕРБА</t>
  </si>
  <si>
    <t>Денежные взыскания (штрафы) за нарушение земельного законодательства</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</si>
  <si>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</si>
  <si>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административные правонарушения в области дорожного движения</t>
  </si>
  <si>
    <t>Прочие поступления от денежных взысканий (штрафов) и иных сумм в возмещение ущерба</t>
  </si>
  <si>
    <t xml:space="preserve">Прочие поступления от денежных взысканий (штрафов) и иных сумм в возмещение ущерба, зачисляемые в бюджеты городских округов </t>
  </si>
  <si>
    <t xml:space="preserve">           №   строки</t>
  </si>
  <si>
    <t>Код бюджетной классификации</t>
  </si>
  <si>
    <t xml:space="preserve">Наименование </t>
  </si>
  <si>
    <t>Код группы, подгруппы, статьи, подстатьи, элемента, программы(подпрограммы), код экономической классификации  доходов</t>
  </si>
  <si>
    <t>ООО</t>
  </si>
  <si>
    <t>1 00 00000 00 0000 000</t>
  </si>
  <si>
    <t>1 01 00000 00 0000 000</t>
  </si>
  <si>
    <t>НАЛОГИ НА ПРИБЫЛЬ, ДОХОДЫ</t>
  </si>
  <si>
    <t xml:space="preserve">1 01 01000 00 0000 110 </t>
  </si>
  <si>
    <t>Налог на прибыль организаций</t>
  </si>
  <si>
    <t xml:space="preserve">1 01 01010 00 0000 110 </t>
  </si>
  <si>
    <t xml:space="preserve">Налог на прибыль организаций, зачисляемый в бюджеты бюджетной системы Российской Федерации по соответствующим ставкам </t>
  </si>
  <si>
    <t xml:space="preserve">1 01 01012 02 0000 110 </t>
  </si>
  <si>
    <t>Налог на прибыль организаций, зачисляемый в бюджеты субъектов Российской Федерации</t>
  </si>
  <si>
    <t xml:space="preserve">1 01 02000 01 0000 110 </t>
  </si>
  <si>
    <t>Налог на доходы физических лиц</t>
  </si>
  <si>
    <t>1 01 02010 01 0000 110</t>
  </si>
  <si>
    <t>Налог на доходы физических лиц с доходов, полученных в виде дивидендов от долевого участия в деятельности организаций</t>
  </si>
  <si>
    <t>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</si>
  <si>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</si>
  <si>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</si>
  <si>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</si>
  <si>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1 01 02022 01 0000 110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</si>
  <si>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</si>
  <si>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 xml:space="preserve">1 01 02030 01 0000 110 </t>
  </si>
  <si>
    <t xml:space="preserve">1 01 02040 01 0000 110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</si>
  <si>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</si>
  <si>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1 05 00000 00 0000 000</t>
  </si>
  <si>
    <t>НАЛОГИ НА СОВОКУПНЫЙ ДОХОД</t>
  </si>
  <si>
    <t xml:space="preserve">1 05 02000 02 0000 110 </t>
  </si>
  <si>
    <t>Единый налог на вмененный доход для отдельных видов деятельности</t>
  </si>
  <si>
    <t xml:space="preserve">1 05 03000 01 0000 110 </t>
  </si>
  <si>
    <t xml:space="preserve">Единый сельскохозяйственный налог </t>
  </si>
  <si>
    <t>1 06 00000 00 0000 000</t>
  </si>
  <si>
    <t>НАЛОГИ НА ИМУЩЕСТВО</t>
  </si>
  <si>
    <t>1 06 01000 00 0000 110</t>
  </si>
  <si>
    <t>Налог на имущество физических лиц</t>
  </si>
  <si>
    <t xml:space="preserve">1 06 01020 04 0000 110 </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</si>
  <si>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</si>
  <si>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1 06 06000 00 0000 110 </t>
  </si>
  <si>
    <t>Земельный налог</t>
  </si>
  <si>
    <t xml:space="preserve">1 06 06010 00 0000 110 </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</si>
  <si>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t>
  </si>
  <si>
    <t xml:space="preserve">1 06 06012 04 0000 110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</si>
  <si>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</si>
  <si>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 xml:space="preserve">1 06 06020 04 0000 110 </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</si>
  <si>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t>
  </si>
  <si>
    <t xml:space="preserve">1 06 06022 04 0000 110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</si>
  <si>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</si>
  <si>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</si>
  <si>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</si>
  <si>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</si>
  <si>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</si>
  <si>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 xml:space="preserve">1 08 03010 01 0000 110 </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</si>
  <si>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</si>
  <si>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 xml:space="preserve">1 08 07000 01 0000 110 </t>
  </si>
  <si>
    <t>Государственная пошлина за государственную регистрацию, а также за совершение прочих юридически значимых действий</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</si>
  <si>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</si>
  <si>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</si>
  <si>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О69</t>
  </si>
  <si>
    <t>ОО6</t>
  </si>
  <si>
    <t>1 08 07150 01 0000 110</t>
  </si>
  <si>
    <t>Государственная пошлина за выдачу разрешения на установку рекламной конструкции</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</si>
  <si>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</si>
  <si>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</si>
  <si>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</si>
  <si>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</si>
  <si>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</si>
  <si>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</si>
  <si>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</si>
  <si>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Прочие налоги и сборы (по отмененным местным налогам и сборам)</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</si>
  <si>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</si>
  <si>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</si>
  <si>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</si>
  <si>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</si>
  <si>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</si>
  <si>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</si>
  <si>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</si>
  <si>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</si>
  <si>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</si>
  <si>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</si>
  <si>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</si>
  <si>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</si>
  <si>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</si>
  <si>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</si>
  <si>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</si>
  <si>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</si>
  <si>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</si>
  <si>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</si>
  <si>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</si>
  <si>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</si>
  <si>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</si>
  <si>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</si>
  <si>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</si>
  <si>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</si>
  <si>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</si>
  <si>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</si>
  <si>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</si>
  <si>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</si>
  <si>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</si>
  <si>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</si>
  <si>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</si>
  <si>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</si>
  <si>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</si>
  <si>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</si>
  <si>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</si>
  <si>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</si>
  <si>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1 13 03040 00 0000 130</t>
  </si>
  <si>
    <t>Прочие доходы от оказания платных услуг получателями средств  бюджетов городских округов и компенсации затрат бюджетов городских округов</t>
  </si>
  <si>
    <t>1 13 03040 04 0100 130</t>
  </si>
  <si>
    <t>Прочие доходы от оказания платных услуг получателями средств  бюджетов городских округов и компенсации затрат бюджетов городских округов( в части оказания услуг по приватизации жилья)</t>
  </si>
  <si>
    <t>1 13 03040 04 0200 130</t>
  </si>
  <si>
    <t>Прочие доходы от оказания платных услуг получателями средств  бюджетов городских округов и компенсации затрат бюджетов городских округов ( в части возмещения коммунальных и эксплуатационных  услуг  арендаторами)</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</si>
  <si>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</si>
  <si>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</si>
  <si>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</si>
  <si>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</si>
  <si>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1 14 02030 04 0000 410</t>
  </si>
  <si>
    <t>1 14 02033 04 0000 410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</si>
  <si>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</si>
  <si>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</si>
  <si>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</si>
  <si>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НАЛОГОВЫЕ И НЕНАЛОГОВЫЕ ДОХОДЫ</t>
  </si>
  <si>
    <t xml:space="preserve"> код  главного
 администратора
</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</si>
  <si>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</si>
  <si>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</si>
  <si>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</si>
  <si>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2010г., тыс.руб</t>
  </si>
  <si>
    <t>1 16 25 050 01 0000 140</t>
  </si>
  <si>
    <t>О63</t>
  </si>
  <si>
    <t>Денежные взыскания (штрафы) за нарушение законодательства в области охраны окружающей среды</t>
  </si>
  <si>
    <t xml:space="preserve">Налог на доходы физических лиц с доходов, полученных физическими лицами, не являющимися налоговыми резидентами  Российской Федерации 
</t>
  </si>
  <si>
    <t>1 19 00000 00 0000 000</t>
  </si>
  <si>
    <t>1 19 04000 04 0000 151</t>
  </si>
  <si>
    <t>Возврат остатков субсидий и субвенций из бюджетов городских округов</t>
  </si>
  <si>
    <t>ВОЗВРАТ ОСТАТКОВ СУБСИДИЙ И СУБВЕНЦИЙ ПРОШЛЫХ ЛЕТ</t>
  </si>
  <si>
    <t>3 03 99040 04 0000 180</t>
  </si>
  <si>
    <t>3 03 99000 00 0000 180</t>
  </si>
  <si>
    <t>1 17 00000 00 0000 000</t>
  </si>
  <si>
    <t>ПРОЧИЕ НЕНАЛОГОВЫЕ ДОХОДЫ</t>
  </si>
  <si>
    <t>1 17 05000 00 0000 180</t>
  </si>
  <si>
    <t>Прочие неналоговые доходы</t>
  </si>
  <si>
    <t>1 17 05040 04 0000 180</t>
  </si>
  <si>
    <t>Прочие неналоговые доходы  бюджетов городских округов</t>
  </si>
  <si>
    <t xml:space="preserve"> по изменению доходов бюджета   на 2009 год </t>
  </si>
  <si>
    <t>Гранты, премии, добровольные пожертвования</t>
  </si>
  <si>
    <t>3 03 03040 04 0000 180</t>
  </si>
  <si>
    <t>3 03 03000 00 0000 180</t>
  </si>
  <si>
    <t>Гранты, премии, добровольные пожертвования муниципальным учреждениям, находящимся в ведении органов местного самоуправления городских округов</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</si>
  <si>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</si>
  <si>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</si>
  <si>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</si>
  <si>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учреждениями,находящимися в ведении органов местного самоуправления городских округов</t>
  </si>
  <si>
    <t>ВСЕГО</t>
  </si>
  <si>
    <t>наименование плательщика</t>
  </si>
  <si>
    <t>сумма, тыс.руб.</t>
  </si>
  <si>
    <t>удельный
 вес</t>
  </si>
  <si>
    <t>ОАО «Дивногорский завод низковольтных
автоматов</t>
  </si>
  <si>
    <t>ООО "Литейно-механический завод"СКАД"</t>
  </si>
  <si>
    <t>Прочие плательщики</t>
  </si>
  <si>
    <t xml:space="preserve"> первоначальный прогноз
 предприятий на 2009 год</t>
  </si>
  <si>
    <t>отклонение
 уточ. прогноз - первоначальный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</si>
  <si>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(КБК 182 1 01 02 021 01 0000 110)</t>
  </si>
  <si>
    <t>ОАО «Красноярская  ГЭС»</t>
  </si>
  <si>
    <t>ОАО «Красноярская ГЭС»</t>
  </si>
  <si>
    <t xml:space="preserve"> уточненный  прогноз
 предприятий на 2009 год в августе</t>
  </si>
  <si>
    <t>Доходы от продажи
 квартир</t>
  </si>
  <si>
    <t>Доходы от продажи квартир,
 находящихся в собственности городских округов</t>
  </si>
  <si>
    <t xml:space="preserve"> 1  14  01000  00  0000  410</t>
  </si>
  <si>
    <t>1  14  01040  04  0000  410</t>
  </si>
  <si>
    <t>Рыночнык продажи товаров и услуг</t>
  </si>
  <si>
    <t>Безвозмездные поступления от предприниматнльской и иной приносящей доход деятельности</t>
  </si>
  <si>
    <t>коррек
тировка 5
октябрь</t>
  </si>
  <si>
    <t>1 16 32 040 04 0000 140</t>
  </si>
  <si>
    <t>Возмещение сумм, израсходованных незаконно или не по целевому назначению, а также доходов, полученных от их использования (в части бюджетов городских округов)</t>
  </si>
  <si>
    <t>1 16 32 000 00 0000 140</t>
  </si>
  <si>
    <t xml:space="preserve">Возмещение сумм, израсходованных незаконно или не по целевому назначению, а также доходов, полученных от их использования </t>
  </si>
  <si>
    <t>Динамика доходов  бюджета  г.Дивногорска на  плановый период  2011  года</t>
  </si>
  <si>
    <t>1 13 03040 04 0300 130</t>
  </si>
  <si>
    <t>2012г., тыс.руб.</t>
  </si>
  <si>
    <t>Собственные доходы на 2012 год.</t>
  </si>
  <si>
    <t>Объяснительная записка  к корректировке № 5 (октябрь)</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</si>
  <si>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</si>
  <si>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</si>
  <si>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</si>
  <si>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</si>
  <si>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Образование</t>
  </si>
  <si>
    <t>Здравоохранение</t>
  </si>
  <si>
    <t>Физическая культура и спорт</t>
  </si>
  <si>
    <t>Социальная политика</t>
  </si>
  <si>
    <t>Культура и кинематография</t>
  </si>
  <si>
    <t>Национальная оборона</t>
  </si>
  <si>
    <t>ожидаемое исполнение бюджета, тыс.рублей</t>
  </si>
  <si>
    <t>Налоговые и неналоговые доходы</t>
  </si>
  <si>
    <t>Безвозмездные поступления</t>
  </si>
  <si>
    <t>ДОХОДЫ</t>
  </si>
  <si>
    <t>Итого доходов</t>
  </si>
  <si>
    <t>РАСХОДЫ</t>
  </si>
  <si>
    <t>Итого расходов</t>
  </si>
  <si>
    <t>ДЕФИЦИТ БЮДЖЕТА</t>
  </si>
  <si>
    <t>Изменение остатков средств на счетах по учету 
средств бюджета</t>
  </si>
  <si>
    <t xml:space="preserve">Оценка ожидаемого исполнения бюджета  г.Дивногорска за  2022 год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</si>
</sst>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0"/>
    <numFmt numFmtId="178" formatCode="0.0000"/>
    <numFmt numFmtId="179" formatCode="0.000"/>
    <numFmt numFmtId="180" formatCode="0.0000000"/>
    <numFmt numFmtId="181" formatCode="0.000000"/>
    <numFmt numFmtId="182" formatCode="0.00000000"/>
    <numFmt numFmtId="183" formatCode="_-* #,##0.000_р_._-;\-* #,##0.000_р_._-;_-* &quot;-&quot;??_р_._-;_-@_-"/>
    <numFmt numFmtId="184" formatCode="_-* #,##0.0_р_._-;\-* #,##0.0_р_._-;_-* &quot;-&quot;??_р_._-;_-@_-"/>
    <numFmt numFmtId="185" formatCode="_-* #,##0_р_._-;\-* #,##0_р_._-;_-* &quot;-&quot;??_р_._-;_-@_-"/>
    <numFmt numFmtId="186" formatCode="#,##0.0"/>
    <numFmt numFmtId="187" formatCode="_-* #,##0.0_р_._-;\-* #,##0.0_р_._-;_-* &quot;-&quot;?_р_._-;_-@_-"/>
    <numFmt numFmtId="188" formatCode="_-* #,##0.0\ _₽_-;\-* #,##0.0\ _₽_-;_-* &quot;-&quot;?\ _₽_-;_-@_-"/>
    <numFmt numFmtId="189" formatCode="_-* #,##0.0000_р_._-;\-* #,##0.0000_р_._-;_-* &quot;-&quot;??_р_._-;_-@_-"/>
  </numFmts>
  <fonts count="41">
    <font>
      <sz val="10"/>
      <name val="Arial Cyr"/>
      <family val="0"/>
    </font>
    <font>
      <sz val="8"/>
      <name val="Arial Cyr"/>
      <family val="0"/>
    </font>
    <font>
      <sz val="8"/>
      <name val="Times New Roman"/>
      <family val="1"/>
    </font>
    <font>
      <sz val="10"/>
      <name val="Times New Roman"/>
      <family val="1"/>
    </font>
    <font>
      <b/>
      <sz val="8"/>
      <color indexed="8"/>
      <name val="Times New Roman"/>
      <family val="1"/>
    </font>
    <font>
      <sz val="10"/>
      <name val="Helv"/>
      <family val="0"/>
    </font>
    <font>
      <b/>
      <sz val="10"/>
      <name val="Times New Roman"/>
      <family val="1"/>
    </font>
    <font>
      <b/>
      <sz val="12"/>
      <name val="Times New Roman"/>
      <family val="1"/>
    </font>
    <font>
      <u val="single"/>
      <sz val="10"/>
      <color indexed="12"/>
      <name val="Arial Cyr"/>
      <family val="0"/>
    </font>
    <font>
      <u val="single"/>
      <sz val="10"/>
      <color indexed="36"/>
      <name val="Arial Cyr"/>
      <family val="0"/>
    </font>
    <font>
      <b/>
      <sz val="10"/>
      <color indexed="8"/>
      <name val="Times New Roman"/>
      <family val="1"/>
    </font>
    <font>
      <sz val="8"/>
      <color indexed="8"/>
      <name val="Times New Roman"/>
      <family val="1"/>
    </font>
    <font>
      <sz val="10"/>
      <color indexed="8"/>
      <name val="Times New Roman"/>
      <family val="1"/>
    </font>
    <font>
      <sz val="12"/>
      <name val="Times New Roman"/>
      <family val="1"/>
    </font>
    <font>
      <sz val="14"/>
      <name val="Arial Cyr"/>
      <family val="0"/>
    </font>
    <font>
      <b/>
      <sz val="10"/>
      <name val="Arial Cyr"/>
      <family val="0"/>
    </font>
    <font>
      <sz val="7"/>
      <name val="Arial Cyr"/>
      <family val="0"/>
    </font>
    <font>
      <b/>
      <i/>
      <sz val="10"/>
      <name val="Times New Roman"/>
      <family val="1"/>
    </font>
    <font>
      <b/>
      <sz val="8"/>
      <name val="Arial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63"/>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8"/>
      <name val="Times New Roman"/>
      <family val="1"/>
    </font>
    <font>
      <b/>
      <sz val="12"/>
      <color indexed="8"/>
      <name val="Times New Roman"/>
      <family val="1"/>
    </font>
    <font>
      <b/>
      <sz val="16"/>
      <name val="Times New Roman"/>
      <family val="1"/>
    </font>
    <font>
      <sz val="12"/>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 fillId="0" borderId="0">
      <alignment/>
      <protection/>
    </xf>
    <xf numFmtId="0" fontId="1" fillId="0" borderId="0">
      <alignment/>
      <protection/>
    </xf>
    <xf numFmtId="0" fontId="9"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31"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4" borderId="0" applyNumberFormat="0" applyBorder="0" applyAlignment="0" applyProtection="0"/>
  </cellStyleXfs>
  <cellXfs count="148">
    <xf numFmtId="0" fontId="0" fillId="0" borderId="0" xfId="0" applyAlignment="1">
      <alignment/>
    </xf>
    <xf numFmtId="0" fontId="0" fillId="0" borderId="0" xfId="0" applyBorder="1" applyAlignment="1">
      <alignment/>
    </xf>
    <xf numFmtId="0" fontId="3" fillId="0" borderId="10" xfId="0" applyFont="1" applyFill="1" applyBorder="1" applyAlignment="1">
      <alignment horizontal="center" vertical="center" wrapText="1"/>
    </xf>
    <xf numFmtId="0" fontId="3" fillId="0" borderId="10" xfId="0" applyFont="1" applyBorder="1" applyAlignment="1">
      <alignment horizontal="left" vertical="top" wrapText="1"/>
    </xf>
    <xf numFmtId="0" fontId="10" fillId="0" borderId="0" xfId="0" applyFont="1" applyAlignment="1">
      <alignment horizontal="center" vertical="center"/>
    </xf>
    <xf numFmtId="0" fontId="11" fillId="0" borderId="10" xfId="0" applyFont="1" applyBorder="1" applyAlignment="1">
      <alignment horizontal="center" vertical="center" wrapText="1"/>
    </xf>
    <xf numFmtId="0" fontId="12"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10" xfId="0" applyFont="1" applyBorder="1" applyAlignment="1">
      <alignment horizontal="center" vertical="center"/>
    </xf>
    <xf numFmtId="0" fontId="3" fillId="0" borderId="10" xfId="0" applyNumberFormat="1" applyFont="1" applyFill="1" applyBorder="1" applyAlignment="1">
      <alignment horizontal="left" vertical="top" wrapText="1" shrinkToFit="1"/>
    </xf>
    <xf numFmtId="0" fontId="12" fillId="7" borderId="10" xfId="0" applyFont="1" applyFill="1" applyBorder="1" applyAlignment="1">
      <alignment horizontal="center" vertical="center" wrapText="1"/>
    </xf>
    <xf numFmtId="0" fontId="10"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53" applyFont="1" applyBorder="1" applyAlignment="1">
      <alignment horizontal="left" vertical="top" wrapText="1"/>
      <protection/>
    </xf>
    <xf numFmtId="0" fontId="6" fillId="0" borderId="10" xfId="0" applyFont="1" applyBorder="1" applyAlignment="1">
      <alignment horizontal="left" vertical="top" wrapText="1"/>
    </xf>
    <xf numFmtId="0" fontId="12" fillId="0" borderId="10" xfId="0" applyFont="1" applyBorder="1" applyAlignment="1">
      <alignment horizontal="left" vertical="top" wrapText="1"/>
    </xf>
    <xf numFmtId="0" fontId="0" fillId="0" borderId="0" xfId="0" applyAlignment="1">
      <alignment horizontal="center" vertical="center"/>
    </xf>
    <xf numFmtId="49" fontId="6" fillId="0" borderId="10" xfId="53" applyNumberFormat="1" applyFont="1" applyBorder="1" applyAlignment="1">
      <alignment horizontal="center" vertical="center"/>
      <protection/>
    </xf>
    <xf numFmtId="49" fontId="3" fillId="0" borderId="10" xfId="53" applyNumberFormat="1" applyFont="1" applyBorder="1" applyAlignment="1">
      <alignment horizontal="center" vertical="center"/>
      <protection/>
    </xf>
    <xf numFmtId="0" fontId="3" fillId="0" borderId="10" xfId="0" applyFont="1" applyBorder="1" applyAlignment="1">
      <alignment horizontal="center" vertical="center" wrapText="1"/>
    </xf>
    <xf numFmtId="0" fontId="11" fillId="0" borderId="10" xfId="0" applyFont="1" applyBorder="1" applyAlignment="1">
      <alignment horizontal="center" textRotation="90" wrapText="1"/>
    </xf>
    <xf numFmtId="0" fontId="3" fillId="0" borderId="0" xfId="0" applyFont="1" applyAlignment="1">
      <alignment horizontal="left" vertical="top"/>
    </xf>
    <xf numFmtId="0" fontId="10" fillId="0" borderId="11" xfId="0" applyFont="1" applyFill="1" applyBorder="1" applyAlignment="1">
      <alignment horizontal="left" vertical="top" wrapText="1"/>
    </xf>
    <xf numFmtId="0" fontId="3" fillId="7" borderId="10" xfId="0" applyFont="1" applyFill="1" applyBorder="1" applyAlignment="1">
      <alignment horizontal="left" vertical="top" wrapText="1"/>
    </xf>
    <xf numFmtId="0" fontId="1" fillId="0" borderId="0" xfId="0" applyFont="1" applyAlignment="1">
      <alignment horizontal="center" vertical="center"/>
    </xf>
    <xf numFmtId="0" fontId="11" fillId="0" borderId="10" xfId="0" applyFont="1" applyFill="1" applyBorder="1" applyAlignment="1">
      <alignment horizontal="center" vertical="center" wrapText="1"/>
    </xf>
    <xf numFmtId="0" fontId="14" fillId="0" borderId="0" xfId="0" applyFont="1" applyAlignment="1">
      <alignment/>
    </xf>
    <xf numFmtId="0" fontId="3" fillId="0" borderId="10" xfId="0" applyFont="1" applyBorder="1" applyAlignment="1">
      <alignment wrapText="1"/>
    </xf>
    <xf numFmtId="0" fontId="11" fillId="0" borderId="10" xfId="0" applyFont="1" applyBorder="1" applyAlignment="1">
      <alignment horizontal="center" vertical="top" wrapText="1"/>
    </xf>
    <xf numFmtId="0" fontId="2" fillId="0" borderId="10" xfId="0" applyNumberFormat="1" applyFont="1" applyFill="1" applyBorder="1" applyAlignment="1">
      <alignment horizontal="left" vertical="top" wrapText="1" shrinkToFit="1"/>
    </xf>
    <xf numFmtId="0" fontId="13" fillId="0" borderId="0" xfId="0" applyFont="1" applyAlignment="1">
      <alignment/>
    </xf>
    <xf numFmtId="0" fontId="5" fillId="0" borderId="0" xfId="0" applyFont="1" applyFill="1" applyAlignment="1">
      <alignment/>
    </xf>
    <xf numFmtId="0" fontId="16" fillId="0" borderId="12" xfId="0" applyFont="1" applyFill="1" applyBorder="1" applyAlignment="1">
      <alignment horizontal="center" wrapText="1"/>
    </xf>
    <xf numFmtId="185" fontId="1" fillId="0" borderId="10" xfId="62" applyNumberFormat="1" applyFont="1" applyFill="1" applyBorder="1" applyAlignment="1">
      <alignment/>
    </xf>
    <xf numFmtId="171" fontId="1" fillId="0" borderId="13" xfId="62" applyFont="1" applyFill="1" applyBorder="1" applyAlignment="1">
      <alignment/>
    </xf>
    <xf numFmtId="184" fontId="1" fillId="0" borderId="10" xfId="62" applyNumberFormat="1" applyFont="1" applyFill="1" applyBorder="1" applyAlignment="1">
      <alignment/>
    </xf>
    <xf numFmtId="185" fontId="1" fillId="22" borderId="10" xfId="62" applyNumberFormat="1" applyFont="1" applyFill="1" applyBorder="1" applyAlignment="1">
      <alignment/>
    </xf>
    <xf numFmtId="184" fontId="1" fillId="22" borderId="10" xfId="62" applyNumberFormat="1" applyFont="1" applyFill="1" applyBorder="1" applyAlignment="1">
      <alignment/>
    </xf>
    <xf numFmtId="185" fontId="1" fillId="11" borderId="10" xfId="62" applyNumberFormat="1" applyFont="1" applyFill="1" applyBorder="1" applyAlignment="1">
      <alignment/>
    </xf>
    <xf numFmtId="184" fontId="1" fillId="11" borderId="10" xfId="62" applyNumberFormat="1" applyFont="1" applyFill="1" applyBorder="1" applyAlignment="1">
      <alignment/>
    </xf>
    <xf numFmtId="0" fontId="16" fillId="0" borderId="0" xfId="0" applyFont="1" applyFill="1" applyBorder="1" applyAlignment="1">
      <alignment/>
    </xf>
    <xf numFmtId="0" fontId="0" fillId="0" borderId="0" xfId="0" applyFill="1" applyBorder="1" applyAlignment="1">
      <alignment/>
    </xf>
    <xf numFmtId="0" fontId="16" fillId="0" borderId="0" xfId="0" applyFont="1" applyFill="1" applyBorder="1" applyAlignment="1">
      <alignment horizontal="center" wrapText="1"/>
    </xf>
    <xf numFmtId="171" fontId="1" fillId="0" borderId="0" xfId="62" applyFont="1" applyFill="1" applyBorder="1" applyAlignment="1">
      <alignment/>
    </xf>
    <xf numFmtId="184" fontId="1" fillId="0" borderId="0" xfId="62" applyNumberFormat="1" applyFont="1" applyFill="1" applyBorder="1" applyAlignment="1">
      <alignment/>
    </xf>
    <xf numFmtId="185" fontId="0" fillId="0" borderId="10" xfId="0" applyNumberFormat="1" applyBorder="1" applyAlignment="1">
      <alignment/>
    </xf>
    <xf numFmtId="0" fontId="17" fillId="0" borderId="0" xfId="0" applyFont="1" applyAlignment="1">
      <alignment/>
    </xf>
    <xf numFmtId="0" fontId="3" fillId="0" borderId="10" xfId="54" applyFont="1" applyBorder="1" applyAlignment="1">
      <alignment wrapText="1"/>
      <protection/>
    </xf>
    <xf numFmtId="0" fontId="3" fillId="0" borderId="10" xfId="0" applyFont="1" applyFill="1" applyBorder="1" applyAlignment="1">
      <alignment horizontal="center" vertical="top" wrapText="1"/>
    </xf>
    <xf numFmtId="0" fontId="13" fillId="0" borderId="0" xfId="0" applyFont="1" applyBorder="1" applyAlignment="1">
      <alignment/>
    </xf>
    <xf numFmtId="185" fontId="15" fillId="4" borderId="10" xfId="0" applyNumberFormat="1" applyFont="1" applyFill="1" applyBorder="1" applyAlignment="1">
      <alignment/>
    </xf>
    <xf numFmtId="0" fontId="6" fillId="0" borderId="10" xfId="0" applyFont="1" applyFill="1" applyBorder="1" applyAlignment="1">
      <alignment horizontal="center" vertical="top"/>
    </xf>
    <xf numFmtId="0" fontId="3" fillId="0" borderId="10" xfId="0" applyFont="1" applyFill="1" applyBorder="1" applyAlignment="1">
      <alignment horizontal="center" vertical="top"/>
    </xf>
    <xf numFmtId="0" fontId="3" fillId="0" borderId="10" xfId="0" applyFont="1" applyFill="1" applyBorder="1" applyAlignment="1">
      <alignment horizontal="justify" vertical="top" wrapText="1"/>
    </xf>
    <xf numFmtId="0" fontId="16" fillId="0" borderId="14" xfId="0" applyFont="1" applyFill="1" applyBorder="1" applyAlignment="1">
      <alignment wrapText="1"/>
    </xf>
    <xf numFmtId="0" fontId="16" fillId="0" borderId="13" xfId="0" applyFont="1" applyFill="1" applyBorder="1" applyAlignment="1">
      <alignment wrapText="1"/>
    </xf>
    <xf numFmtId="49" fontId="3" fillId="0" borderId="10" xfId="0" applyNumberFormat="1" applyFont="1" applyFill="1" applyBorder="1" applyAlignment="1">
      <alignment horizontal="center" vertical="center"/>
    </xf>
    <xf numFmtId="0" fontId="10" fillId="0" borderId="10" xfId="0" applyFont="1" applyFill="1" applyBorder="1" applyAlignment="1">
      <alignment horizontal="justify" vertical="top" wrapText="1"/>
    </xf>
    <xf numFmtId="0" fontId="12" fillId="0" borderId="10" xfId="0" applyFont="1" applyFill="1" applyBorder="1" applyAlignment="1">
      <alignment horizontal="justify" vertical="top" wrapText="1"/>
    </xf>
    <xf numFmtId="0" fontId="12" fillId="7" borderId="10" xfId="0" applyFont="1" applyFill="1" applyBorder="1" applyAlignment="1">
      <alignment horizontal="center" vertical="center"/>
    </xf>
    <xf numFmtId="176" fontId="10"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xf>
    <xf numFmtId="0" fontId="3" fillId="0" borderId="0" xfId="0" applyFont="1" applyAlignment="1">
      <alignment horizontal="center" vertical="center"/>
    </xf>
    <xf numFmtId="0" fontId="10" fillId="0" borderId="10" xfId="0" applyFont="1" applyFill="1" applyBorder="1" applyAlignment="1">
      <alignment horizontal="left" vertical="justify" wrapText="1"/>
    </xf>
    <xf numFmtId="0" fontId="12" fillId="0" borderId="10" xfId="0" applyFont="1" applyFill="1" applyBorder="1" applyAlignment="1">
      <alignment horizontal="left" vertical="justify" wrapText="1"/>
    </xf>
    <xf numFmtId="176" fontId="10" fillId="7" borderId="10" xfId="0" applyNumberFormat="1" applyFont="1" applyFill="1" applyBorder="1" applyAlignment="1">
      <alignment horizontal="center" vertical="center" wrapText="1"/>
    </xf>
    <xf numFmtId="0" fontId="16" fillId="0" borderId="14" xfId="0" applyFont="1" applyFill="1" applyBorder="1" applyAlignment="1">
      <alignment horizontal="center" wrapText="1"/>
    </xf>
    <xf numFmtId="0" fontId="2" fillId="22" borderId="10" xfId="0" applyFont="1" applyFill="1" applyBorder="1" applyAlignment="1">
      <alignment horizontal="center" wrapText="1"/>
    </xf>
    <xf numFmtId="185" fontId="18" fillId="11" borderId="10" xfId="0" applyNumberFormat="1" applyFont="1" applyFill="1" applyBorder="1" applyAlignment="1">
      <alignment/>
    </xf>
    <xf numFmtId="171" fontId="1" fillId="0" borderId="10" xfId="62" applyFont="1" applyFill="1" applyBorder="1" applyAlignment="1">
      <alignment/>
    </xf>
    <xf numFmtId="0" fontId="2" fillId="0" borderId="0" xfId="0" applyFont="1" applyFill="1" applyBorder="1" applyAlignment="1">
      <alignment horizontal="left" vertical="top" wrapText="1"/>
    </xf>
    <xf numFmtId="0" fontId="17" fillId="0" borderId="0" xfId="0" applyFont="1" applyBorder="1" applyAlignment="1">
      <alignment horizontal="left" wrapText="1"/>
    </xf>
    <xf numFmtId="0" fontId="17" fillId="0" borderId="0" xfId="0" applyFont="1" applyBorder="1" applyAlignment="1">
      <alignment/>
    </xf>
    <xf numFmtId="0" fontId="17" fillId="0" borderId="0" xfId="0" applyFont="1" applyBorder="1" applyAlignment="1">
      <alignment horizontal="left"/>
    </xf>
    <xf numFmtId="0" fontId="16" fillId="0" borderId="0" xfId="0" applyFont="1" applyBorder="1" applyAlignment="1">
      <alignment horizontal="center" wrapText="1"/>
    </xf>
    <xf numFmtId="0" fontId="5" fillId="0" borderId="0" xfId="0" applyFont="1" applyFill="1" applyBorder="1" applyAlignment="1">
      <alignment/>
    </xf>
    <xf numFmtId="0" fontId="1" fillId="0" borderId="0" xfId="0" applyFont="1" applyBorder="1" applyAlignment="1">
      <alignment horizontal="left" wrapText="1"/>
    </xf>
    <xf numFmtId="0" fontId="1" fillId="0" borderId="0" xfId="0" applyFont="1" applyBorder="1" applyAlignment="1">
      <alignment horizontal="right" wrapText="1"/>
    </xf>
    <xf numFmtId="1" fontId="1" fillId="0" borderId="0" xfId="0" applyNumberFormat="1" applyFont="1" applyBorder="1" applyAlignment="1">
      <alignment horizontal="right" wrapText="1"/>
    </xf>
    <xf numFmtId="176" fontId="0" fillId="0" borderId="0" xfId="0" applyNumberFormat="1" applyAlignment="1">
      <alignment/>
    </xf>
    <xf numFmtId="0" fontId="12" fillId="0" borderId="10" xfId="0" applyFont="1" applyBorder="1" applyAlignment="1">
      <alignment horizontal="center" vertical="center" wrapText="1"/>
    </xf>
    <xf numFmtId="0" fontId="12" fillId="0" borderId="10" xfId="0" applyFont="1" applyBorder="1" applyAlignment="1">
      <alignment horizontal="center" textRotation="90" wrapText="1"/>
    </xf>
    <xf numFmtId="0" fontId="12" fillId="0" borderId="10" xfId="0" applyFont="1" applyBorder="1" applyAlignment="1">
      <alignment horizontal="center" vertical="top" wrapText="1"/>
    </xf>
    <xf numFmtId="0" fontId="7" fillId="0" borderId="0" xfId="0" applyFont="1" applyBorder="1" applyAlignment="1">
      <alignment horizontal="center" vertical="center" wrapText="1"/>
    </xf>
    <xf numFmtId="0" fontId="40" fillId="0" borderId="0" xfId="0" applyFont="1" applyAlignment="1">
      <alignment/>
    </xf>
    <xf numFmtId="0" fontId="13" fillId="0" borderId="0" xfId="0" applyFont="1" applyAlignment="1">
      <alignment/>
    </xf>
    <xf numFmtId="184" fontId="38" fillId="0" borderId="10" xfId="62" applyNumberFormat="1" applyFont="1" applyBorder="1" applyAlignment="1">
      <alignment horizontal="center" vertical="top" wrapText="1"/>
    </xf>
    <xf numFmtId="184" fontId="37" fillId="0" borderId="10" xfId="62" applyNumberFormat="1" applyFont="1" applyBorder="1" applyAlignment="1">
      <alignment horizontal="center" vertical="center" wrapText="1"/>
    </xf>
    <xf numFmtId="184" fontId="37" fillId="0" borderId="10" xfId="62" applyNumberFormat="1" applyFont="1" applyBorder="1" applyAlignment="1">
      <alignment horizontal="left" vertical="top" wrapText="1"/>
    </xf>
    <xf numFmtId="184" fontId="38" fillId="0" borderId="10" xfId="62" applyNumberFormat="1" applyFont="1" applyBorder="1" applyAlignment="1">
      <alignment horizontal="left" vertical="top" wrapText="1"/>
    </xf>
    <xf numFmtId="184" fontId="13" fillId="0" borderId="10" xfId="62" applyNumberFormat="1" applyFont="1" applyBorder="1" applyAlignment="1">
      <alignment vertical="top" wrapText="1"/>
    </xf>
    <xf numFmtId="184" fontId="13" fillId="0" borderId="10" xfId="62" applyNumberFormat="1" applyFont="1" applyBorder="1" applyAlignment="1">
      <alignment wrapText="1"/>
    </xf>
    <xf numFmtId="184" fontId="13" fillId="0" borderId="11" xfId="62" applyNumberFormat="1" applyFont="1" applyBorder="1" applyAlignment="1">
      <alignment wrapText="1"/>
    </xf>
    <xf numFmtId="184" fontId="38" fillId="0" borderId="12" xfId="62" applyNumberFormat="1" applyFont="1" applyBorder="1" applyAlignment="1">
      <alignment horizontal="left" vertical="top" wrapText="1"/>
    </xf>
    <xf numFmtId="184" fontId="40" fillId="0" borderId="10" xfId="62" applyNumberFormat="1" applyFont="1" applyBorder="1" applyAlignment="1">
      <alignment/>
    </xf>
    <xf numFmtId="184" fontId="7" fillId="0" borderId="10" xfId="62" applyNumberFormat="1" applyFont="1" applyBorder="1" applyAlignment="1">
      <alignment horizontal="center"/>
    </xf>
    <xf numFmtId="184" fontId="37" fillId="0" borderId="0" xfId="62" applyNumberFormat="1" applyFont="1" applyBorder="1" applyAlignment="1">
      <alignment horizontal="center" vertical="center" wrapText="1"/>
    </xf>
    <xf numFmtId="184" fontId="13" fillId="0" borderId="0" xfId="62" applyNumberFormat="1" applyFont="1" applyAlignment="1">
      <alignment/>
    </xf>
    <xf numFmtId="184" fontId="40" fillId="0" borderId="0" xfId="62" applyNumberFormat="1" applyFont="1" applyAlignment="1">
      <alignment/>
    </xf>
    <xf numFmtId="185" fontId="12" fillId="0" borderId="10" xfId="62" applyNumberFormat="1" applyFont="1" applyBorder="1" applyAlignment="1">
      <alignment vertical="center" wrapText="1"/>
    </xf>
    <xf numFmtId="188" fontId="0" fillId="0" borderId="0" xfId="0" applyNumberFormat="1" applyAlignment="1">
      <alignment/>
    </xf>
    <xf numFmtId="188" fontId="13" fillId="0" borderId="0" xfId="0" applyNumberFormat="1" applyFont="1" applyAlignment="1">
      <alignment/>
    </xf>
    <xf numFmtId="184" fontId="38" fillId="0" borderId="10" xfId="62" applyNumberFormat="1" applyFont="1" applyBorder="1" applyAlignment="1">
      <alignment horizontal="center" vertical="center" wrapText="1"/>
    </xf>
    <xf numFmtId="0" fontId="16" fillId="0" borderId="14" xfId="0" applyFont="1" applyFill="1" applyBorder="1" applyAlignment="1">
      <alignment horizontal="center" wrapText="1"/>
    </xf>
    <xf numFmtId="0" fontId="16" fillId="0" borderId="13" xfId="0" applyFont="1" applyFill="1" applyBorder="1" applyAlignment="1">
      <alignment horizontal="center" wrapText="1"/>
    </xf>
    <xf numFmtId="185" fontId="7" fillId="24" borderId="0" xfId="0" applyNumberFormat="1" applyFont="1" applyFill="1" applyBorder="1" applyAlignment="1">
      <alignment horizontal="center"/>
    </xf>
    <xf numFmtId="0" fontId="2" fillId="0" borderId="10" xfId="0" applyFont="1" applyBorder="1" applyAlignment="1">
      <alignment horizontal="center" wrapText="1"/>
    </xf>
    <xf numFmtId="0" fontId="2" fillId="0" borderId="10" xfId="0" applyFont="1" applyBorder="1" applyAlignment="1">
      <alignment horizontal="center"/>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22" borderId="10" xfId="0"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13" xfId="0" applyFont="1" applyFill="1" applyBorder="1" applyAlignment="1">
      <alignment horizontal="left" vertical="top" wrapText="1"/>
    </xf>
    <xf numFmtId="0" fontId="7" fillId="0" borderId="0" xfId="0" applyFont="1" applyBorder="1" applyAlignment="1">
      <alignment horizontal="center" wrapText="1"/>
    </xf>
    <xf numFmtId="0" fontId="2" fillId="0" borderId="10" xfId="0" applyFont="1" applyFill="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horizontal="left"/>
    </xf>
    <xf numFmtId="0" fontId="2" fillId="0" borderId="0" xfId="0" applyFont="1" applyFill="1" applyBorder="1" applyAlignment="1">
      <alignment horizontal="left" vertical="top" wrapText="1"/>
    </xf>
    <xf numFmtId="0" fontId="17" fillId="0" borderId="0" xfId="0" applyFont="1" applyBorder="1" applyAlignment="1">
      <alignment horizontal="left" wrapText="1"/>
    </xf>
    <xf numFmtId="0" fontId="17" fillId="0" borderId="0" xfId="0" applyFont="1" applyAlignment="1">
      <alignment horizontal="left" wrapText="1"/>
    </xf>
    <xf numFmtId="0" fontId="3" fillId="0" borderId="0" xfId="0" applyFont="1" applyBorder="1" applyAlignment="1">
      <alignment horizontal="left" wrapText="1"/>
    </xf>
    <xf numFmtId="0" fontId="3" fillId="0" borderId="0" xfId="0" applyFont="1" applyBorder="1" applyAlignment="1">
      <alignment horizontal="left"/>
    </xf>
    <xf numFmtId="0" fontId="2" fillId="22" borderId="14" xfId="0" applyFont="1" applyFill="1" applyBorder="1" applyAlignment="1">
      <alignment horizontal="center" vertical="top" wrapText="1"/>
    </xf>
    <xf numFmtId="0" fontId="2" fillId="22" borderId="13" xfId="0" applyFont="1" applyFill="1" applyBorder="1" applyAlignment="1">
      <alignment horizontal="center" vertical="top" wrapText="1"/>
    </xf>
    <xf numFmtId="0" fontId="4"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xf>
    <xf numFmtId="0" fontId="11" fillId="0" borderId="10" xfId="0" applyFont="1" applyBorder="1" applyAlignment="1">
      <alignment horizontal="center" vertical="center" textRotation="90"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2" fillId="22" borderId="12" xfId="0" applyFont="1" applyFill="1" applyBorder="1" applyAlignment="1">
      <alignment horizontal="center" wrapText="1"/>
    </xf>
    <xf numFmtId="0" fontId="2" fillId="22" borderId="11" xfId="0" applyFont="1" applyFill="1" applyBorder="1" applyAlignment="1">
      <alignment horizontal="center" wrapText="1"/>
    </xf>
    <xf numFmtId="0" fontId="2" fillId="0" borderId="12" xfId="0" applyFont="1" applyFill="1" applyBorder="1" applyAlignment="1">
      <alignment horizontal="center" wrapText="1"/>
    </xf>
    <xf numFmtId="0" fontId="2" fillId="0" borderId="11" xfId="0" applyFont="1" applyFill="1" applyBorder="1" applyAlignment="1">
      <alignment horizontal="center" wrapText="1"/>
    </xf>
    <xf numFmtId="0" fontId="7" fillId="0" borderId="18"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10" xfId="0" applyFont="1" applyBorder="1" applyAlignment="1">
      <alignment horizontal="center" vertical="center" textRotation="90" wrapText="1"/>
    </xf>
    <xf numFmtId="0" fontId="12" fillId="0" borderId="10" xfId="0" applyFont="1" applyBorder="1" applyAlignment="1">
      <alignment horizontal="center" vertical="center" wrapText="1"/>
    </xf>
    <xf numFmtId="0" fontId="12" fillId="0" borderId="12" xfId="0" applyFont="1" applyBorder="1" applyAlignment="1">
      <alignment horizontal="center" vertical="top" wrapText="1"/>
    </xf>
    <xf numFmtId="0" fontId="12" fillId="0" borderId="11" xfId="0" applyFont="1" applyBorder="1" applyAlignment="1">
      <alignment horizontal="center" vertical="top" wrapText="1"/>
    </xf>
    <xf numFmtId="0" fontId="37"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динамика" xfId="53"/>
    <cellStyle name="Обычный_доходы динамика 2009"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3:Q35"/>
  <sheetViews>
    <sheetView zoomScalePageLayoutView="0" workbookViewId="0" topLeftCell="A1">
      <selection activeCell="A15" sqref="A15:I15"/>
    </sheetView>
  </sheetViews>
  <sheetFormatPr defaultColWidth="9.00390625" defaultRowHeight="12.75"/>
  <cols>
    <col min="1" max="1" width="6.75390625" style="0" customWidth="1"/>
    <col min="2" max="2" width="29.875" style="0" customWidth="1"/>
    <col min="3" max="3" width="14.125" style="0" customWidth="1"/>
    <col min="4" max="4" width="20.00390625" style="0" customWidth="1"/>
    <col min="5" max="5" width="17.00390625" style="0" customWidth="1"/>
    <col min="6" max="6" width="9.375" style="0" bestFit="1" customWidth="1"/>
    <col min="7" max="7" width="12.25390625" style="0" customWidth="1"/>
    <col min="8" max="8" width="10.00390625" style="0" customWidth="1"/>
    <col min="9" max="9" width="10.75390625" style="0" customWidth="1"/>
    <col min="10" max="10" width="12.625" style="0" customWidth="1"/>
    <col min="11" max="11" width="2.125" style="0" customWidth="1"/>
  </cols>
  <sheetData>
    <row r="3" ht="18">
      <c r="A3" s="30" t="s">
        <v>261</v>
      </c>
    </row>
    <row r="4" ht="18">
      <c r="A4" s="30" t="s">
        <v>224</v>
      </c>
    </row>
    <row r="5" spans="1:15" ht="12.75">
      <c r="A5" s="35"/>
      <c r="B5" s="35"/>
      <c r="C5" s="35"/>
      <c r="D5" s="35"/>
      <c r="E5" s="35"/>
      <c r="F5" s="35"/>
      <c r="G5" s="35"/>
      <c r="H5" s="35"/>
      <c r="I5" s="35"/>
      <c r="J5" s="35"/>
      <c r="K5" s="35"/>
      <c r="L5" s="35"/>
      <c r="M5" s="35"/>
      <c r="N5" s="35"/>
      <c r="O5" s="35"/>
    </row>
    <row r="6" spans="1:13" ht="42.75" customHeight="1">
      <c r="A6" s="113" t="s">
        <v>234</v>
      </c>
      <c r="B6" s="114"/>
      <c r="C6" s="58" t="s">
        <v>240</v>
      </c>
      <c r="D6" s="71" t="s">
        <v>245</v>
      </c>
      <c r="E6" s="108" t="s">
        <v>1</v>
      </c>
      <c r="F6" s="109"/>
      <c r="G6" s="72" t="s">
        <v>20</v>
      </c>
      <c r="H6" s="108" t="s">
        <v>2</v>
      </c>
      <c r="I6" s="109"/>
      <c r="J6" s="111" t="s">
        <v>3</v>
      </c>
      <c r="K6" s="44"/>
      <c r="L6" s="45"/>
      <c r="M6" s="45"/>
    </row>
    <row r="7" spans="1:13" ht="20.25" customHeight="1">
      <c r="A7" s="115"/>
      <c r="B7" s="116"/>
      <c r="C7" s="36" t="s">
        <v>235</v>
      </c>
      <c r="D7" s="36" t="s">
        <v>235</v>
      </c>
      <c r="E7" s="36" t="s">
        <v>235</v>
      </c>
      <c r="F7" s="36" t="s">
        <v>236</v>
      </c>
      <c r="G7" s="72" t="s">
        <v>235</v>
      </c>
      <c r="H7" s="36" t="s">
        <v>235</v>
      </c>
      <c r="I7" s="36" t="s">
        <v>236</v>
      </c>
      <c r="J7" s="112"/>
      <c r="K7" s="46"/>
      <c r="L7" s="45"/>
      <c r="M7" s="44"/>
    </row>
    <row r="8" spans="1:13" ht="12.75">
      <c r="A8" s="118" t="s">
        <v>243</v>
      </c>
      <c r="B8" s="119"/>
      <c r="C8" s="37">
        <v>27141</v>
      </c>
      <c r="D8" s="37">
        <v>98954</v>
      </c>
      <c r="E8" s="37">
        <v>79443</v>
      </c>
      <c r="F8" s="38">
        <f>E8/E12*100</f>
        <v>99.0680917766862</v>
      </c>
      <c r="G8" s="40">
        <v>83925</v>
      </c>
      <c r="H8" s="37">
        <v>136404</v>
      </c>
      <c r="I8" s="39">
        <f>H8/H12*100</f>
        <v>99.05882352941177</v>
      </c>
      <c r="J8" s="49">
        <f>H8-G8</f>
        <v>52479</v>
      </c>
      <c r="K8" s="47"/>
      <c r="L8" s="45"/>
      <c r="M8" s="45"/>
    </row>
    <row r="9" spans="1:13" ht="23.25" customHeight="1">
      <c r="A9" s="118" t="s">
        <v>237</v>
      </c>
      <c r="B9" s="119"/>
      <c r="C9" s="37">
        <v>4775</v>
      </c>
      <c r="D9" s="37">
        <v>0</v>
      </c>
      <c r="E9" s="37">
        <v>-495</v>
      </c>
      <c r="F9" s="38">
        <f>E9/E12*100</f>
        <v>-0.6172816412957677</v>
      </c>
      <c r="G9" s="40">
        <v>0</v>
      </c>
      <c r="H9" s="37">
        <v>-495</v>
      </c>
      <c r="I9" s="39">
        <f>H9/H12*100</f>
        <v>-0.35947712418300654</v>
      </c>
      <c r="J9" s="49">
        <f>H9-G9</f>
        <v>-495</v>
      </c>
      <c r="K9" s="47"/>
      <c r="L9" s="45"/>
      <c r="M9" s="45"/>
    </row>
    <row r="10" spans="1:13" ht="23.25" customHeight="1">
      <c r="A10" s="118" t="s">
        <v>238</v>
      </c>
      <c r="B10" s="119"/>
      <c r="C10" s="37">
        <v>2276</v>
      </c>
      <c r="D10" s="37">
        <v>0</v>
      </c>
      <c r="E10" s="37">
        <v>-757.7</v>
      </c>
      <c r="F10" s="38">
        <f>E10/E12*100</f>
        <v>-0.9448773729490973</v>
      </c>
      <c r="G10" s="40">
        <v>0</v>
      </c>
      <c r="H10" s="37">
        <v>-758</v>
      </c>
      <c r="I10" s="39">
        <f>H10/H12*100</f>
        <v>-0.5504720406681191</v>
      </c>
      <c r="J10" s="49">
        <f>H10-G10</f>
        <v>-758</v>
      </c>
      <c r="K10" s="47"/>
      <c r="L10" s="45"/>
      <c r="M10" s="45"/>
    </row>
    <row r="11" spans="1:13" ht="12.75">
      <c r="A11" s="121" t="s">
        <v>239</v>
      </c>
      <c r="B11" s="121"/>
      <c r="C11" s="37">
        <v>4754</v>
      </c>
      <c r="D11" s="37">
        <v>2475</v>
      </c>
      <c r="E11" s="37">
        <v>2000</v>
      </c>
      <c r="F11" s="74">
        <f>E11/E12*100</f>
        <v>2.4940672375586574</v>
      </c>
      <c r="G11" s="40">
        <v>2475</v>
      </c>
      <c r="H11" s="37">
        <v>2549</v>
      </c>
      <c r="I11" s="39">
        <f>H11/H12*100</f>
        <v>1.8511256354393608</v>
      </c>
      <c r="J11" s="49">
        <f>H11-G11</f>
        <v>74</v>
      </c>
      <c r="K11" s="47"/>
      <c r="L11" s="45"/>
      <c r="M11" s="45"/>
    </row>
    <row r="12" spans="1:13" ht="12.75">
      <c r="A12" s="117" t="s">
        <v>233</v>
      </c>
      <c r="B12" s="117"/>
      <c r="C12" s="42">
        <f aca="true" t="shared" si="0" ref="C12:J12">SUM(C8:C11)</f>
        <v>38946</v>
      </c>
      <c r="D12" s="42">
        <f t="shared" si="0"/>
        <v>101429</v>
      </c>
      <c r="E12" s="42">
        <f t="shared" si="0"/>
        <v>80190.3</v>
      </c>
      <c r="F12" s="43">
        <f t="shared" si="0"/>
        <v>100</v>
      </c>
      <c r="G12" s="73">
        <f t="shared" si="0"/>
        <v>86400</v>
      </c>
      <c r="H12" s="42">
        <f t="shared" si="0"/>
        <v>137700</v>
      </c>
      <c r="I12" s="43">
        <f t="shared" si="0"/>
        <v>100</v>
      </c>
      <c r="J12" s="54">
        <f t="shared" si="0"/>
        <v>51300</v>
      </c>
      <c r="K12" s="48"/>
      <c r="L12" s="45"/>
      <c r="M12" s="45"/>
    </row>
    <row r="13" spans="1:10" ht="9" customHeight="1">
      <c r="A13" s="122"/>
      <c r="B13" s="123"/>
      <c r="C13" s="123"/>
      <c r="D13" s="123"/>
      <c r="E13" s="123"/>
      <c r="F13" s="123"/>
      <c r="G13" s="123"/>
      <c r="H13" s="123"/>
      <c r="I13" s="53"/>
      <c r="J13" s="53"/>
    </row>
    <row r="14" spans="1:10" ht="17.25" customHeight="1">
      <c r="A14" s="120" t="s">
        <v>6</v>
      </c>
      <c r="B14" s="120"/>
      <c r="C14" s="120"/>
      <c r="D14" s="120"/>
      <c r="E14" s="120"/>
      <c r="F14" s="120"/>
      <c r="G14" s="120"/>
      <c r="H14" s="120"/>
      <c r="I14" s="110">
        <f>J12+I13</f>
        <v>51300</v>
      </c>
      <c r="J14" s="110"/>
    </row>
    <row r="15" spans="1:17" ht="51.75" customHeight="1">
      <c r="A15" s="126" t="s">
        <v>242</v>
      </c>
      <c r="B15" s="126"/>
      <c r="C15" s="126"/>
      <c r="D15" s="126"/>
      <c r="E15" s="126"/>
      <c r="F15" s="126"/>
      <c r="G15" s="126"/>
      <c r="H15" s="126"/>
      <c r="I15" s="126"/>
      <c r="J15" s="50"/>
      <c r="K15" s="50"/>
      <c r="L15" s="50"/>
      <c r="M15" s="50"/>
      <c r="N15" s="50"/>
      <c r="O15" s="50"/>
      <c r="P15" s="50"/>
      <c r="Q15" s="50"/>
    </row>
    <row r="16" spans="1:10" ht="15.75">
      <c r="A16" s="34"/>
      <c r="B16" s="34"/>
      <c r="C16" s="34"/>
      <c r="D16" s="34"/>
      <c r="E16" s="34"/>
      <c r="F16" s="34"/>
      <c r="G16" s="34"/>
      <c r="H16" s="34"/>
      <c r="I16" s="34"/>
      <c r="J16" s="34"/>
    </row>
    <row r="17" spans="1:10" ht="44.25" customHeight="1">
      <c r="A17" s="113" t="s">
        <v>234</v>
      </c>
      <c r="B17" s="114"/>
      <c r="C17" s="58" t="s">
        <v>240</v>
      </c>
      <c r="D17" s="59" t="s">
        <v>4</v>
      </c>
      <c r="E17" s="108" t="s">
        <v>5</v>
      </c>
      <c r="F17" s="109"/>
      <c r="G17" s="108" t="s">
        <v>245</v>
      </c>
      <c r="H17" s="109"/>
      <c r="I17" s="111" t="s">
        <v>241</v>
      </c>
      <c r="J17" s="34"/>
    </row>
    <row r="18" spans="1:10" ht="20.25">
      <c r="A18" s="115"/>
      <c r="B18" s="116"/>
      <c r="C18" s="36" t="s">
        <v>235</v>
      </c>
      <c r="D18" s="36" t="s">
        <v>235</v>
      </c>
      <c r="E18" s="36" t="s">
        <v>235</v>
      </c>
      <c r="F18" s="36" t="s">
        <v>236</v>
      </c>
      <c r="G18" s="36" t="s">
        <v>235</v>
      </c>
      <c r="H18" s="36" t="s">
        <v>236</v>
      </c>
      <c r="I18" s="112"/>
      <c r="J18" s="34"/>
    </row>
    <row r="19" spans="1:10" ht="15.75">
      <c r="A19" s="118" t="s">
        <v>244</v>
      </c>
      <c r="B19" s="119"/>
      <c r="C19" s="37">
        <v>8680</v>
      </c>
      <c r="D19" s="37">
        <v>8559</v>
      </c>
      <c r="E19" s="37">
        <v>6065</v>
      </c>
      <c r="F19" s="38">
        <f>E19/E23*100</f>
        <v>12.399794733818421</v>
      </c>
      <c r="G19" s="37">
        <v>8791</v>
      </c>
      <c r="H19" s="39">
        <f>G19/G23*100</f>
        <v>11.183055590891744</v>
      </c>
      <c r="I19" s="49">
        <f>G19-D19</f>
        <v>232</v>
      </c>
      <c r="J19" s="34"/>
    </row>
    <row r="20" spans="1:10" ht="21.75" customHeight="1">
      <c r="A20" s="118" t="s">
        <v>237</v>
      </c>
      <c r="B20" s="119"/>
      <c r="C20" s="37">
        <v>15080</v>
      </c>
      <c r="D20" s="37">
        <v>5422</v>
      </c>
      <c r="E20" s="37">
        <v>480.1</v>
      </c>
      <c r="F20" s="38">
        <f>E20/E23*100</f>
        <v>0.9815567109161129</v>
      </c>
      <c r="G20" s="37">
        <v>480</v>
      </c>
      <c r="H20" s="39">
        <f>G20/G23*100</f>
        <v>0.6106093372344485</v>
      </c>
      <c r="I20" s="49">
        <f>G20-D20</f>
        <v>-4942</v>
      </c>
      <c r="J20" s="34"/>
    </row>
    <row r="21" spans="1:10" ht="23.25" customHeight="1">
      <c r="A21" s="118" t="s">
        <v>238</v>
      </c>
      <c r="B21" s="119"/>
      <c r="C21" s="37">
        <v>6685</v>
      </c>
      <c r="D21" s="37">
        <v>5536</v>
      </c>
      <c r="E21" s="37">
        <v>3269</v>
      </c>
      <c r="F21" s="38">
        <f>E21/E23*100</f>
        <v>6.68341780459232</v>
      </c>
      <c r="G21" s="37">
        <v>5092</v>
      </c>
      <c r="H21" s="39">
        <f>G21/G23*100</f>
        <v>6.477547385828775</v>
      </c>
      <c r="I21" s="49">
        <f>G21-D21</f>
        <v>-444</v>
      </c>
      <c r="J21" s="34"/>
    </row>
    <row r="22" spans="1:10" ht="15.75">
      <c r="A22" s="118" t="s">
        <v>239</v>
      </c>
      <c r="B22" s="119"/>
      <c r="C22" s="37">
        <v>75916</v>
      </c>
      <c r="D22" s="37">
        <v>64293</v>
      </c>
      <c r="E22" s="37">
        <v>39098</v>
      </c>
      <c r="F22" s="38">
        <f>E22/E23*100</f>
        <v>79.93523075067314</v>
      </c>
      <c r="G22" s="37">
        <v>64247</v>
      </c>
      <c r="H22" s="39">
        <f>G22/G23*100</f>
        <v>81.72878768604504</v>
      </c>
      <c r="I22" s="49">
        <f>G22-D22</f>
        <v>-46</v>
      </c>
      <c r="J22" s="34"/>
    </row>
    <row r="23" spans="1:10" ht="15.75">
      <c r="A23" s="129" t="s">
        <v>233</v>
      </c>
      <c r="B23" s="130"/>
      <c r="C23" s="42">
        <f aca="true" t="shared" si="1" ref="C23:I23">SUM(C19:C22)</f>
        <v>106361</v>
      </c>
      <c r="D23" s="42">
        <f>SUM(D19:D22)</f>
        <v>83810</v>
      </c>
      <c r="E23" s="40">
        <f t="shared" si="1"/>
        <v>48912.1</v>
      </c>
      <c r="F23" s="41">
        <f t="shared" si="1"/>
        <v>100</v>
      </c>
      <c r="G23" s="42">
        <f>SUM(G19:G22)</f>
        <v>78610</v>
      </c>
      <c r="H23" s="43">
        <f t="shared" si="1"/>
        <v>100</v>
      </c>
      <c r="I23" s="54">
        <f t="shared" si="1"/>
        <v>-5200</v>
      </c>
      <c r="J23" s="34"/>
    </row>
    <row r="24" spans="1:10" ht="15.75">
      <c r="A24" s="34"/>
      <c r="B24" s="34"/>
      <c r="C24" s="34"/>
      <c r="D24" s="34"/>
      <c r="E24" s="34"/>
      <c r="F24" s="34"/>
      <c r="G24" s="34"/>
      <c r="H24" s="34"/>
      <c r="I24" s="34"/>
      <c r="J24" s="34"/>
    </row>
    <row r="27" spans="1:16" ht="45" customHeight="1">
      <c r="A27" s="125"/>
      <c r="B27" s="125"/>
      <c r="C27" s="125"/>
      <c r="D27" s="125"/>
      <c r="E27" s="125"/>
      <c r="F27" s="125"/>
      <c r="G27" s="125"/>
      <c r="H27" s="125"/>
      <c r="I27" s="125"/>
      <c r="J27" s="77"/>
      <c r="K27" s="77"/>
      <c r="L27" s="77"/>
      <c r="M27" s="77"/>
      <c r="N27" s="77"/>
      <c r="O27" s="77"/>
      <c r="P27" s="77"/>
    </row>
    <row r="28" spans="1:16" ht="13.5">
      <c r="A28" s="76"/>
      <c r="B28" s="78"/>
      <c r="C28" s="78"/>
      <c r="D28" s="78"/>
      <c r="E28" s="78"/>
      <c r="F28" s="78"/>
      <c r="G28" s="78"/>
      <c r="H28" s="78"/>
      <c r="I28" s="78"/>
      <c r="J28" s="78"/>
      <c r="K28" s="78"/>
      <c r="L28" s="78"/>
      <c r="M28" s="78"/>
      <c r="N28" s="78"/>
      <c r="O28" s="78"/>
      <c r="P28" s="78"/>
    </row>
    <row r="29" spans="1:16" ht="12.75">
      <c r="A29" s="127"/>
      <c r="B29" s="128"/>
      <c r="C29" s="128"/>
      <c r="D29" s="128"/>
      <c r="E29" s="128"/>
      <c r="F29" s="128"/>
      <c r="G29" s="128"/>
      <c r="H29" s="128"/>
      <c r="I29" s="128"/>
      <c r="J29" s="128"/>
      <c r="K29" s="128"/>
      <c r="L29" s="128"/>
      <c r="M29" s="128"/>
      <c r="N29" s="128"/>
      <c r="O29" s="128"/>
      <c r="P29" s="128"/>
    </row>
    <row r="30" spans="1:16" ht="12.75">
      <c r="A30" s="79"/>
      <c r="B30" s="79"/>
      <c r="C30" s="79"/>
      <c r="D30" s="75"/>
      <c r="E30" s="75"/>
      <c r="F30" s="75"/>
      <c r="G30" s="75"/>
      <c r="H30" s="75"/>
      <c r="I30" s="75"/>
      <c r="J30" s="75"/>
      <c r="K30" s="75"/>
      <c r="L30" s="75"/>
      <c r="M30" s="80"/>
      <c r="N30" s="80"/>
      <c r="O30" s="80"/>
      <c r="P30" s="80"/>
    </row>
    <row r="31" spans="1:16" ht="12.75">
      <c r="A31" s="81"/>
      <c r="B31" s="81"/>
      <c r="C31" s="82"/>
      <c r="D31" s="75"/>
      <c r="E31" s="75"/>
      <c r="F31" s="75"/>
      <c r="G31" s="75"/>
      <c r="H31" s="75"/>
      <c r="I31" s="75"/>
      <c r="J31" s="75"/>
      <c r="K31" s="75"/>
      <c r="L31" s="75"/>
      <c r="M31" s="80"/>
      <c r="N31" s="80"/>
      <c r="O31" s="80"/>
      <c r="P31" s="80"/>
    </row>
    <row r="32" spans="1:16" ht="12.75">
      <c r="A32" s="81"/>
      <c r="B32" s="81"/>
      <c r="C32" s="82"/>
      <c r="D32" s="75"/>
      <c r="E32" s="75"/>
      <c r="F32" s="75"/>
      <c r="G32" s="75"/>
      <c r="H32" s="75"/>
      <c r="I32" s="75"/>
      <c r="J32" s="75"/>
      <c r="K32" s="75"/>
      <c r="L32" s="75"/>
      <c r="M32" s="80"/>
      <c r="N32" s="80"/>
      <c r="O32" s="80"/>
      <c r="P32" s="80"/>
    </row>
    <row r="33" spans="1:16" ht="12.75">
      <c r="A33" s="81"/>
      <c r="B33" s="81"/>
      <c r="C33" s="82"/>
      <c r="D33" s="75"/>
      <c r="E33" s="75"/>
      <c r="F33" s="75"/>
      <c r="G33" s="75"/>
      <c r="H33" s="75"/>
      <c r="I33" s="75"/>
      <c r="J33" s="75"/>
      <c r="K33" s="75"/>
      <c r="L33" s="75"/>
      <c r="M33" s="80"/>
      <c r="N33" s="80"/>
      <c r="O33" s="80"/>
      <c r="P33" s="80"/>
    </row>
    <row r="34" spans="1:16" ht="12.75">
      <c r="A34" s="81"/>
      <c r="B34" s="81"/>
      <c r="C34" s="83"/>
      <c r="D34" s="75"/>
      <c r="E34" s="75"/>
      <c r="F34" s="75"/>
      <c r="G34" s="75"/>
      <c r="H34" s="75"/>
      <c r="I34" s="75"/>
      <c r="J34" s="75"/>
      <c r="K34" s="75"/>
      <c r="L34" s="75"/>
      <c r="M34" s="80"/>
      <c r="N34" s="80"/>
      <c r="O34" s="80"/>
      <c r="P34" s="80"/>
    </row>
    <row r="35" spans="1:16" ht="12.75">
      <c r="A35" s="81"/>
      <c r="B35" s="81"/>
      <c r="C35" s="83"/>
      <c r="D35" s="124"/>
      <c r="E35" s="124"/>
      <c r="F35" s="124"/>
      <c r="G35" s="124"/>
      <c r="H35" s="124"/>
      <c r="I35" s="124"/>
      <c r="J35" s="124"/>
      <c r="K35" s="124"/>
      <c r="L35" s="124"/>
      <c r="M35" s="124"/>
      <c r="N35" s="124"/>
      <c r="O35" s="124"/>
      <c r="P35" s="80"/>
    </row>
  </sheetData>
  <sheetProtection/>
  <mergeCells count="25">
    <mergeCell ref="A20:B20"/>
    <mergeCell ref="D35:O35"/>
    <mergeCell ref="A27:I27"/>
    <mergeCell ref="A15:I15"/>
    <mergeCell ref="I17:I18"/>
    <mergeCell ref="G17:H17"/>
    <mergeCell ref="A29:P29"/>
    <mergeCell ref="A23:B23"/>
    <mergeCell ref="A21:B21"/>
    <mergeCell ref="A22:B22"/>
    <mergeCell ref="A19:B19"/>
    <mergeCell ref="A17:B18"/>
    <mergeCell ref="E17:F17"/>
    <mergeCell ref="A8:B8"/>
    <mergeCell ref="A14:H14"/>
    <mergeCell ref="A9:B9"/>
    <mergeCell ref="A10:B10"/>
    <mergeCell ref="A11:B11"/>
    <mergeCell ref="A13:H13"/>
    <mergeCell ref="H6:I6"/>
    <mergeCell ref="I14:J14"/>
    <mergeCell ref="J6:J7"/>
    <mergeCell ref="A6:B7"/>
    <mergeCell ref="E6:F6"/>
    <mergeCell ref="A12:B12"/>
  </mergeCells>
  <printOptions/>
  <pageMargins left="0.3937007874015748" right="0.1968503937007874" top="0.1968503937007874"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146"/>
  <sheetViews>
    <sheetView zoomScalePageLayoutView="0" workbookViewId="0" topLeftCell="A1">
      <selection activeCell="G10" sqref="G10"/>
    </sheetView>
  </sheetViews>
  <sheetFormatPr defaultColWidth="9.00390625" defaultRowHeight="12.75"/>
  <cols>
    <col min="1" max="1" width="4.125" style="20" customWidth="1"/>
    <col min="2" max="2" width="4.875" style="20" customWidth="1"/>
    <col min="3" max="3" width="20.625" style="20" customWidth="1"/>
    <col min="4" max="4" width="39.75390625" style="25" customWidth="1"/>
    <col min="5" max="5" width="8.75390625" style="28" customWidth="1"/>
  </cols>
  <sheetData>
    <row r="1" spans="3:4" ht="12.75">
      <c r="C1" s="133" t="s">
        <v>260</v>
      </c>
      <c r="D1" s="133"/>
    </row>
    <row r="2" spans="3:4" ht="12.75">
      <c r="C2" s="133"/>
      <c r="D2" s="133"/>
    </row>
    <row r="5" spans="1:5" ht="12.75">
      <c r="A5" s="4"/>
      <c r="B5"/>
      <c r="C5"/>
      <c r="D5"/>
      <c r="E5"/>
    </row>
    <row r="6" spans="1:5" ht="12.75">
      <c r="A6" s="134" t="s">
        <v>80</v>
      </c>
      <c r="B6" s="131" t="s">
        <v>81</v>
      </c>
      <c r="C6" s="131"/>
      <c r="D6" s="135" t="s">
        <v>82</v>
      </c>
      <c r="E6" s="131" t="s">
        <v>259</v>
      </c>
    </row>
    <row r="7" spans="1:5" ht="67.5">
      <c r="A7" s="134"/>
      <c r="B7" s="24" t="s">
        <v>203</v>
      </c>
      <c r="C7" s="5" t="s">
        <v>83</v>
      </c>
      <c r="D7" s="136"/>
      <c r="E7" s="132"/>
    </row>
    <row r="8" spans="1:5" ht="12.75">
      <c r="A8" s="5">
        <v>1</v>
      </c>
      <c r="B8" s="5">
        <v>2</v>
      </c>
      <c r="C8" s="5">
        <v>3</v>
      </c>
      <c r="D8" s="32">
        <v>4</v>
      </c>
      <c r="E8" s="5">
        <v>5</v>
      </c>
    </row>
    <row r="9" spans="1:5" ht="12.75">
      <c r="A9" s="9">
        <v>1</v>
      </c>
      <c r="B9" s="9" t="s">
        <v>84</v>
      </c>
      <c r="C9" s="7" t="s">
        <v>85</v>
      </c>
      <c r="D9" s="14" t="s">
        <v>202</v>
      </c>
      <c r="E9" s="64">
        <f>E10+E21+E24+E32+E41+E49+E65+E73+E82+E67+E116+E109</f>
        <v>238730.3</v>
      </c>
    </row>
    <row r="10" spans="1:5" ht="12.75">
      <c r="A10" s="9">
        <f>A9+1</f>
        <v>2</v>
      </c>
      <c r="B10" s="9">
        <v>182</v>
      </c>
      <c r="C10" s="7" t="s">
        <v>86</v>
      </c>
      <c r="D10" s="14" t="s">
        <v>87</v>
      </c>
      <c r="E10" s="8">
        <f>E11+E14</f>
        <v>144452</v>
      </c>
    </row>
    <row r="11" spans="1:5" ht="12.75">
      <c r="A11" s="9">
        <f aca="true" t="shared" si="0" ref="A11:A103">A10+1</f>
        <v>3</v>
      </c>
      <c r="B11" s="9">
        <v>182</v>
      </c>
      <c r="C11" s="7" t="s">
        <v>88</v>
      </c>
      <c r="D11" s="14" t="s">
        <v>89</v>
      </c>
      <c r="E11" s="8">
        <f>E12</f>
        <v>41751</v>
      </c>
    </row>
    <row r="12" spans="1:5" ht="38.25">
      <c r="A12" s="9">
        <f t="shared" si="0"/>
        <v>4</v>
      </c>
      <c r="B12" s="9">
        <v>182</v>
      </c>
      <c r="C12" s="9" t="s">
        <v>90</v>
      </c>
      <c r="D12" s="15" t="s">
        <v>91</v>
      </c>
      <c r="E12" s="9">
        <f>E13</f>
        <v>41751</v>
      </c>
    </row>
    <row r="13" spans="1:5" ht="25.5">
      <c r="A13" s="9">
        <f t="shared" si="0"/>
        <v>5</v>
      </c>
      <c r="B13" s="9">
        <v>182</v>
      </c>
      <c r="C13" s="9" t="s">
        <v>92</v>
      </c>
      <c r="D13" s="15" t="s">
        <v>93</v>
      </c>
      <c r="E13" s="9">
        <v>41751</v>
      </c>
    </row>
    <row r="14" spans="1:5" ht="12.75">
      <c r="A14" s="9">
        <f t="shared" si="0"/>
        <v>6</v>
      </c>
      <c r="B14" s="9">
        <v>182</v>
      </c>
      <c r="C14" s="7" t="s">
        <v>94</v>
      </c>
      <c r="D14" s="14" t="s">
        <v>95</v>
      </c>
      <c r="E14" s="8">
        <f>E15+E16+E20+E19</f>
        <v>102701</v>
      </c>
    </row>
    <row r="15" spans="1:5" ht="38.25">
      <c r="A15" s="9">
        <f t="shared" si="0"/>
        <v>7</v>
      </c>
      <c r="B15" s="9">
        <v>182</v>
      </c>
      <c r="C15" s="9" t="s">
        <v>96</v>
      </c>
      <c r="D15" s="15" t="s">
        <v>97</v>
      </c>
      <c r="E15" s="9">
        <v>240</v>
      </c>
    </row>
    <row r="16" spans="1:5" ht="51">
      <c r="A16" s="9">
        <f>A15+1</f>
        <v>8</v>
      </c>
      <c r="B16" s="9">
        <v>182</v>
      </c>
      <c r="C16" s="9" t="s">
        <v>98</v>
      </c>
      <c r="D16" s="15" t="s">
        <v>99</v>
      </c>
      <c r="E16" s="9">
        <f>E17+E18</f>
        <v>102311</v>
      </c>
    </row>
    <row r="17" spans="1:5" ht="114.75">
      <c r="A17" s="9">
        <f t="shared" si="0"/>
        <v>9</v>
      </c>
      <c r="B17" s="9">
        <v>182</v>
      </c>
      <c r="C17" s="9" t="s">
        <v>100</v>
      </c>
      <c r="D17" s="15" t="s">
        <v>101</v>
      </c>
      <c r="E17" s="9">
        <v>102188</v>
      </c>
    </row>
    <row r="18" spans="1:5" ht="114.75">
      <c r="A18" s="9">
        <f t="shared" si="0"/>
        <v>10</v>
      </c>
      <c r="B18" s="9">
        <v>182</v>
      </c>
      <c r="C18" s="9" t="s">
        <v>102</v>
      </c>
      <c r="D18" s="15" t="s">
        <v>103</v>
      </c>
      <c r="E18" s="9">
        <v>123</v>
      </c>
    </row>
    <row r="19" spans="1:5" ht="63.75">
      <c r="A19" s="9">
        <f t="shared" si="0"/>
        <v>11</v>
      </c>
      <c r="B19" s="9">
        <v>182</v>
      </c>
      <c r="C19" s="9" t="s">
        <v>104</v>
      </c>
      <c r="D19" s="3" t="s">
        <v>211</v>
      </c>
      <c r="E19" s="65">
        <v>111</v>
      </c>
    </row>
    <row r="20" spans="1:5" ht="255">
      <c r="A20" s="9">
        <f t="shared" si="0"/>
        <v>12</v>
      </c>
      <c r="B20" s="9">
        <v>182</v>
      </c>
      <c r="C20" s="9" t="s">
        <v>105</v>
      </c>
      <c r="D20" s="15" t="s">
        <v>106</v>
      </c>
      <c r="E20" s="9">
        <v>39</v>
      </c>
    </row>
    <row r="21" spans="1:5" ht="12.75">
      <c r="A21" s="9">
        <f t="shared" si="0"/>
        <v>13</v>
      </c>
      <c r="B21" s="9">
        <v>182</v>
      </c>
      <c r="C21" s="7" t="s">
        <v>107</v>
      </c>
      <c r="D21" s="14" t="s">
        <v>108</v>
      </c>
      <c r="E21" s="8">
        <f>E22+E23</f>
        <v>9312</v>
      </c>
    </row>
    <row r="22" spans="1:5" ht="25.5">
      <c r="A22" s="9">
        <f t="shared" si="0"/>
        <v>14</v>
      </c>
      <c r="B22" s="9">
        <v>182</v>
      </c>
      <c r="C22" s="9" t="s">
        <v>109</v>
      </c>
      <c r="D22" s="15" t="s">
        <v>110</v>
      </c>
      <c r="E22" s="8">
        <v>9308</v>
      </c>
    </row>
    <row r="23" spans="1:5" ht="12.75">
      <c r="A23" s="9">
        <f t="shared" si="0"/>
        <v>15</v>
      </c>
      <c r="B23" s="9">
        <v>182</v>
      </c>
      <c r="C23" s="10" t="s">
        <v>111</v>
      </c>
      <c r="D23" s="15" t="s">
        <v>112</v>
      </c>
      <c r="E23" s="8">
        <v>4</v>
      </c>
    </row>
    <row r="24" spans="1:5" ht="12.75">
      <c r="A24" s="9">
        <f t="shared" si="0"/>
        <v>16</v>
      </c>
      <c r="B24" s="9">
        <v>182</v>
      </c>
      <c r="C24" s="7" t="s">
        <v>113</v>
      </c>
      <c r="D24" s="14" t="s">
        <v>114</v>
      </c>
      <c r="E24" s="8">
        <f>E26+E27</f>
        <v>46143</v>
      </c>
    </row>
    <row r="25" spans="1:5" ht="12.75">
      <c r="A25" s="9">
        <f t="shared" si="0"/>
        <v>17</v>
      </c>
      <c r="B25" s="9"/>
      <c r="C25" s="7" t="s">
        <v>115</v>
      </c>
      <c r="D25" s="14" t="s">
        <v>116</v>
      </c>
      <c r="E25" s="8">
        <f>E26</f>
        <v>5843</v>
      </c>
    </row>
    <row r="26" spans="1:5" ht="51">
      <c r="A26" s="9">
        <f t="shared" si="0"/>
        <v>18</v>
      </c>
      <c r="B26" s="9">
        <v>182</v>
      </c>
      <c r="C26" s="9" t="s">
        <v>117</v>
      </c>
      <c r="D26" s="15" t="s">
        <v>118</v>
      </c>
      <c r="E26" s="10">
        <v>5843</v>
      </c>
    </row>
    <row r="27" spans="1:5" ht="12.75">
      <c r="A27" s="9">
        <f t="shared" si="0"/>
        <v>19</v>
      </c>
      <c r="B27" s="9">
        <v>182</v>
      </c>
      <c r="C27" s="7" t="s">
        <v>119</v>
      </c>
      <c r="D27" s="14" t="s">
        <v>120</v>
      </c>
      <c r="E27" s="8">
        <f>E28+E30</f>
        <v>40300</v>
      </c>
    </row>
    <row r="28" spans="1:5" ht="51">
      <c r="A28" s="9">
        <f t="shared" si="0"/>
        <v>20</v>
      </c>
      <c r="B28" s="9"/>
      <c r="C28" s="9" t="s">
        <v>121</v>
      </c>
      <c r="D28" s="15" t="s">
        <v>122</v>
      </c>
      <c r="E28" s="10">
        <f>E29</f>
        <v>2000</v>
      </c>
    </row>
    <row r="29" spans="1:5" ht="76.5">
      <c r="A29" s="9">
        <f t="shared" si="0"/>
        <v>21</v>
      </c>
      <c r="B29" s="9">
        <v>182</v>
      </c>
      <c r="C29" s="9" t="s">
        <v>123</v>
      </c>
      <c r="D29" s="15" t="s">
        <v>124</v>
      </c>
      <c r="E29" s="10">
        <v>2000</v>
      </c>
    </row>
    <row r="30" spans="1:5" ht="51">
      <c r="A30" s="9">
        <f t="shared" si="0"/>
        <v>22</v>
      </c>
      <c r="B30" s="9"/>
      <c r="C30" s="9" t="s">
        <v>125</v>
      </c>
      <c r="D30" s="15" t="s">
        <v>126</v>
      </c>
      <c r="E30" s="10">
        <f>E31</f>
        <v>38300</v>
      </c>
    </row>
    <row r="31" spans="1:5" ht="76.5">
      <c r="A31" s="9">
        <f t="shared" si="0"/>
        <v>23</v>
      </c>
      <c r="B31" s="9">
        <v>182</v>
      </c>
      <c r="C31" s="9" t="s">
        <v>127</v>
      </c>
      <c r="D31" s="15" t="s">
        <v>128</v>
      </c>
      <c r="E31" s="10">
        <v>38300</v>
      </c>
    </row>
    <row r="32" spans="1:5" ht="12.75">
      <c r="A32" s="9">
        <f t="shared" si="0"/>
        <v>24</v>
      </c>
      <c r="B32" s="9" t="s">
        <v>84</v>
      </c>
      <c r="C32" s="7" t="s">
        <v>129</v>
      </c>
      <c r="D32" s="14" t="s">
        <v>130</v>
      </c>
      <c r="E32" s="8">
        <f>E33+E35</f>
        <v>3479</v>
      </c>
    </row>
    <row r="33" spans="1:5" ht="38.25">
      <c r="A33" s="9">
        <f t="shared" si="0"/>
        <v>25</v>
      </c>
      <c r="B33" s="9">
        <v>182</v>
      </c>
      <c r="C33" s="7" t="s">
        <v>131</v>
      </c>
      <c r="D33" s="14" t="s">
        <v>132</v>
      </c>
      <c r="E33" s="8">
        <f>E34</f>
        <v>1620</v>
      </c>
    </row>
    <row r="34" spans="1:5" ht="76.5">
      <c r="A34" s="9">
        <f t="shared" si="0"/>
        <v>26</v>
      </c>
      <c r="B34" s="9">
        <v>182</v>
      </c>
      <c r="C34" s="9" t="s">
        <v>133</v>
      </c>
      <c r="D34" s="15" t="s">
        <v>134</v>
      </c>
      <c r="E34" s="10">
        <v>1620</v>
      </c>
    </row>
    <row r="35" spans="1:5" ht="51">
      <c r="A35" s="9">
        <f t="shared" si="0"/>
        <v>27</v>
      </c>
      <c r="B35" s="9" t="s">
        <v>84</v>
      </c>
      <c r="C35" s="7" t="s">
        <v>135</v>
      </c>
      <c r="D35" s="14" t="s">
        <v>136</v>
      </c>
      <c r="E35" s="8">
        <f>E36+E40</f>
        <v>1859</v>
      </c>
    </row>
    <row r="36" spans="1:5" ht="114.75">
      <c r="A36" s="9">
        <f t="shared" si="0"/>
        <v>28</v>
      </c>
      <c r="B36" s="9" t="s">
        <v>84</v>
      </c>
      <c r="C36" s="2" t="s">
        <v>137</v>
      </c>
      <c r="D36" s="16" t="s">
        <v>138</v>
      </c>
      <c r="E36" s="10">
        <f>E37+E38+E39</f>
        <v>1859</v>
      </c>
    </row>
    <row r="37" spans="1:5" ht="114.75">
      <c r="A37" s="9">
        <f t="shared" si="0"/>
        <v>29</v>
      </c>
      <c r="B37" s="9">
        <v>188</v>
      </c>
      <c r="C37" s="2" t="s">
        <v>137</v>
      </c>
      <c r="D37" s="16" t="s">
        <v>138</v>
      </c>
      <c r="E37" s="10">
        <v>1780</v>
      </c>
    </row>
    <row r="38" spans="1:5" ht="114.75">
      <c r="A38" s="9">
        <f t="shared" si="0"/>
        <v>30</v>
      </c>
      <c r="B38" s="9">
        <v>187</v>
      </c>
      <c r="C38" s="2" t="s">
        <v>137</v>
      </c>
      <c r="D38" s="16" t="s">
        <v>138</v>
      </c>
      <c r="E38" s="10">
        <v>1</v>
      </c>
    </row>
    <row r="39" spans="1:5" ht="114.75">
      <c r="A39" s="9">
        <f t="shared" si="0"/>
        <v>31</v>
      </c>
      <c r="B39" s="9" t="s">
        <v>139</v>
      </c>
      <c r="C39" s="2" t="s">
        <v>137</v>
      </c>
      <c r="D39" s="16" t="s">
        <v>138</v>
      </c>
      <c r="E39" s="10">
        <v>78</v>
      </c>
    </row>
    <row r="40" spans="1:5" ht="38.25">
      <c r="A40" s="9">
        <f t="shared" si="0"/>
        <v>32</v>
      </c>
      <c r="B40" s="9" t="s">
        <v>140</v>
      </c>
      <c r="C40" s="9" t="s">
        <v>141</v>
      </c>
      <c r="D40" s="15" t="s">
        <v>142</v>
      </c>
      <c r="E40" s="10">
        <v>0</v>
      </c>
    </row>
    <row r="41" spans="1:5" ht="38.25">
      <c r="A41" s="9">
        <f t="shared" si="0"/>
        <v>33</v>
      </c>
      <c r="B41" s="9">
        <v>182</v>
      </c>
      <c r="C41" s="7" t="s">
        <v>143</v>
      </c>
      <c r="D41" s="14" t="s">
        <v>144</v>
      </c>
      <c r="E41" s="8">
        <f>E42+E44</f>
        <v>33</v>
      </c>
    </row>
    <row r="42" spans="1:5" ht="12.75">
      <c r="A42" s="9">
        <f t="shared" si="0"/>
        <v>34</v>
      </c>
      <c r="B42" s="9">
        <v>182</v>
      </c>
      <c r="C42" s="7" t="s">
        <v>145</v>
      </c>
      <c r="D42" s="14" t="s">
        <v>146</v>
      </c>
      <c r="E42" s="8">
        <f>E43</f>
        <v>30</v>
      </c>
    </row>
    <row r="43" spans="1:5" ht="51">
      <c r="A43" s="9">
        <f t="shared" si="0"/>
        <v>35</v>
      </c>
      <c r="B43" s="9">
        <v>182</v>
      </c>
      <c r="C43" s="9" t="s">
        <v>147</v>
      </c>
      <c r="D43" s="15" t="s">
        <v>148</v>
      </c>
      <c r="E43" s="10">
        <v>30</v>
      </c>
    </row>
    <row r="44" spans="1:5" ht="25.5">
      <c r="A44" s="9">
        <f t="shared" si="0"/>
        <v>36</v>
      </c>
      <c r="B44" s="9">
        <v>182</v>
      </c>
      <c r="C44" s="7" t="s">
        <v>149</v>
      </c>
      <c r="D44" s="14" t="s">
        <v>150</v>
      </c>
      <c r="E44" s="8">
        <f>E45+E47</f>
        <v>3</v>
      </c>
    </row>
    <row r="45" spans="1:5" ht="51">
      <c r="A45" s="9">
        <f t="shared" si="0"/>
        <v>37</v>
      </c>
      <c r="B45" s="9">
        <v>182</v>
      </c>
      <c r="C45" s="9" t="s">
        <v>151</v>
      </c>
      <c r="D45" s="3" t="s">
        <v>152</v>
      </c>
      <c r="E45" s="10">
        <f>E46</f>
        <v>1</v>
      </c>
    </row>
    <row r="46" spans="1:5" ht="76.5">
      <c r="A46" s="9">
        <f t="shared" si="0"/>
        <v>38</v>
      </c>
      <c r="B46" s="9">
        <v>182</v>
      </c>
      <c r="C46" s="9" t="s">
        <v>153</v>
      </c>
      <c r="D46" s="3" t="s">
        <v>154</v>
      </c>
      <c r="E46" s="10">
        <v>1</v>
      </c>
    </row>
    <row r="47" spans="1:5" ht="12.75">
      <c r="A47" s="9">
        <f t="shared" si="0"/>
        <v>39</v>
      </c>
      <c r="B47" s="9">
        <v>182</v>
      </c>
      <c r="C47" s="9" t="s">
        <v>155</v>
      </c>
      <c r="D47" s="3" t="s">
        <v>156</v>
      </c>
      <c r="E47" s="10">
        <f>E48</f>
        <v>2</v>
      </c>
    </row>
    <row r="48" spans="1:5" ht="38.25">
      <c r="A48" s="9">
        <f t="shared" si="0"/>
        <v>40</v>
      </c>
      <c r="B48" s="9">
        <v>182</v>
      </c>
      <c r="C48" s="9" t="s">
        <v>157</v>
      </c>
      <c r="D48" s="3" t="s">
        <v>158</v>
      </c>
      <c r="E48" s="10">
        <v>2</v>
      </c>
    </row>
    <row r="49" spans="1:5" ht="51">
      <c r="A49" s="9">
        <f t="shared" si="0"/>
        <v>41</v>
      </c>
      <c r="B49" s="9" t="s">
        <v>84</v>
      </c>
      <c r="C49" s="7" t="s">
        <v>159</v>
      </c>
      <c r="D49" s="14" t="s">
        <v>160</v>
      </c>
      <c r="E49" s="8">
        <f>E50+E58+E61</f>
        <v>23350</v>
      </c>
    </row>
    <row r="50" spans="1:5" ht="89.25">
      <c r="A50" s="9">
        <f t="shared" si="0"/>
        <v>42</v>
      </c>
      <c r="B50" s="9" t="s">
        <v>84</v>
      </c>
      <c r="C50" s="7" t="s">
        <v>161</v>
      </c>
      <c r="D50" s="3" t="s">
        <v>162</v>
      </c>
      <c r="E50" s="10">
        <f>E51+E53</f>
        <v>20180</v>
      </c>
    </row>
    <row r="51" spans="1:5" ht="76.5">
      <c r="A51" s="9">
        <f t="shared" si="0"/>
        <v>43</v>
      </c>
      <c r="B51" s="9" t="s">
        <v>140</v>
      </c>
      <c r="C51" s="9" t="s">
        <v>163</v>
      </c>
      <c r="D51" s="3" t="s">
        <v>164</v>
      </c>
      <c r="E51" s="10">
        <f>E52</f>
        <v>20000</v>
      </c>
    </row>
    <row r="52" spans="1:5" ht="89.25">
      <c r="A52" s="9">
        <f t="shared" si="0"/>
        <v>44</v>
      </c>
      <c r="B52" s="9" t="s">
        <v>140</v>
      </c>
      <c r="C52" s="11" t="s">
        <v>165</v>
      </c>
      <c r="D52" s="3" t="s">
        <v>166</v>
      </c>
      <c r="E52" s="9">
        <v>20000</v>
      </c>
    </row>
    <row r="53" spans="1:5" ht="76.5">
      <c r="A53" s="9">
        <f t="shared" si="0"/>
        <v>45</v>
      </c>
      <c r="B53" s="52" t="s">
        <v>140</v>
      </c>
      <c r="C53" s="55" t="s">
        <v>19</v>
      </c>
      <c r="D53" s="51" t="s">
        <v>18</v>
      </c>
      <c r="E53" s="9">
        <f>E54+E55+E56+E57</f>
        <v>180</v>
      </c>
    </row>
    <row r="54" spans="1:5" ht="38.25">
      <c r="A54" s="9">
        <f t="shared" si="0"/>
        <v>46</v>
      </c>
      <c r="B54" s="52" t="s">
        <v>140</v>
      </c>
      <c r="C54" s="56" t="s">
        <v>10</v>
      </c>
      <c r="D54" s="57" t="s">
        <v>11</v>
      </c>
      <c r="E54" s="9">
        <v>50</v>
      </c>
    </row>
    <row r="55" spans="1:5" ht="38.25">
      <c r="A55" s="9">
        <f t="shared" si="0"/>
        <v>47</v>
      </c>
      <c r="B55" s="52" t="s">
        <v>140</v>
      </c>
      <c r="C55" s="56" t="s">
        <v>12</v>
      </c>
      <c r="D55" s="57" t="s">
        <v>13</v>
      </c>
      <c r="E55" s="9">
        <v>2</v>
      </c>
    </row>
    <row r="56" spans="1:5" ht="38.25">
      <c r="A56" s="9">
        <f t="shared" si="0"/>
        <v>48</v>
      </c>
      <c r="B56" s="52" t="s">
        <v>140</v>
      </c>
      <c r="C56" s="56" t="s">
        <v>14</v>
      </c>
      <c r="D56" s="57" t="s">
        <v>15</v>
      </c>
      <c r="E56" s="9">
        <v>18</v>
      </c>
    </row>
    <row r="57" spans="1:5" ht="38.25">
      <c r="A57" s="9">
        <f t="shared" si="0"/>
        <v>49</v>
      </c>
      <c r="B57" s="52" t="s">
        <v>140</v>
      </c>
      <c r="C57" s="56" t="s">
        <v>16</v>
      </c>
      <c r="D57" s="57" t="s">
        <v>17</v>
      </c>
      <c r="E57" s="9">
        <v>110</v>
      </c>
    </row>
    <row r="58" spans="1:5" ht="25.5">
      <c r="A58" s="9">
        <f t="shared" si="0"/>
        <v>50</v>
      </c>
      <c r="B58" s="2" t="s">
        <v>140</v>
      </c>
      <c r="C58" s="21" t="s">
        <v>167</v>
      </c>
      <c r="D58" s="17" t="s">
        <v>168</v>
      </c>
      <c r="E58" s="9">
        <f>E59</f>
        <v>750</v>
      </c>
    </row>
    <row r="59" spans="1:5" ht="51">
      <c r="A59" s="9">
        <f t="shared" si="0"/>
        <v>51</v>
      </c>
      <c r="B59" s="2" t="s">
        <v>140</v>
      </c>
      <c r="C59" s="22" t="s">
        <v>169</v>
      </c>
      <c r="D59" s="17" t="s">
        <v>170</v>
      </c>
      <c r="E59" s="9">
        <f>E60</f>
        <v>750</v>
      </c>
    </row>
    <row r="60" spans="1:5" ht="63.75">
      <c r="A60" s="9">
        <f t="shared" si="0"/>
        <v>52</v>
      </c>
      <c r="B60" s="2" t="s">
        <v>140</v>
      </c>
      <c r="C60" s="22" t="s">
        <v>171</v>
      </c>
      <c r="D60" s="17" t="s">
        <v>172</v>
      </c>
      <c r="E60" s="9">
        <v>750</v>
      </c>
    </row>
    <row r="61" spans="1:5" ht="102">
      <c r="A61" s="9">
        <f t="shared" si="0"/>
        <v>53</v>
      </c>
      <c r="B61" s="2" t="s">
        <v>140</v>
      </c>
      <c r="C61" s="8" t="s">
        <v>173</v>
      </c>
      <c r="D61" s="18" t="s">
        <v>174</v>
      </c>
      <c r="E61" s="8">
        <f>E62</f>
        <v>2420</v>
      </c>
    </row>
    <row r="62" spans="1:5" ht="89.25">
      <c r="A62" s="9">
        <f t="shared" si="0"/>
        <v>54</v>
      </c>
      <c r="B62" s="2" t="s">
        <v>84</v>
      </c>
      <c r="C62" s="10" t="s">
        <v>175</v>
      </c>
      <c r="D62" s="3" t="s">
        <v>176</v>
      </c>
      <c r="E62" s="10">
        <f>E63+E64</f>
        <v>2420</v>
      </c>
    </row>
    <row r="63" spans="1:5" ht="89.25">
      <c r="A63" s="9">
        <f t="shared" si="0"/>
        <v>55</v>
      </c>
      <c r="B63" s="2" t="s">
        <v>140</v>
      </c>
      <c r="C63" s="10" t="s">
        <v>177</v>
      </c>
      <c r="D63" s="3" t="s">
        <v>178</v>
      </c>
      <c r="E63" s="10">
        <v>2100</v>
      </c>
    </row>
    <row r="64" spans="1:5" ht="89.25">
      <c r="A64" s="9">
        <f t="shared" si="0"/>
        <v>56</v>
      </c>
      <c r="B64" s="2">
        <v>130</v>
      </c>
      <c r="C64" s="10" t="s">
        <v>177</v>
      </c>
      <c r="D64" s="3" t="s">
        <v>178</v>
      </c>
      <c r="E64" s="10">
        <v>320</v>
      </c>
    </row>
    <row r="65" spans="1:5" ht="25.5">
      <c r="A65" s="9">
        <f t="shared" si="0"/>
        <v>57</v>
      </c>
      <c r="B65" s="2" t="s">
        <v>84</v>
      </c>
      <c r="C65" s="7" t="s">
        <v>179</v>
      </c>
      <c r="D65" s="14" t="s">
        <v>180</v>
      </c>
      <c r="E65" s="8">
        <f>E66</f>
        <v>600</v>
      </c>
    </row>
    <row r="66" spans="1:5" ht="25.5">
      <c r="A66" s="9">
        <f t="shared" si="0"/>
        <v>58</v>
      </c>
      <c r="B66" s="2">
        <v>498</v>
      </c>
      <c r="C66" s="9" t="s">
        <v>181</v>
      </c>
      <c r="D66" s="15" t="s">
        <v>182</v>
      </c>
      <c r="E66" s="10">
        <v>600</v>
      </c>
    </row>
    <row r="67" spans="1:5" ht="38.25">
      <c r="A67" s="9">
        <f t="shared" si="0"/>
        <v>59</v>
      </c>
      <c r="B67" s="2" t="s">
        <v>84</v>
      </c>
      <c r="C67" s="8" t="s">
        <v>183</v>
      </c>
      <c r="D67" s="14" t="s">
        <v>184</v>
      </c>
      <c r="E67" s="8">
        <f>E68</f>
        <v>3149</v>
      </c>
    </row>
    <row r="68" spans="1:5" ht="25.5">
      <c r="A68" s="9">
        <f t="shared" si="0"/>
        <v>60</v>
      </c>
      <c r="B68" s="2" t="s">
        <v>140</v>
      </c>
      <c r="C68" s="10" t="s">
        <v>185</v>
      </c>
      <c r="D68" s="15" t="s">
        <v>186</v>
      </c>
      <c r="E68" s="10">
        <f>E69</f>
        <v>3149</v>
      </c>
    </row>
    <row r="69" spans="1:5" ht="51">
      <c r="A69" s="9">
        <f t="shared" si="0"/>
        <v>61</v>
      </c>
      <c r="B69" s="2" t="s">
        <v>140</v>
      </c>
      <c r="C69" s="10" t="s">
        <v>187</v>
      </c>
      <c r="D69" s="19" t="s">
        <v>188</v>
      </c>
      <c r="E69" s="10">
        <f>E70+E71+E72</f>
        <v>3149</v>
      </c>
    </row>
    <row r="70" spans="1:5" ht="63.75">
      <c r="A70" s="9">
        <f t="shared" si="0"/>
        <v>62</v>
      </c>
      <c r="B70" s="2" t="s">
        <v>140</v>
      </c>
      <c r="C70" s="10" t="s">
        <v>189</v>
      </c>
      <c r="D70" s="19" t="s">
        <v>190</v>
      </c>
      <c r="E70" s="10">
        <v>0</v>
      </c>
    </row>
    <row r="71" spans="1:5" ht="76.5">
      <c r="A71" s="9">
        <f t="shared" si="0"/>
        <v>63</v>
      </c>
      <c r="B71" s="2" t="s">
        <v>140</v>
      </c>
      <c r="C71" s="10" t="s">
        <v>191</v>
      </c>
      <c r="D71" s="19" t="s">
        <v>192</v>
      </c>
      <c r="E71" s="10">
        <v>3149</v>
      </c>
    </row>
    <row r="72" spans="1:5" ht="51">
      <c r="A72" s="9">
        <f t="shared" si="0"/>
        <v>64</v>
      </c>
      <c r="B72" s="2" t="s">
        <v>140</v>
      </c>
      <c r="C72" s="10" t="s">
        <v>258</v>
      </c>
      <c r="D72" s="19" t="s">
        <v>7</v>
      </c>
      <c r="E72" s="10">
        <v>0</v>
      </c>
    </row>
    <row r="73" spans="1:5" ht="25.5">
      <c r="A73" s="9">
        <f t="shared" si="0"/>
        <v>65</v>
      </c>
      <c r="B73" s="2" t="s">
        <v>140</v>
      </c>
      <c r="C73" s="8" t="s">
        <v>193</v>
      </c>
      <c r="D73" s="14" t="s">
        <v>194</v>
      </c>
      <c r="E73" s="8">
        <f>E76+E79+E74</f>
        <v>4100</v>
      </c>
    </row>
    <row r="74" spans="1:5" ht="25.5">
      <c r="A74" s="9">
        <f t="shared" si="0"/>
        <v>66</v>
      </c>
      <c r="B74" s="2" t="s">
        <v>84</v>
      </c>
      <c r="C74" s="66" t="s">
        <v>248</v>
      </c>
      <c r="D74" s="31" t="s">
        <v>246</v>
      </c>
      <c r="E74" s="10">
        <f>E75</f>
        <v>2100</v>
      </c>
    </row>
    <row r="75" spans="1:5" ht="38.25">
      <c r="A75" s="9">
        <f t="shared" si="0"/>
        <v>67</v>
      </c>
      <c r="B75" s="2" t="s">
        <v>140</v>
      </c>
      <c r="C75" s="66" t="s">
        <v>249</v>
      </c>
      <c r="D75" s="31" t="s">
        <v>247</v>
      </c>
      <c r="E75" s="10">
        <v>2100</v>
      </c>
    </row>
    <row r="76" spans="1:5" ht="89.25">
      <c r="A76" s="9">
        <f t="shared" si="0"/>
        <v>68</v>
      </c>
      <c r="B76" s="2" t="s">
        <v>140</v>
      </c>
      <c r="C76" s="10" t="s">
        <v>195</v>
      </c>
      <c r="D76" s="3" t="s">
        <v>196</v>
      </c>
      <c r="E76" s="10">
        <f>E77</f>
        <v>0</v>
      </c>
    </row>
    <row r="77" spans="1:5" ht="102">
      <c r="A77" s="9">
        <f t="shared" si="0"/>
        <v>69</v>
      </c>
      <c r="B77" s="2" t="s">
        <v>140</v>
      </c>
      <c r="C77" s="2" t="s">
        <v>197</v>
      </c>
      <c r="D77" s="3" t="s">
        <v>204</v>
      </c>
      <c r="E77" s="10">
        <f>E78</f>
        <v>0</v>
      </c>
    </row>
    <row r="78" spans="1:5" ht="102">
      <c r="A78" s="9">
        <f t="shared" si="0"/>
        <v>70</v>
      </c>
      <c r="B78" s="2" t="s">
        <v>140</v>
      </c>
      <c r="C78" s="2" t="s">
        <v>198</v>
      </c>
      <c r="D78" s="3" t="s">
        <v>199</v>
      </c>
      <c r="E78" s="10">
        <v>0</v>
      </c>
    </row>
    <row r="79" spans="1:5" ht="89.25">
      <c r="A79" s="9">
        <f t="shared" si="0"/>
        <v>71</v>
      </c>
      <c r="B79" s="2" t="s">
        <v>140</v>
      </c>
      <c r="C79" s="23" t="s">
        <v>200</v>
      </c>
      <c r="D79" s="3" t="s">
        <v>201</v>
      </c>
      <c r="E79" s="10">
        <f>E80</f>
        <v>2000</v>
      </c>
    </row>
    <row r="80" spans="1:5" ht="38.25">
      <c r="A80" s="9">
        <f t="shared" si="0"/>
        <v>72</v>
      </c>
      <c r="B80" s="2" t="s">
        <v>140</v>
      </c>
      <c r="C80" s="23" t="s">
        <v>21</v>
      </c>
      <c r="D80" s="3" t="s">
        <v>205</v>
      </c>
      <c r="E80" s="10">
        <f>E81</f>
        <v>2000</v>
      </c>
    </row>
    <row r="81" spans="1:5" ht="51">
      <c r="A81" s="9">
        <f t="shared" si="0"/>
        <v>73</v>
      </c>
      <c r="B81" s="2" t="s">
        <v>140</v>
      </c>
      <c r="C81" s="23" t="s">
        <v>22</v>
      </c>
      <c r="D81" s="3" t="s">
        <v>206</v>
      </c>
      <c r="E81" s="10">
        <v>2000</v>
      </c>
    </row>
    <row r="82" spans="1:5" ht="25.5">
      <c r="A82" s="9">
        <f t="shared" si="0"/>
        <v>74</v>
      </c>
      <c r="B82" s="9" t="s">
        <v>84</v>
      </c>
      <c r="C82" s="7" t="s">
        <v>23</v>
      </c>
      <c r="D82" s="14" t="s">
        <v>74</v>
      </c>
      <c r="E82" s="8">
        <f>E97+E83+E85+E86+E88+E93+E94+E99+E101+E87</f>
        <v>4112.3</v>
      </c>
    </row>
    <row r="83" spans="1:5" ht="25.5">
      <c r="A83" s="9">
        <f t="shared" si="0"/>
        <v>75</v>
      </c>
      <c r="B83" s="9">
        <v>182</v>
      </c>
      <c r="C83" s="9" t="s">
        <v>24</v>
      </c>
      <c r="D83" s="15" t="s">
        <v>25</v>
      </c>
      <c r="E83" s="10">
        <f>E84</f>
        <v>5.3</v>
      </c>
    </row>
    <row r="84" spans="1:5" ht="76.5">
      <c r="A84" s="9">
        <f t="shared" si="0"/>
        <v>76</v>
      </c>
      <c r="B84" s="9">
        <v>182</v>
      </c>
      <c r="C84" s="9" t="s">
        <v>26</v>
      </c>
      <c r="D84" s="15" t="s">
        <v>27</v>
      </c>
      <c r="E84" s="10">
        <v>5.3</v>
      </c>
    </row>
    <row r="85" spans="1:5" ht="63.75">
      <c r="A85" s="9">
        <f t="shared" si="0"/>
        <v>77</v>
      </c>
      <c r="B85" s="9">
        <v>182</v>
      </c>
      <c r="C85" s="60" t="s">
        <v>28</v>
      </c>
      <c r="D85" s="15" t="s">
        <v>29</v>
      </c>
      <c r="E85" s="10">
        <v>10</v>
      </c>
    </row>
    <row r="86" spans="1:5" ht="76.5">
      <c r="A86" s="9">
        <f t="shared" si="0"/>
        <v>78</v>
      </c>
      <c r="B86" s="9">
        <v>182</v>
      </c>
      <c r="C86" s="60" t="s">
        <v>30</v>
      </c>
      <c r="D86" s="16" t="s">
        <v>31</v>
      </c>
      <c r="E86" s="10">
        <v>2</v>
      </c>
    </row>
    <row r="87" spans="1:5" ht="63.75">
      <c r="A87" s="9">
        <f t="shared" si="0"/>
        <v>79</v>
      </c>
      <c r="B87" s="9" t="s">
        <v>140</v>
      </c>
      <c r="C87" s="67" t="s">
        <v>9</v>
      </c>
      <c r="D87" s="51" t="s">
        <v>8</v>
      </c>
      <c r="E87" s="10">
        <v>17</v>
      </c>
    </row>
    <row r="88" spans="1:5" ht="102">
      <c r="A88" s="9">
        <f t="shared" si="0"/>
        <v>80</v>
      </c>
      <c r="B88" s="9" t="s">
        <v>84</v>
      </c>
      <c r="C88" s="2" t="s">
        <v>32</v>
      </c>
      <c r="D88" s="12" t="s">
        <v>33</v>
      </c>
      <c r="E88" s="2">
        <f>E89+E91+E90+E92</f>
        <v>42</v>
      </c>
    </row>
    <row r="89" spans="1:5" ht="38.25">
      <c r="A89" s="9">
        <f t="shared" si="0"/>
        <v>81</v>
      </c>
      <c r="B89" s="9" t="s">
        <v>34</v>
      </c>
      <c r="C89" s="2" t="s">
        <v>35</v>
      </c>
      <c r="D89" s="12" t="s">
        <v>36</v>
      </c>
      <c r="E89" s="2">
        <v>2</v>
      </c>
    </row>
    <row r="90" spans="1:5" ht="38.25">
      <c r="A90" s="9">
        <f t="shared" si="0"/>
        <v>82</v>
      </c>
      <c r="B90" s="9" t="s">
        <v>209</v>
      </c>
      <c r="C90" s="2" t="s">
        <v>208</v>
      </c>
      <c r="D90" s="12" t="s">
        <v>210</v>
      </c>
      <c r="E90" s="2">
        <v>10</v>
      </c>
    </row>
    <row r="91" spans="1:5" ht="25.5">
      <c r="A91" s="9">
        <f t="shared" si="0"/>
        <v>83</v>
      </c>
      <c r="B91" s="9" t="s">
        <v>34</v>
      </c>
      <c r="C91" s="10" t="s">
        <v>37</v>
      </c>
      <c r="D91" s="12" t="s">
        <v>75</v>
      </c>
      <c r="E91" s="10">
        <v>17</v>
      </c>
    </row>
    <row r="92" spans="1:5" ht="25.5">
      <c r="A92" s="9">
        <f t="shared" si="0"/>
        <v>84</v>
      </c>
      <c r="B92" s="9">
        <v>321</v>
      </c>
      <c r="C92" s="10" t="s">
        <v>37</v>
      </c>
      <c r="D92" s="12" t="s">
        <v>75</v>
      </c>
      <c r="E92" s="10">
        <v>13</v>
      </c>
    </row>
    <row r="93" spans="1:5" ht="63.75">
      <c r="A93" s="9">
        <f t="shared" si="0"/>
        <v>85</v>
      </c>
      <c r="B93" s="9">
        <v>188</v>
      </c>
      <c r="C93" s="10" t="s">
        <v>38</v>
      </c>
      <c r="D93" s="12" t="s">
        <v>76</v>
      </c>
      <c r="E93" s="10">
        <v>20</v>
      </c>
    </row>
    <row r="94" spans="1:5" ht="38.25">
      <c r="A94" s="9">
        <f t="shared" si="0"/>
        <v>86</v>
      </c>
      <c r="B94" s="9" t="s">
        <v>84</v>
      </c>
      <c r="C94" s="10" t="s">
        <v>39</v>
      </c>
      <c r="D94" s="12" t="s">
        <v>77</v>
      </c>
      <c r="E94" s="10">
        <f>E95+E96</f>
        <v>2780</v>
      </c>
    </row>
    <row r="95" spans="1:5" ht="38.25">
      <c r="A95" s="9">
        <f t="shared" si="0"/>
        <v>87</v>
      </c>
      <c r="B95" s="9">
        <v>106</v>
      </c>
      <c r="C95" s="10" t="s">
        <v>39</v>
      </c>
      <c r="D95" s="12" t="s">
        <v>77</v>
      </c>
      <c r="E95" s="10">
        <v>0</v>
      </c>
    </row>
    <row r="96" spans="1:5" ht="38.25">
      <c r="A96" s="9">
        <f t="shared" si="0"/>
        <v>88</v>
      </c>
      <c r="B96" s="9">
        <v>188</v>
      </c>
      <c r="C96" s="10" t="s">
        <v>39</v>
      </c>
      <c r="D96" s="12" t="s">
        <v>77</v>
      </c>
      <c r="E96" s="10">
        <v>2780</v>
      </c>
    </row>
    <row r="97" spans="1:5" ht="33.75">
      <c r="A97" s="9">
        <f t="shared" si="0"/>
        <v>89</v>
      </c>
      <c r="B97" s="9" t="s">
        <v>84</v>
      </c>
      <c r="C97" s="29" t="s">
        <v>255</v>
      </c>
      <c r="D97" s="33" t="s">
        <v>256</v>
      </c>
      <c r="E97" s="10">
        <f>E98</f>
        <v>0</v>
      </c>
    </row>
    <row r="98" spans="1:5" ht="45">
      <c r="A98" s="9">
        <f t="shared" si="0"/>
        <v>90</v>
      </c>
      <c r="B98" s="6" t="s">
        <v>49</v>
      </c>
      <c r="C98" s="29" t="s">
        <v>253</v>
      </c>
      <c r="D98" s="33" t="s">
        <v>254</v>
      </c>
      <c r="E98" s="10"/>
    </row>
    <row r="99" spans="1:5" ht="51">
      <c r="A99" s="9">
        <f t="shared" si="0"/>
        <v>91</v>
      </c>
      <c r="B99" s="9">
        <v>119</v>
      </c>
      <c r="C99" s="22" t="s">
        <v>40</v>
      </c>
      <c r="D99" s="17" t="s">
        <v>41</v>
      </c>
      <c r="E99" s="10">
        <f>E100</f>
        <v>80</v>
      </c>
    </row>
    <row r="100" spans="1:5" ht="63.75">
      <c r="A100" s="9">
        <f t="shared" si="0"/>
        <v>92</v>
      </c>
      <c r="B100" s="9">
        <v>119</v>
      </c>
      <c r="C100" s="22" t="s">
        <v>42</v>
      </c>
      <c r="D100" s="17" t="s">
        <v>43</v>
      </c>
      <c r="E100" s="10">
        <v>80</v>
      </c>
    </row>
    <row r="101" spans="1:5" ht="25.5">
      <c r="A101" s="9">
        <f t="shared" si="0"/>
        <v>93</v>
      </c>
      <c r="B101" s="9" t="s">
        <v>84</v>
      </c>
      <c r="C101" s="10" t="s">
        <v>44</v>
      </c>
      <c r="D101" s="15" t="s">
        <v>78</v>
      </c>
      <c r="E101" s="10">
        <f>SUM(E102:E108)</f>
        <v>1156</v>
      </c>
    </row>
    <row r="102" spans="1:5" ht="38.25">
      <c r="A102" s="9">
        <f t="shared" si="0"/>
        <v>94</v>
      </c>
      <c r="B102" s="2" t="s">
        <v>140</v>
      </c>
      <c r="C102" s="10" t="s">
        <v>45</v>
      </c>
      <c r="D102" s="15" t="s">
        <v>79</v>
      </c>
      <c r="E102" s="10">
        <v>40</v>
      </c>
    </row>
    <row r="103" spans="1:5" ht="38.25">
      <c r="A103" s="9">
        <f t="shared" si="0"/>
        <v>95</v>
      </c>
      <c r="B103" s="2" t="s">
        <v>139</v>
      </c>
      <c r="C103" s="10" t="s">
        <v>45</v>
      </c>
      <c r="D103" s="15" t="s">
        <v>79</v>
      </c>
      <c r="E103" s="10">
        <v>2</v>
      </c>
    </row>
    <row r="104" spans="1:5" ht="38.25">
      <c r="A104" s="9">
        <f aca="true" t="shared" si="1" ref="A104:A146">A103+1</f>
        <v>96</v>
      </c>
      <c r="B104" s="2" t="s">
        <v>34</v>
      </c>
      <c r="C104" s="10" t="s">
        <v>45</v>
      </c>
      <c r="D104" s="15" t="s">
        <v>79</v>
      </c>
      <c r="E104" s="10">
        <v>7</v>
      </c>
    </row>
    <row r="105" spans="1:5" ht="38.25">
      <c r="A105" s="9">
        <f t="shared" si="1"/>
        <v>97</v>
      </c>
      <c r="B105" s="2">
        <v>120</v>
      </c>
      <c r="C105" s="10" t="s">
        <v>45</v>
      </c>
      <c r="D105" s="15" t="s">
        <v>79</v>
      </c>
      <c r="E105" s="10">
        <v>22</v>
      </c>
    </row>
    <row r="106" spans="1:5" ht="38.25">
      <c r="A106" s="9">
        <f t="shared" si="1"/>
        <v>98</v>
      </c>
      <c r="B106" s="2">
        <v>177</v>
      </c>
      <c r="C106" s="10" t="s">
        <v>45</v>
      </c>
      <c r="D106" s="15" t="s">
        <v>79</v>
      </c>
      <c r="E106" s="10">
        <v>135</v>
      </c>
    </row>
    <row r="107" spans="1:5" ht="38.25">
      <c r="A107" s="9">
        <f t="shared" si="1"/>
        <v>99</v>
      </c>
      <c r="B107" s="9">
        <v>188</v>
      </c>
      <c r="C107" s="10" t="s">
        <v>45</v>
      </c>
      <c r="D107" s="15" t="s">
        <v>79</v>
      </c>
      <c r="E107" s="10">
        <v>250</v>
      </c>
    </row>
    <row r="108" spans="1:5" ht="38.25">
      <c r="A108" s="9">
        <f t="shared" si="1"/>
        <v>100</v>
      </c>
      <c r="B108" s="9">
        <v>192</v>
      </c>
      <c r="C108" s="10" t="s">
        <v>45</v>
      </c>
      <c r="D108" s="15" t="s">
        <v>79</v>
      </c>
      <c r="E108" s="10">
        <v>700</v>
      </c>
    </row>
    <row r="109" spans="1:5" ht="12.75">
      <c r="A109" s="9">
        <f t="shared" si="1"/>
        <v>101</v>
      </c>
      <c r="B109" s="9" t="s">
        <v>84</v>
      </c>
      <c r="C109" s="8" t="s">
        <v>218</v>
      </c>
      <c r="D109" s="68" t="s">
        <v>219</v>
      </c>
      <c r="E109" s="8">
        <f>E110</f>
        <v>0</v>
      </c>
    </row>
    <row r="110" spans="1:5" ht="12.75">
      <c r="A110" s="9">
        <f t="shared" si="1"/>
        <v>102</v>
      </c>
      <c r="B110" s="9"/>
      <c r="C110" s="10" t="s">
        <v>220</v>
      </c>
      <c r="D110" s="69" t="s">
        <v>221</v>
      </c>
      <c r="E110" s="10">
        <f>E111</f>
        <v>0</v>
      </c>
    </row>
    <row r="111" spans="1:5" ht="25.5">
      <c r="A111" s="9">
        <f t="shared" si="1"/>
        <v>103</v>
      </c>
      <c r="B111" s="2" t="s">
        <v>84</v>
      </c>
      <c r="C111" s="10" t="s">
        <v>222</v>
      </c>
      <c r="D111" s="69" t="s">
        <v>223</v>
      </c>
      <c r="E111" s="10">
        <f>SUM(E112:E115)</f>
        <v>0</v>
      </c>
    </row>
    <row r="112" spans="1:5" ht="25.5">
      <c r="A112" s="9">
        <f t="shared" si="1"/>
        <v>104</v>
      </c>
      <c r="B112" s="2" t="s">
        <v>140</v>
      </c>
      <c r="C112" s="10" t="s">
        <v>222</v>
      </c>
      <c r="D112" s="69" t="s">
        <v>223</v>
      </c>
      <c r="E112" s="10"/>
    </row>
    <row r="113" spans="1:5" ht="25.5">
      <c r="A113" s="9">
        <f t="shared" si="1"/>
        <v>105</v>
      </c>
      <c r="B113" s="2" t="s">
        <v>47</v>
      </c>
      <c r="C113" s="10" t="s">
        <v>222</v>
      </c>
      <c r="D113" s="69" t="s">
        <v>223</v>
      </c>
      <c r="E113" s="10"/>
    </row>
    <row r="114" spans="1:5" ht="25.5">
      <c r="A114" s="9">
        <f t="shared" si="1"/>
        <v>106</v>
      </c>
      <c r="B114" s="2">
        <v>130</v>
      </c>
      <c r="C114" s="10" t="s">
        <v>222</v>
      </c>
      <c r="D114" s="69" t="s">
        <v>223</v>
      </c>
      <c r="E114" s="10"/>
    </row>
    <row r="115" spans="1:5" ht="25.5">
      <c r="A115" s="9">
        <f t="shared" si="1"/>
        <v>107</v>
      </c>
      <c r="B115" s="2">
        <v>148</v>
      </c>
      <c r="C115" s="10" t="s">
        <v>222</v>
      </c>
      <c r="D115" s="69" t="s">
        <v>223</v>
      </c>
      <c r="E115" s="10"/>
    </row>
    <row r="116" spans="1:5" ht="25.5">
      <c r="A116" s="9">
        <f t="shared" si="1"/>
        <v>108</v>
      </c>
      <c r="B116" s="2" t="s">
        <v>84</v>
      </c>
      <c r="C116" s="8" t="s">
        <v>212</v>
      </c>
      <c r="D116" s="61" t="s">
        <v>215</v>
      </c>
      <c r="E116" s="8">
        <f>E117</f>
        <v>0</v>
      </c>
    </row>
    <row r="117" spans="1:5" ht="25.5">
      <c r="A117" s="9">
        <f t="shared" si="1"/>
        <v>109</v>
      </c>
      <c r="B117" s="2" t="s">
        <v>49</v>
      </c>
      <c r="C117" s="10" t="s">
        <v>213</v>
      </c>
      <c r="D117" s="62" t="s">
        <v>214</v>
      </c>
      <c r="E117" s="10"/>
    </row>
    <row r="118" spans="1:5" ht="12.75">
      <c r="A118" s="9">
        <f t="shared" si="1"/>
        <v>110</v>
      </c>
      <c r="B118" s="9" t="s">
        <v>49</v>
      </c>
      <c r="C118" s="8" t="s">
        <v>50</v>
      </c>
      <c r="D118" s="14" t="s">
        <v>51</v>
      </c>
      <c r="E118" s="7">
        <f>E119</f>
        <v>0</v>
      </c>
    </row>
    <row r="119" spans="1:5" ht="51">
      <c r="A119" s="9">
        <f t="shared" si="1"/>
        <v>111</v>
      </c>
      <c r="B119" s="9" t="s">
        <v>49</v>
      </c>
      <c r="C119" s="8" t="s">
        <v>52</v>
      </c>
      <c r="D119" s="14" t="s">
        <v>53</v>
      </c>
      <c r="E119" s="8"/>
    </row>
    <row r="120" spans="1:5" ht="25.5">
      <c r="A120" s="9">
        <f t="shared" si="1"/>
        <v>112</v>
      </c>
      <c r="B120" s="9" t="s">
        <v>49</v>
      </c>
      <c r="C120" s="8" t="s">
        <v>54</v>
      </c>
      <c r="D120" s="14" t="s">
        <v>55</v>
      </c>
      <c r="E120" s="64"/>
    </row>
    <row r="121" spans="1:5" ht="25.5">
      <c r="A121" s="9">
        <f t="shared" si="1"/>
        <v>113</v>
      </c>
      <c r="B121" s="9" t="s">
        <v>49</v>
      </c>
      <c r="C121" s="8" t="s">
        <v>56</v>
      </c>
      <c r="D121" s="14" t="s">
        <v>57</v>
      </c>
      <c r="E121" s="64"/>
    </row>
    <row r="122" spans="1:5" ht="25.5">
      <c r="A122" s="9">
        <f t="shared" si="1"/>
        <v>114</v>
      </c>
      <c r="B122" s="9" t="s">
        <v>49</v>
      </c>
      <c r="C122" s="8" t="s">
        <v>58</v>
      </c>
      <c r="D122" s="14" t="s">
        <v>59</v>
      </c>
      <c r="E122" s="64"/>
    </row>
    <row r="123" spans="1:5" ht="38.25">
      <c r="A123" s="9">
        <f t="shared" si="1"/>
        <v>115</v>
      </c>
      <c r="B123" s="9" t="s">
        <v>84</v>
      </c>
      <c r="C123" s="8" t="s">
        <v>60</v>
      </c>
      <c r="D123" s="26" t="s">
        <v>61</v>
      </c>
      <c r="E123" s="8">
        <f>E124+E132</f>
        <v>0</v>
      </c>
    </row>
    <row r="124" spans="1:5" ht="12.75">
      <c r="A124" s="9">
        <f t="shared" si="1"/>
        <v>116</v>
      </c>
      <c r="B124" s="9" t="s">
        <v>84</v>
      </c>
      <c r="C124" s="8" t="s">
        <v>62</v>
      </c>
      <c r="D124" s="14" t="s">
        <v>250</v>
      </c>
      <c r="E124" s="8">
        <f>E125</f>
        <v>0</v>
      </c>
    </row>
    <row r="125" spans="1:5" ht="12.75">
      <c r="A125" s="9">
        <f t="shared" si="1"/>
        <v>117</v>
      </c>
      <c r="B125" s="9" t="s">
        <v>84</v>
      </c>
      <c r="C125" s="10" t="s">
        <v>63</v>
      </c>
      <c r="D125" s="15" t="s">
        <v>64</v>
      </c>
      <c r="E125" s="10"/>
    </row>
    <row r="126" spans="1:5" ht="51">
      <c r="A126" s="9">
        <f t="shared" si="1"/>
        <v>118</v>
      </c>
      <c r="B126" s="9" t="s">
        <v>46</v>
      </c>
      <c r="C126" s="2" t="s">
        <v>65</v>
      </c>
      <c r="D126" s="16" t="s">
        <v>66</v>
      </c>
      <c r="E126" s="10"/>
    </row>
    <row r="127" spans="1:5" ht="51">
      <c r="A127" s="9">
        <f t="shared" si="1"/>
        <v>119</v>
      </c>
      <c r="B127" s="9" t="s">
        <v>47</v>
      </c>
      <c r="C127" s="2" t="s">
        <v>65</v>
      </c>
      <c r="D127" s="16" t="s">
        <v>66</v>
      </c>
      <c r="E127" s="10"/>
    </row>
    <row r="128" spans="1:5" ht="51">
      <c r="A128" s="9">
        <f t="shared" si="1"/>
        <v>120</v>
      </c>
      <c r="B128" s="9" t="s">
        <v>48</v>
      </c>
      <c r="C128" s="2" t="s">
        <v>65</v>
      </c>
      <c r="D128" s="16" t="s">
        <v>66</v>
      </c>
      <c r="E128" s="10"/>
    </row>
    <row r="129" spans="1:5" ht="51">
      <c r="A129" s="9">
        <f t="shared" si="1"/>
        <v>121</v>
      </c>
      <c r="B129" s="9" t="s">
        <v>48</v>
      </c>
      <c r="C129" s="2" t="s">
        <v>67</v>
      </c>
      <c r="D129" s="16" t="s">
        <v>66</v>
      </c>
      <c r="E129" s="10"/>
    </row>
    <row r="130" spans="1:5" ht="51">
      <c r="A130" s="9">
        <f t="shared" si="1"/>
        <v>122</v>
      </c>
      <c r="B130" s="9">
        <v>148</v>
      </c>
      <c r="C130" s="2" t="s">
        <v>65</v>
      </c>
      <c r="D130" s="16" t="s">
        <v>66</v>
      </c>
      <c r="E130" s="10"/>
    </row>
    <row r="131" spans="1:5" ht="51">
      <c r="A131" s="9">
        <f t="shared" si="1"/>
        <v>123</v>
      </c>
      <c r="B131" s="9">
        <v>164</v>
      </c>
      <c r="C131" s="2" t="s">
        <v>65</v>
      </c>
      <c r="D131" s="16" t="s">
        <v>66</v>
      </c>
      <c r="E131" s="10"/>
    </row>
    <row r="132" spans="1:5" ht="38.25">
      <c r="A132" s="9">
        <f t="shared" si="1"/>
        <v>124</v>
      </c>
      <c r="B132" s="9" t="s">
        <v>84</v>
      </c>
      <c r="C132" s="8" t="s">
        <v>68</v>
      </c>
      <c r="D132" s="14" t="s">
        <v>251</v>
      </c>
      <c r="E132" s="8">
        <f>E140+E133+E138</f>
        <v>0</v>
      </c>
    </row>
    <row r="133" spans="1:5" ht="25.5">
      <c r="A133" s="9">
        <f t="shared" si="1"/>
        <v>125</v>
      </c>
      <c r="B133" s="9" t="s">
        <v>84</v>
      </c>
      <c r="C133" s="8" t="s">
        <v>227</v>
      </c>
      <c r="D133" s="15" t="s">
        <v>225</v>
      </c>
      <c r="E133" s="10"/>
    </row>
    <row r="134" spans="1:5" ht="51">
      <c r="A134" s="9">
        <f t="shared" si="1"/>
        <v>126</v>
      </c>
      <c r="B134" s="9" t="s">
        <v>46</v>
      </c>
      <c r="C134" s="10" t="s">
        <v>226</v>
      </c>
      <c r="D134" s="15" t="s">
        <v>228</v>
      </c>
      <c r="E134" s="10"/>
    </row>
    <row r="135" spans="1:5" ht="51">
      <c r="A135" s="9">
        <f t="shared" si="1"/>
        <v>127</v>
      </c>
      <c r="B135" s="9" t="s">
        <v>47</v>
      </c>
      <c r="C135" s="10" t="s">
        <v>226</v>
      </c>
      <c r="D135" s="15" t="s">
        <v>228</v>
      </c>
      <c r="E135" s="10"/>
    </row>
    <row r="136" spans="1:5" ht="51">
      <c r="A136" s="9">
        <f t="shared" si="1"/>
        <v>128</v>
      </c>
      <c r="B136" s="9" t="s">
        <v>48</v>
      </c>
      <c r="C136" s="10" t="s">
        <v>226</v>
      </c>
      <c r="D136" s="15" t="s">
        <v>228</v>
      </c>
      <c r="E136" s="10"/>
    </row>
    <row r="137" spans="1:5" ht="51">
      <c r="A137" s="9">
        <f t="shared" si="1"/>
        <v>129</v>
      </c>
      <c r="B137" s="9">
        <v>148</v>
      </c>
      <c r="C137" s="10" t="s">
        <v>226</v>
      </c>
      <c r="D137" s="15" t="s">
        <v>228</v>
      </c>
      <c r="E137" s="10"/>
    </row>
    <row r="138" spans="1:5" ht="51">
      <c r="A138" s="9">
        <f t="shared" si="1"/>
        <v>130</v>
      </c>
      <c r="B138" s="9" t="s">
        <v>84</v>
      </c>
      <c r="C138" s="8" t="s">
        <v>229</v>
      </c>
      <c r="D138" s="15" t="s">
        <v>230</v>
      </c>
      <c r="E138" s="10"/>
    </row>
    <row r="139" spans="1:5" ht="89.25">
      <c r="A139" s="9">
        <f t="shared" si="1"/>
        <v>131</v>
      </c>
      <c r="B139" s="9" t="s">
        <v>46</v>
      </c>
      <c r="C139" s="10" t="s">
        <v>231</v>
      </c>
      <c r="D139" s="15" t="s">
        <v>232</v>
      </c>
      <c r="E139" s="10"/>
    </row>
    <row r="140" spans="1:5" ht="12.75">
      <c r="A140" s="9">
        <f t="shared" si="1"/>
        <v>132</v>
      </c>
      <c r="B140" s="9" t="s">
        <v>84</v>
      </c>
      <c r="C140" s="8" t="s">
        <v>217</v>
      </c>
      <c r="D140" s="15" t="s">
        <v>69</v>
      </c>
      <c r="E140" s="10">
        <f>SUM(E141:E145)</f>
        <v>0</v>
      </c>
    </row>
    <row r="141" spans="1:5" ht="51">
      <c r="A141" s="9">
        <f t="shared" si="1"/>
        <v>133</v>
      </c>
      <c r="B141" s="9" t="s">
        <v>46</v>
      </c>
      <c r="C141" s="2" t="s">
        <v>216</v>
      </c>
      <c r="D141" s="16" t="s">
        <v>70</v>
      </c>
      <c r="E141" s="10"/>
    </row>
    <row r="142" spans="1:5" ht="51">
      <c r="A142" s="9">
        <f t="shared" si="1"/>
        <v>134</v>
      </c>
      <c r="B142" s="9" t="s">
        <v>47</v>
      </c>
      <c r="C142" s="2" t="s">
        <v>216</v>
      </c>
      <c r="D142" s="16" t="s">
        <v>70</v>
      </c>
      <c r="E142" s="10"/>
    </row>
    <row r="143" spans="1:5" ht="51">
      <c r="A143" s="9">
        <f t="shared" si="1"/>
        <v>135</v>
      </c>
      <c r="B143" s="9" t="s">
        <v>48</v>
      </c>
      <c r="C143" s="2" t="s">
        <v>216</v>
      </c>
      <c r="D143" s="16" t="s">
        <v>70</v>
      </c>
      <c r="E143" s="10"/>
    </row>
    <row r="144" spans="1:5" ht="51">
      <c r="A144" s="9">
        <f t="shared" si="1"/>
        <v>136</v>
      </c>
      <c r="B144" s="9">
        <v>148</v>
      </c>
      <c r="C144" s="2" t="s">
        <v>216</v>
      </c>
      <c r="D144" s="16" t="s">
        <v>70</v>
      </c>
      <c r="E144" s="10"/>
    </row>
    <row r="145" spans="1:5" ht="51">
      <c r="A145" s="9">
        <f t="shared" si="1"/>
        <v>137</v>
      </c>
      <c r="B145" s="9">
        <v>164</v>
      </c>
      <c r="C145" s="2" t="s">
        <v>216</v>
      </c>
      <c r="D145" s="16" t="s">
        <v>70</v>
      </c>
      <c r="E145" s="10"/>
    </row>
    <row r="146" spans="1:5" ht="12.75">
      <c r="A146" s="9">
        <f t="shared" si="1"/>
        <v>138</v>
      </c>
      <c r="B146" s="63" t="s">
        <v>84</v>
      </c>
      <c r="C146" s="13"/>
      <c r="D146" s="27" t="s">
        <v>71</v>
      </c>
      <c r="E146" s="70">
        <f>E123+E118+E9</f>
        <v>238730.3</v>
      </c>
    </row>
  </sheetData>
  <sheetProtection/>
  <mergeCells count="5">
    <mergeCell ref="E6:E7"/>
    <mergeCell ref="C1:D2"/>
    <mergeCell ref="A6:A7"/>
    <mergeCell ref="B6:C6"/>
    <mergeCell ref="D6:D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142"/>
  <sheetViews>
    <sheetView zoomScalePageLayoutView="0" workbookViewId="0" topLeftCell="A133">
      <selection activeCell="D148" sqref="D148"/>
    </sheetView>
  </sheetViews>
  <sheetFormatPr defaultColWidth="9.00390625" defaultRowHeight="12.75"/>
  <cols>
    <col min="1" max="1" width="4.125" style="20" customWidth="1"/>
    <col min="2" max="2" width="4.875" style="20" customWidth="1"/>
    <col min="3" max="3" width="20.625" style="20" customWidth="1"/>
    <col min="4" max="4" width="39.75390625" style="25" customWidth="1"/>
    <col min="5" max="5" width="0.37109375" style="28" customWidth="1"/>
    <col min="6" max="6" width="8.25390625" style="28" hidden="1" customWidth="1"/>
    <col min="7" max="7" width="8.625" style="28" customWidth="1"/>
    <col min="8" max="8" width="9.125" style="1" customWidth="1"/>
  </cols>
  <sheetData>
    <row r="1" spans="1:9" ht="15.75" customHeight="1">
      <c r="A1" s="4"/>
      <c r="B1" s="141" t="s">
        <v>257</v>
      </c>
      <c r="C1" s="141"/>
      <c r="D1" s="141"/>
      <c r="E1" s="141"/>
      <c r="F1" s="141"/>
      <c r="G1" s="141"/>
      <c r="H1" s="141"/>
      <c r="I1" s="141"/>
    </row>
    <row r="2" spans="1:9" ht="12.75">
      <c r="A2" s="134" t="s">
        <v>80</v>
      </c>
      <c r="B2" s="131" t="s">
        <v>81</v>
      </c>
      <c r="C2" s="131"/>
      <c r="D2" s="135" t="s">
        <v>82</v>
      </c>
      <c r="E2" s="131" t="s">
        <v>72</v>
      </c>
      <c r="F2" s="131" t="s">
        <v>207</v>
      </c>
      <c r="G2" s="131" t="s">
        <v>73</v>
      </c>
      <c r="H2" s="137" t="s">
        <v>252</v>
      </c>
      <c r="I2" s="139" t="s">
        <v>0</v>
      </c>
    </row>
    <row r="3" spans="1:9" ht="67.5">
      <c r="A3" s="134"/>
      <c r="B3" s="24" t="s">
        <v>203</v>
      </c>
      <c r="C3" s="5" t="s">
        <v>83</v>
      </c>
      <c r="D3" s="136"/>
      <c r="E3" s="132"/>
      <c r="F3" s="132"/>
      <c r="G3" s="132"/>
      <c r="H3" s="138"/>
      <c r="I3" s="140"/>
    </row>
    <row r="4" spans="1:7" ht="12.75">
      <c r="A4" s="5">
        <v>1</v>
      </c>
      <c r="B4" s="5">
        <v>2</v>
      </c>
      <c r="C4" s="5">
        <v>3</v>
      </c>
      <c r="D4" s="32">
        <v>4</v>
      </c>
      <c r="E4" s="5">
        <v>5</v>
      </c>
      <c r="F4" s="29">
        <v>6</v>
      </c>
      <c r="G4" s="29">
        <v>7</v>
      </c>
    </row>
    <row r="5" spans="1:11" ht="18.75" customHeight="1">
      <c r="A5" s="9">
        <v>1</v>
      </c>
      <c r="B5" s="9" t="s">
        <v>84</v>
      </c>
      <c r="C5" s="7" t="s">
        <v>85</v>
      </c>
      <c r="D5" s="14" t="s">
        <v>202</v>
      </c>
      <c r="E5" s="64">
        <f>E6+E17+E20+E28+E37+E45+E61+E69+E78+E63+E112+E105</f>
        <v>295339.6</v>
      </c>
      <c r="F5" s="64">
        <f>F6+F17+F20+F28+F37+F45+F61+F69+F78+F63+F112+F105</f>
        <v>231165</v>
      </c>
      <c r="G5" s="64">
        <f>G6+G17+G20+G28+G37+G45+G61+G69+G78+G63+G112+G105</f>
        <v>252977</v>
      </c>
      <c r="H5" s="64">
        <f>H6+H17+H20+H28+H37+H45+H61+H69+H78+H63+H112+H105</f>
        <v>-22096.7</v>
      </c>
      <c r="I5" s="64">
        <f>I6+I17+I20+I28+I37+I45+I61+I69+I78+I63+I112+I105</f>
        <v>230880.3</v>
      </c>
      <c r="J5" s="84"/>
      <c r="K5" s="84"/>
    </row>
    <row r="6" spans="1:11" ht="12.75">
      <c r="A6" s="9">
        <f>A5+1</f>
        <v>2</v>
      </c>
      <c r="B6" s="9">
        <v>182</v>
      </c>
      <c r="C6" s="7" t="s">
        <v>86</v>
      </c>
      <c r="D6" s="14" t="s">
        <v>87</v>
      </c>
      <c r="E6" s="8">
        <f>E7+E10</f>
        <v>216715</v>
      </c>
      <c r="F6" s="8">
        <f>F7+F10</f>
        <v>163393</v>
      </c>
      <c r="G6" s="8">
        <f>G7+G10</f>
        <v>183792</v>
      </c>
      <c r="H6" s="8">
        <f>H7+H10</f>
        <v>-48159</v>
      </c>
      <c r="I6" s="8">
        <f>I7+I10</f>
        <v>135633</v>
      </c>
      <c r="J6" s="84"/>
      <c r="K6" s="84"/>
    </row>
    <row r="7" spans="1:11" ht="12.75">
      <c r="A7" s="9">
        <f aca="true" t="shared" si="0" ref="A7:A99">A6+1</f>
        <v>3</v>
      </c>
      <c r="B7" s="9">
        <v>182</v>
      </c>
      <c r="C7" s="7" t="s">
        <v>88</v>
      </c>
      <c r="D7" s="14" t="s">
        <v>89</v>
      </c>
      <c r="E7" s="8">
        <f aca="true" t="shared" si="1" ref="E7:I8">E8</f>
        <v>137700</v>
      </c>
      <c r="F7" s="8">
        <f t="shared" si="1"/>
        <v>42475</v>
      </c>
      <c r="G7" s="8">
        <f t="shared" si="1"/>
        <v>45055</v>
      </c>
      <c r="H7" s="8">
        <f t="shared" si="1"/>
        <v>-5591</v>
      </c>
      <c r="I7" s="8">
        <f t="shared" si="1"/>
        <v>39464</v>
      </c>
      <c r="J7" s="84"/>
      <c r="K7" s="84"/>
    </row>
    <row r="8" spans="1:11" ht="38.25">
      <c r="A8" s="9">
        <f t="shared" si="0"/>
        <v>4</v>
      </c>
      <c r="B8" s="9">
        <v>182</v>
      </c>
      <c r="C8" s="9" t="s">
        <v>90</v>
      </c>
      <c r="D8" s="15" t="s">
        <v>91</v>
      </c>
      <c r="E8" s="9">
        <f t="shared" si="1"/>
        <v>137700</v>
      </c>
      <c r="F8" s="9">
        <f t="shared" si="1"/>
        <v>42475</v>
      </c>
      <c r="G8" s="9">
        <f t="shared" si="1"/>
        <v>45055</v>
      </c>
      <c r="H8" s="9">
        <f t="shared" si="1"/>
        <v>-5591</v>
      </c>
      <c r="I8" s="9">
        <f t="shared" si="1"/>
        <v>39464</v>
      </c>
      <c r="J8" s="84"/>
      <c r="K8" s="84"/>
    </row>
    <row r="9" spans="1:11" ht="25.5">
      <c r="A9" s="9">
        <f t="shared" si="0"/>
        <v>5</v>
      </c>
      <c r="B9" s="9">
        <v>182</v>
      </c>
      <c r="C9" s="9" t="s">
        <v>92</v>
      </c>
      <c r="D9" s="15" t="s">
        <v>93</v>
      </c>
      <c r="E9" s="9">
        <v>137700</v>
      </c>
      <c r="F9" s="9">
        <v>42475</v>
      </c>
      <c r="G9" s="9">
        <v>45055</v>
      </c>
      <c r="H9" s="9">
        <f>I9-G9</f>
        <v>-5591</v>
      </c>
      <c r="I9" s="9">
        <v>39464</v>
      </c>
      <c r="J9" s="84"/>
      <c r="K9" s="84"/>
    </row>
    <row r="10" spans="1:11" ht="12.75">
      <c r="A10" s="9">
        <f t="shared" si="0"/>
        <v>6</v>
      </c>
      <c r="B10" s="9">
        <v>182</v>
      </c>
      <c r="C10" s="7" t="s">
        <v>94</v>
      </c>
      <c r="D10" s="14" t="s">
        <v>95</v>
      </c>
      <c r="E10" s="8">
        <f>E11+E12+E16+E15</f>
        <v>79015</v>
      </c>
      <c r="F10" s="8">
        <f>F11+F12+F16+F15</f>
        <v>120918</v>
      </c>
      <c r="G10" s="8">
        <f>G11+G12+G16+G15</f>
        <v>138737</v>
      </c>
      <c r="H10" s="8">
        <f>H11+H12+H16+H15</f>
        <v>-42568</v>
      </c>
      <c r="I10" s="8">
        <f>I11+I12+I16+I15</f>
        <v>96169</v>
      </c>
      <c r="J10" s="84"/>
      <c r="K10" s="84"/>
    </row>
    <row r="11" spans="1:11" ht="38.25">
      <c r="A11" s="9">
        <f t="shared" si="0"/>
        <v>7</v>
      </c>
      <c r="B11" s="9">
        <v>182</v>
      </c>
      <c r="C11" s="9" t="s">
        <v>96</v>
      </c>
      <c r="D11" s="15" t="s">
        <v>97</v>
      </c>
      <c r="E11" s="9">
        <v>185</v>
      </c>
      <c r="F11" s="9">
        <v>275</v>
      </c>
      <c r="G11" s="9">
        <v>418</v>
      </c>
      <c r="H11" s="9">
        <f>I11-G11</f>
        <v>-194</v>
      </c>
      <c r="I11" s="9">
        <v>224</v>
      </c>
      <c r="J11" s="84"/>
      <c r="K11" s="84"/>
    </row>
    <row r="12" spans="1:11" ht="51">
      <c r="A12" s="9">
        <f>A11+1</f>
        <v>8</v>
      </c>
      <c r="B12" s="9">
        <v>182</v>
      </c>
      <c r="C12" s="9" t="s">
        <v>98</v>
      </c>
      <c r="D12" s="15" t="s">
        <v>99</v>
      </c>
      <c r="E12" s="9">
        <f>E13+E14</f>
        <v>78710</v>
      </c>
      <c r="F12" s="9">
        <f>F13+F14</f>
        <v>120370</v>
      </c>
      <c r="G12" s="9">
        <f>G13+G14</f>
        <v>138001</v>
      </c>
      <c r="H12" s="9">
        <f>H13+H14</f>
        <v>-42192</v>
      </c>
      <c r="I12" s="9">
        <f>I13+I14</f>
        <v>95809</v>
      </c>
      <c r="J12" s="84"/>
      <c r="K12" s="84"/>
    </row>
    <row r="13" spans="1:11" ht="114.75">
      <c r="A13" s="9">
        <f t="shared" si="0"/>
        <v>9</v>
      </c>
      <c r="B13" s="9">
        <v>182</v>
      </c>
      <c r="C13" s="9" t="s">
        <v>100</v>
      </c>
      <c r="D13" s="15" t="s">
        <v>101</v>
      </c>
      <c r="E13" s="9">
        <v>78610</v>
      </c>
      <c r="F13" s="9">
        <v>119681</v>
      </c>
      <c r="G13" s="9">
        <v>137199</v>
      </c>
      <c r="H13" s="9">
        <f>I13-G13</f>
        <v>-41504</v>
      </c>
      <c r="I13" s="9">
        <v>95695</v>
      </c>
      <c r="J13" s="84"/>
      <c r="K13" s="84"/>
    </row>
    <row r="14" spans="1:11" ht="89.25" customHeight="1">
      <c r="A14" s="9">
        <f t="shared" si="0"/>
        <v>10</v>
      </c>
      <c r="B14" s="9">
        <v>182</v>
      </c>
      <c r="C14" s="9" t="s">
        <v>102</v>
      </c>
      <c r="D14" s="15" t="s">
        <v>103</v>
      </c>
      <c r="E14" s="9">
        <v>100</v>
      </c>
      <c r="F14" s="9">
        <v>689</v>
      </c>
      <c r="G14" s="9">
        <v>802</v>
      </c>
      <c r="H14" s="9">
        <f>I14-G14</f>
        <v>-688</v>
      </c>
      <c r="I14" s="9">
        <v>114</v>
      </c>
      <c r="J14" s="84"/>
      <c r="K14" s="84"/>
    </row>
    <row r="15" spans="1:11" ht="39.75" customHeight="1">
      <c r="A15" s="9">
        <f t="shared" si="0"/>
        <v>11</v>
      </c>
      <c r="B15" s="9">
        <v>182</v>
      </c>
      <c r="C15" s="9" t="s">
        <v>104</v>
      </c>
      <c r="D15" s="3" t="s">
        <v>211</v>
      </c>
      <c r="E15" s="65">
        <v>90</v>
      </c>
      <c r="F15" s="65">
        <v>253</v>
      </c>
      <c r="G15" s="65">
        <v>297</v>
      </c>
      <c r="H15" s="9">
        <f>I15-G15</f>
        <v>-194</v>
      </c>
      <c r="I15" s="65">
        <v>103</v>
      </c>
      <c r="J15" s="84"/>
      <c r="K15" s="84"/>
    </row>
    <row r="16" spans="1:11" ht="229.5" customHeight="1">
      <c r="A16" s="9">
        <f t="shared" si="0"/>
        <v>12</v>
      </c>
      <c r="B16" s="9">
        <v>182</v>
      </c>
      <c r="C16" s="9" t="s">
        <v>105</v>
      </c>
      <c r="D16" s="15" t="s">
        <v>106</v>
      </c>
      <c r="E16" s="9">
        <v>30</v>
      </c>
      <c r="F16" s="9">
        <v>20</v>
      </c>
      <c r="G16" s="9">
        <v>21</v>
      </c>
      <c r="H16" s="9">
        <f>I16-G16</f>
        <v>12</v>
      </c>
      <c r="I16" s="9">
        <v>33</v>
      </c>
      <c r="J16" s="84"/>
      <c r="K16" s="84"/>
    </row>
    <row r="17" spans="1:11" ht="12.75">
      <c r="A17" s="9">
        <f t="shared" si="0"/>
        <v>13</v>
      </c>
      <c r="B17" s="9">
        <v>182</v>
      </c>
      <c r="C17" s="7" t="s">
        <v>107</v>
      </c>
      <c r="D17" s="14" t="s">
        <v>108</v>
      </c>
      <c r="E17" s="8">
        <f>E18+E19</f>
        <v>7469</v>
      </c>
      <c r="F17" s="8">
        <f>F18+F19</f>
        <v>8106</v>
      </c>
      <c r="G17" s="8">
        <f>G18+G19</f>
        <v>8673</v>
      </c>
      <c r="H17" s="8">
        <f>H18+H19</f>
        <v>-3</v>
      </c>
      <c r="I17" s="8">
        <f>I18+I19</f>
        <v>8670</v>
      </c>
      <c r="J17" s="84"/>
      <c r="K17" s="84"/>
    </row>
    <row r="18" spans="1:11" ht="25.5">
      <c r="A18" s="9">
        <f t="shared" si="0"/>
        <v>14</v>
      </c>
      <c r="B18" s="9">
        <v>182</v>
      </c>
      <c r="C18" s="9" t="s">
        <v>109</v>
      </c>
      <c r="D18" s="15" t="s">
        <v>110</v>
      </c>
      <c r="E18" s="8">
        <v>7466</v>
      </c>
      <c r="F18" s="8">
        <v>8100</v>
      </c>
      <c r="G18" s="8">
        <v>8667</v>
      </c>
      <c r="H18" s="8">
        <v>0</v>
      </c>
      <c r="I18" s="8">
        <v>8667</v>
      </c>
      <c r="J18" s="84"/>
      <c r="K18" s="84"/>
    </row>
    <row r="19" spans="1:11" ht="12.75">
      <c r="A19" s="9">
        <f t="shared" si="0"/>
        <v>15</v>
      </c>
      <c r="B19" s="9">
        <v>182</v>
      </c>
      <c r="C19" s="10" t="s">
        <v>111</v>
      </c>
      <c r="D19" s="15" t="s">
        <v>112</v>
      </c>
      <c r="E19" s="8">
        <v>3</v>
      </c>
      <c r="F19" s="8">
        <v>6</v>
      </c>
      <c r="G19" s="8">
        <v>6</v>
      </c>
      <c r="H19" s="8">
        <f>I19-G19</f>
        <v>-3</v>
      </c>
      <c r="I19" s="8">
        <v>3</v>
      </c>
      <c r="J19" s="84"/>
      <c r="K19" s="84"/>
    </row>
    <row r="20" spans="1:11" ht="12.75">
      <c r="A20" s="9">
        <f t="shared" si="0"/>
        <v>16</v>
      </c>
      <c r="B20" s="9">
        <v>182</v>
      </c>
      <c r="C20" s="7" t="s">
        <v>113</v>
      </c>
      <c r="D20" s="14" t="s">
        <v>114</v>
      </c>
      <c r="E20" s="8">
        <f>E22+E23</f>
        <v>38337</v>
      </c>
      <c r="F20" s="8">
        <f>F22+F23</f>
        <v>19930</v>
      </c>
      <c r="G20" s="8">
        <f>G22+G23</f>
        <v>20343</v>
      </c>
      <c r="H20" s="8">
        <f>H22+H23</f>
        <v>25312</v>
      </c>
      <c r="I20" s="8">
        <f>I22+I23</f>
        <v>45655</v>
      </c>
      <c r="J20" s="84"/>
      <c r="K20" s="84"/>
    </row>
    <row r="21" spans="1:11" ht="12.75">
      <c r="A21" s="9">
        <f t="shared" si="0"/>
        <v>17</v>
      </c>
      <c r="B21" s="9"/>
      <c r="C21" s="7" t="s">
        <v>115</v>
      </c>
      <c r="D21" s="14" t="s">
        <v>116</v>
      </c>
      <c r="E21" s="8">
        <f>E22</f>
        <v>5448</v>
      </c>
      <c r="F21" s="8">
        <f>F22</f>
        <v>5830</v>
      </c>
      <c r="G21" s="8">
        <f>G22</f>
        <v>6243</v>
      </c>
      <c r="H21" s="8">
        <f>H22</f>
        <v>-803</v>
      </c>
      <c r="I21" s="8">
        <f>I22</f>
        <v>5440</v>
      </c>
      <c r="J21" s="84"/>
      <c r="K21" s="84"/>
    </row>
    <row r="22" spans="1:11" ht="51">
      <c r="A22" s="9">
        <f t="shared" si="0"/>
        <v>18</v>
      </c>
      <c r="B22" s="9">
        <v>182</v>
      </c>
      <c r="C22" s="9" t="s">
        <v>117</v>
      </c>
      <c r="D22" s="15" t="s">
        <v>118</v>
      </c>
      <c r="E22" s="10">
        <v>5448</v>
      </c>
      <c r="F22" s="10">
        <v>5830</v>
      </c>
      <c r="G22" s="10">
        <v>6243</v>
      </c>
      <c r="H22" s="10">
        <f>I22-G22</f>
        <v>-803</v>
      </c>
      <c r="I22" s="10">
        <v>5440</v>
      </c>
      <c r="J22" s="84"/>
      <c r="K22" s="84"/>
    </row>
    <row r="23" spans="1:11" ht="12.75">
      <c r="A23" s="9">
        <f t="shared" si="0"/>
        <v>19</v>
      </c>
      <c r="B23" s="9">
        <v>182</v>
      </c>
      <c r="C23" s="7" t="s">
        <v>119</v>
      </c>
      <c r="D23" s="14" t="s">
        <v>120</v>
      </c>
      <c r="E23" s="8">
        <f>E24+E26</f>
        <v>32889</v>
      </c>
      <c r="F23" s="8">
        <f>F24+F26</f>
        <v>14100</v>
      </c>
      <c r="G23" s="8">
        <f>G24+G26</f>
        <v>14100</v>
      </c>
      <c r="H23" s="8">
        <f>H24+H26</f>
        <v>26115</v>
      </c>
      <c r="I23" s="8">
        <f>I24+I26</f>
        <v>40215</v>
      </c>
      <c r="J23" s="84"/>
      <c r="K23" s="84"/>
    </row>
    <row r="24" spans="1:11" ht="51">
      <c r="A24" s="9">
        <f t="shared" si="0"/>
        <v>20</v>
      </c>
      <c r="B24" s="9"/>
      <c r="C24" s="9" t="s">
        <v>121</v>
      </c>
      <c r="D24" s="15" t="s">
        <v>122</v>
      </c>
      <c r="E24" s="10">
        <f>E25</f>
        <v>2000</v>
      </c>
      <c r="F24" s="10">
        <f>F25</f>
        <v>2100</v>
      </c>
      <c r="G24" s="10">
        <f>G25</f>
        <v>2100</v>
      </c>
      <c r="H24" s="10">
        <f>H25</f>
        <v>-100</v>
      </c>
      <c r="I24" s="10">
        <f>I25</f>
        <v>2000</v>
      </c>
      <c r="J24" s="84"/>
      <c r="K24" s="84"/>
    </row>
    <row r="25" spans="1:11" ht="76.5">
      <c r="A25" s="9">
        <f t="shared" si="0"/>
        <v>21</v>
      </c>
      <c r="B25" s="9">
        <v>182</v>
      </c>
      <c r="C25" s="9" t="s">
        <v>123</v>
      </c>
      <c r="D25" s="15" t="s">
        <v>124</v>
      </c>
      <c r="E25" s="10">
        <v>2000</v>
      </c>
      <c r="F25" s="10">
        <v>2100</v>
      </c>
      <c r="G25" s="10">
        <v>2100</v>
      </c>
      <c r="H25" s="10">
        <v>-100</v>
      </c>
      <c r="I25" s="10">
        <v>2000</v>
      </c>
      <c r="J25" s="84"/>
      <c r="K25" s="84"/>
    </row>
    <row r="26" spans="1:11" ht="51">
      <c r="A26" s="9">
        <f t="shared" si="0"/>
        <v>22</v>
      </c>
      <c r="B26" s="9"/>
      <c r="C26" s="9" t="s">
        <v>125</v>
      </c>
      <c r="D26" s="15" t="s">
        <v>126</v>
      </c>
      <c r="E26" s="10">
        <f>E27</f>
        <v>30889</v>
      </c>
      <c r="F26" s="10">
        <f>F27</f>
        <v>12000</v>
      </c>
      <c r="G26" s="10">
        <f>G27</f>
        <v>12000</v>
      </c>
      <c r="H26" s="10">
        <f>H27</f>
        <v>26215</v>
      </c>
      <c r="I26" s="10">
        <f>I27</f>
        <v>38215</v>
      </c>
      <c r="J26" s="84"/>
      <c r="K26" s="84"/>
    </row>
    <row r="27" spans="1:11" ht="76.5">
      <c r="A27" s="9">
        <f t="shared" si="0"/>
        <v>23</v>
      </c>
      <c r="B27" s="9">
        <v>182</v>
      </c>
      <c r="C27" s="9" t="s">
        <v>127</v>
      </c>
      <c r="D27" s="15" t="s">
        <v>128</v>
      </c>
      <c r="E27" s="10">
        <v>30889</v>
      </c>
      <c r="F27" s="10">
        <v>12000</v>
      </c>
      <c r="G27" s="10">
        <v>12000</v>
      </c>
      <c r="H27" s="10">
        <f>I27-G27</f>
        <v>26215</v>
      </c>
      <c r="I27" s="10">
        <v>38215</v>
      </c>
      <c r="J27" s="84"/>
      <c r="K27" s="84"/>
    </row>
    <row r="28" spans="1:11" ht="12.75">
      <c r="A28" s="9">
        <f t="shared" si="0"/>
        <v>24</v>
      </c>
      <c r="B28" s="9" t="s">
        <v>84</v>
      </c>
      <c r="C28" s="7" t="s">
        <v>129</v>
      </c>
      <c r="D28" s="14" t="s">
        <v>130</v>
      </c>
      <c r="E28" s="8">
        <f>E29+E31</f>
        <v>3100</v>
      </c>
      <c r="F28" s="8">
        <f>F29+F31</f>
        <v>4293</v>
      </c>
      <c r="G28" s="8">
        <f>G29+G31</f>
        <v>4595</v>
      </c>
      <c r="H28" s="8">
        <f>H29+H31</f>
        <v>-1227</v>
      </c>
      <c r="I28" s="8">
        <f>I29+I31</f>
        <v>3368</v>
      </c>
      <c r="J28" s="84"/>
      <c r="K28" s="84"/>
    </row>
    <row r="29" spans="1:11" ht="38.25">
      <c r="A29" s="9">
        <f t="shared" si="0"/>
        <v>25</v>
      </c>
      <c r="B29" s="9">
        <v>182</v>
      </c>
      <c r="C29" s="7" t="s">
        <v>131</v>
      </c>
      <c r="D29" s="14" t="s">
        <v>132</v>
      </c>
      <c r="E29" s="8">
        <f>E30</f>
        <v>1247</v>
      </c>
      <c r="F29" s="8">
        <f>F30</f>
        <v>1334</v>
      </c>
      <c r="G29" s="8">
        <f>G30</f>
        <v>1426</v>
      </c>
      <c r="H29" s="8">
        <f>H30</f>
        <v>83</v>
      </c>
      <c r="I29" s="8">
        <f>I30</f>
        <v>1509</v>
      </c>
      <c r="J29" s="84"/>
      <c r="K29" s="84"/>
    </row>
    <row r="30" spans="1:11" ht="64.5" customHeight="1">
      <c r="A30" s="9">
        <f t="shared" si="0"/>
        <v>26</v>
      </c>
      <c r="B30" s="9">
        <v>182</v>
      </c>
      <c r="C30" s="9" t="s">
        <v>133</v>
      </c>
      <c r="D30" s="15" t="s">
        <v>134</v>
      </c>
      <c r="E30" s="10">
        <v>1247</v>
      </c>
      <c r="F30" s="10">
        <v>1334</v>
      </c>
      <c r="G30" s="10">
        <v>1426</v>
      </c>
      <c r="H30" s="10">
        <f>I30-G30</f>
        <v>83</v>
      </c>
      <c r="I30" s="10">
        <v>1509</v>
      </c>
      <c r="J30" s="84"/>
      <c r="K30" s="84"/>
    </row>
    <row r="31" spans="1:11" ht="51">
      <c r="A31" s="9">
        <f t="shared" si="0"/>
        <v>27</v>
      </c>
      <c r="B31" s="9" t="s">
        <v>84</v>
      </c>
      <c r="C31" s="7" t="s">
        <v>135</v>
      </c>
      <c r="D31" s="14" t="s">
        <v>136</v>
      </c>
      <c r="E31" s="8">
        <f>E32+E36</f>
        <v>1853</v>
      </c>
      <c r="F31" s="8">
        <f>F32+F36</f>
        <v>2959</v>
      </c>
      <c r="G31" s="8">
        <f>G32+G36</f>
        <v>3169</v>
      </c>
      <c r="H31" s="8">
        <f>H32+H36</f>
        <v>-1310</v>
      </c>
      <c r="I31" s="8">
        <f>I32+I36</f>
        <v>1859</v>
      </c>
      <c r="J31" s="84"/>
      <c r="K31" s="84"/>
    </row>
    <row r="32" spans="1:11" ht="114.75">
      <c r="A32" s="9">
        <f t="shared" si="0"/>
        <v>28</v>
      </c>
      <c r="B32" s="9" t="s">
        <v>84</v>
      </c>
      <c r="C32" s="2" t="s">
        <v>137</v>
      </c>
      <c r="D32" s="16" t="s">
        <v>138</v>
      </c>
      <c r="E32" s="10">
        <f>E33+E34+E35</f>
        <v>1853</v>
      </c>
      <c r="F32" s="10">
        <f>F33+F34+F35</f>
        <v>2956</v>
      </c>
      <c r="G32" s="10">
        <f>G33+G34+G35</f>
        <v>3165</v>
      </c>
      <c r="H32" s="10">
        <f>H33+H34+H35</f>
        <v>-1306</v>
      </c>
      <c r="I32" s="10">
        <f>I33+I34+I35</f>
        <v>1859</v>
      </c>
      <c r="J32" s="84"/>
      <c r="K32" s="84"/>
    </row>
    <row r="33" spans="1:11" ht="114.75">
      <c r="A33" s="9">
        <f t="shared" si="0"/>
        <v>29</v>
      </c>
      <c r="B33" s="9">
        <v>188</v>
      </c>
      <c r="C33" s="2" t="s">
        <v>137</v>
      </c>
      <c r="D33" s="16" t="s">
        <v>138</v>
      </c>
      <c r="E33" s="10">
        <v>1780</v>
      </c>
      <c r="F33" s="10">
        <v>2865</v>
      </c>
      <c r="G33" s="10">
        <v>3068</v>
      </c>
      <c r="H33" s="10">
        <f>I33-G33</f>
        <v>-1288</v>
      </c>
      <c r="I33" s="10">
        <v>1780</v>
      </c>
      <c r="J33" s="84"/>
      <c r="K33" s="84"/>
    </row>
    <row r="34" spans="1:11" ht="102.75" customHeight="1">
      <c r="A34" s="9">
        <f t="shared" si="0"/>
        <v>30</v>
      </c>
      <c r="B34" s="9">
        <v>187</v>
      </c>
      <c r="C34" s="2" t="s">
        <v>137</v>
      </c>
      <c r="D34" s="16" t="s">
        <v>138</v>
      </c>
      <c r="E34" s="10">
        <v>1</v>
      </c>
      <c r="F34" s="10">
        <v>1</v>
      </c>
      <c r="G34" s="10">
        <v>1</v>
      </c>
      <c r="H34" s="10">
        <f>I34-G34</f>
        <v>0</v>
      </c>
      <c r="I34" s="10">
        <v>1</v>
      </c>
      <c r="J34" s="84"/>
      <c r="K34" s="84"/>
    </row>
    <row r="35" spans="1:11" ht="92.25" customHeight="1">
      <c r="A35" s="9">
        <f t="shared" si="0"/>
        <v>31</v>
      </c>
      <c r="B35" s="9" t="s">
        <v>139</v>
      </c>
      <c r="C35" s="2" t="s">
        <v>137</v>
      </c>
      <c r="D35" s="16" t="s">
        <v>138</v>
      </c>
      <c r="E35" s="10">
        <v>72</v>
      </c>
      <c r="F35" s="10">
        <v>90</v>
      </c>
      <c r="G35" s="10">
        <v>96</v>
      </c>
      <c r="H35" s="10">
        <f>I35-G35</f>
        <v>-18</v>
      </c>
      <c r="I35" s="10">
        <v>78</v>
      </c>
      <c r="J35" s="84"/>
      <c r="K35" s="84"/>
    </row>
    <row r="36" spans="1:11" ht="38.25">
      <c r="A36" s="9">
        <f t="shared" si="0"/>
        <v>32</v>
      </c>
      <c r="B36" s="9" t="s">
        <v>140</v>
      </c>
      <c r="C36" s="9" t="s">
        <v>141</v>
      </c>
      <c r="D36" s="15" t="s">
        <v>142</v>
      </c>
      <c r="E36" s="10">
        <v>0</v>
      </c>
      <c r="F36" s="10">
        <v>3</v>
      </c>
      <c r="G36" s="10">
        <v>4</v>
      </c>
      <c r="H36" s="10">
        <f>I36-G36</f>
        <v>-4</v>
      </c>
      <c r="I36" s="10">
        <v>0</v>
      </c>
      <c r="J36" s="84"/>
      <c r="K36" s="84"/>
    </row>
    <row r="37" spans="1:11" ht="38.25">
      <c r="A37" s="9">
        <f t="shared" si="0"/>
        <v>33</v>
      </c>
      <c r="B37" s="9">
        <v>182</v>
      </c>
      <c r="C37" s="7" t="s">
        <v>143</v>
      </c>
      <c r="D37" s="14" t="s">
        <v>144</v>
      </c>
      <c r="E37" s="8">
        <f>E38+E40</f>
        <v>224</v>
      </c>
      <c r="F37" s="8">
        <f>F38+F40</f>
        <v>152</v>
      </c>
      <c r="G37" s="8">
        <f>G38+G40</f>
        <v>104</v>
      </c>
      <c r="H37" s="8">
        <f>H38+H40</f>
        <v>-1</v>
      </c>
      <c r="I37" s="8">
        <f>I38+I40</f>
        <v>103</v>
      </c>
      <c r="J37" s="84"/>
      <c r="K37" s="84"/>
    </row>
    <row r="38" spans="1:11" ht="12.75">
      <c r="A38" s="9">
        <f t="shared" si="0"/>
        <v>34</v>
      </c>
      <c r="B38" s="9">
        <v>182</v>
      </c>
      <c r="C38" s="7" t="s">
        <v>145</v>
      </c>
      <c r="D38" s="14" t="s">
        <v>146</v>
      </c>
      <c r="E38" s="8">
        <f>E39</f>
        <v>172</v>
      </c>
      <c r="F38" s="8">
        <f>F39</f>
        <v>117</v>
      </c>
      <c r="G38" s="8">
        <f>G39</f>
        <v>80</v>
      </c>
      <c r="H38" s="8">
        <f>H39</f>
        <v>0</v>
      </c>
      <c r="I38" s="8">
        <f>I39</f>
        <v>80</v>
      </c>
      <c r="J38" s="84"/>
      <c r="K38" s="84"/>
    </row>
    <row r="39" spans="1:11" ht="51">
      <c r="A39" s="9">
        <f t="shared" si="0"/>
        <v>35</v>
      </c>
      <c r="B39" s="9">
        <v>182</v>
      </c>
      <c r="C39" s="9" t="s">
        <v>147</v>
      </c>
      <c r="D39" s="15" t="s">
        <v>148</v>
      </c>
      <c r="E39" s="10">
        <v>172</v>
      </c>
      <c r="F39" s="10">
        <v>117</v>
      </c>
      <c r="G39" s="10">
        <v>80</v>
      </c>
      <c r="H39" s="10">
        <f>I39-G39</f>
        <v>0</v>
      </c>
      <c r="I39" s="10">
        <v>80</v>
      </c>
      <c r="J39" s="84"/>
      <c r="K39" s="84"/>
    </row>
    <row r="40" spans="1:11" ht="25.5">
      <c r="A40" s="9">
        <f t="shared" si="0"/>
        <v>36</v>
      </c>
      <c r="B40" s="9">
        <v>182</v>
      </c>
      <c r="C40" s="7" t="s">
        <v>149</v>
      </c>
      <c r="D40" s="14" t="s">
        <v>150</v>
      </c>
      <c r="E40" s="8">
        <f>E41+E43</f>
        <v>52</v>
      </c>
      <c r="F40" s="8">
        <f>F41+F43</f>
        <v>35</v>
      </c>
      <c r="G40" s="8">
        <f>G41+G43</f>
        <v>24</v>
      </c>
      <c r="H40" s="8">
        <f>H41+H43</f>
        <v>-1</v>
      </c>
      <c r="I40" s="8">
        <f>I41+I43</f>
        <v>23</v>
      </c>
      <c r="J40" s="84"/>
      <c r="K40" s="84"/>
    </row>
    <row r="41" spans="1:11" ht="51">
      <c r="A41" s="9">
        <f t="shared" si="0"/>
        <v>37</v>
      </c>
      <c r="B41" s="9">
        <v>182</v>
      </c>
      <c r="C41" s="9" t="s">
        <v>151</v>
      </c>
      <c r="D41" s="3" t="s">
        <v>152</v>
      </c>
      <c r="E41" s="10">
        <f>E42</f>
        <v>2</v>
      </c>
      <c r="F41" s="10">
        <f>F42</f>
        <v>2</v>
      </c>
      <c r="G41" s="10">
        <f>G42</f>
        <v>2</v>
      </c>
      <c r="H41" s="10">
        <f>H42</f>
        <v>-1</v>
      </c>
      <c r="I41" s="10">
        <f>I42</f>
        <v>1</v>
      </c>
      <c r="J41" s="84"/>
      <c r="K41" s="84"/>
    </row>
    <row r="42" spans="1:11" ht="76.5">
      <c r="A42" s="9">
        <f t="shared" si="0"/>
        <v>38</v>
      </c>
      <c r="B42" s="9">
        <v>182</v>
      </c>
      <c r="C42" s="9" t="s">
        <v>153</v>
      </c>
      <c r="D42" s="3" t="s">
        <v>154</v>
      </c>
      <c r="E42" s="10">
        <v>2</v>
      </c>
      <c r="F42" s="10">
        <v>2</v>
      </c>
      <c r="G42" s="10">
        <v>2</v>
      </c>
      <c r="H42" s="10">
        <v>-1</v>
      </c>
      <c r="I42" s="10">
        <v>1</v>
      </c>
      <c r="J42" s="84"/>
      <c r="K42" s="84"/>
    </row>
    <row r="43" spans="1:11" ht="12.75">
      <c r="A43" s="9">
        <f t="shared" si="0"/>
        <v>39</v>
      </c>
      <c r="B43" s="9">
        <v>182</v>
      </c>
      <c r="C43" s="9" t="s">
        <v>155</v>
      </c>
      <c r="D43" s="3" t="s">
        <v>156</v>
      </c>
      <c r="E43" s="10">
        <f>E44</f>
        <v>50</v>
      </c>
      <c r="F43" s="10">
        <f>F44</f>
        <v>33</v>
      </c>
      <c r="G43" s="10">
        <f>G44</f>
        <v>22</v>
      </c>
      <c r="H43" s="10">
        <f>H44</f>
        <v>0</v>
      </c>
      <c r="I43" s="10">
        <f>I44</f>
        <v>22</v>
      </c>
      <c r="J43" s="84"/>
      <c r="K43" s="84"/>
    </row>
    <row r="44" spans="1:11" ht="38.25">
      <c r="A44" s="9">
        <f t="shared" si="0"/>
        <v>40</v>
      </c>
      <c r="B44" s="9">
        <v>182</v>
      </c>
      <c r="C44" s="9" t="s">
        <v>157</v>
      </c>
      <c r="D44" s="3" t="s">
        <v>158</v>
      </c>
      <c r="E44" s="10">
        <v>50</v>
      </c>
      <c r="F44" s="10">
        <v>33</v>
      </c>
      <c r="G44" s="10">
        <v>22</v>
      </c>
      <c r="H44" s="10">
        <v>0</v>
      </c>
      <c r="I44" s="10">
        <v>22</v>
      </c>
      <c r="J44" s="84"/>
      <c r="K44" s="84"/>
    </row>
    <row r="45" spans="1:11" ht="51">
      <c r="A45" s="9">
        <f t="shared" si="0"/>
        <v>41</v>
      </c>
      <c r="B45" s="9" t="s">
        <v>84</v>
      </c>
      <c r="C45" s="7" t="s">
        <v>159</v>
      </c>
      <c r="D45" s="14" t="s">
        <v>160</v>
      </c>
      <c r="E45" s="8">
        <f>E46+E54+E57</f>
        <v>28383.6</v>
      </c>
      <c r="F45" s="8">
        <f>F46+F54+F57</f>
        <v>22949</v>
      </c>
      <c r="G45" s="8">
        <f>G46+G54+G57</f>
        <v>22499</v>
      </c>
      <c r="H45" s="8">
        <f>H46+H54+H57</f>
        <v>746</v>
      </c>
      <c r="I45" s="8">
        <f>I46+I54+I57</f>
        <v>23245</v>
      </c>
      <c r="J45" s="84"/>
      <c r="K45" s="84"/>
    </row>
    <row r="46" spans="1:11" ht="89.25">
      <c r="A46" s="9">
        <f t="shared" si="0"/>
        <v>42</v>
      </c>
      <c r="B46" s="9" t="s">
        <v>84</v>
      </c>
      <c r="C46" s="7" t="s">
        <v>161</v>
      </c>
      <c r="D46" s="3" t="s">
        <v>162</v>
      </c>
      <c r="E46" s="10">
        <f>E47+E49</f>
        <v>20298</v>
      </c>
      <c r="F46" s="10">
        <f>F47+F49</f>
        <v>21479</v>
      </c>
      <c r="G46" s="10">
        <f>G47+G49</f>
        <v>21479</v>
      </c>
      <c r="H46" s="10">
        <f>H47+H49</f>
        <v>-1304</v>
      </c>
      <c r="I46" s="10">
        <f>I47+I49</f>
        <v>20175</v>
      </c>
      <c r="J46" s="84"/>
      <c r="K46" s="84"/>
    </row>
    <row r="47" spans="1:11" ht="76.5">
      <c r="A47" s="9">
        <f t="shared" si="0"/>
        <v>43</v>
      </c>
      <c r="B47" s="9" t="s">
        <v>140</v>
      </c>
      <c r="C47" s="9" t="s">
        <v>163</v>
      </c>
      <c r="D47" s="3" t="s">
        <v>164</v>
      </c>
      <c r="E47" s="10">
        <f>E48</f>
        <v>20119</v>
      </c>
      <c r="F47" s="10">
        <f>F48</f>
        <v>21479</v>
      </c>
      <c r="G47" s="10">
        <f>G48</f>
        <v>21479</v>
      </c>
      <c r="H47" s="10">
        <f>H48</f>
        <v>-1479</v>
      </c>
      <c r="I47" s="10">
        <f>I48</f>
        <v>20000</v>
      </c>
      <c r="J47" s="84"/>
      <c r="K47" s="84"/>
    </row>
    <row r="48" spans="1:11" ht="89.25">
      <c r="A48" s="9">
        <f t="shared" si="0"/>
        <v>44</v>
      </c>
      <c r="B48" s="9" t="s">
        <v>140</v>
      </c>
      <c r="C48" s="11" t="s">
        <v>165</v>
      </c>
      <c r="D48" s="3" t="s">
        <v>166</v>
      </c>
      <c r="E48" s="9">
        <v>20119</v>
      </c>
      <c r="F48" s="9">
        <v>21479</v>
      </c>
      <c r="G48" s="9">
        <v>21479</v>
      </c>
      <c r="H48" s="9">
        <f>I48-G48</f>
        <v>-1479</v>
      </c>
      <c r="I48" s="9">
        <v>20000</v>
      </c>
      <c r="J48" s="84"/>
      <c r="K48" s="84"/>
    </row>
    <row r="49" spans="1:11" ht="76.5">
      <c r="A49" s="9">
        <f t="shared" si="0"/>
        <v>45</v>
      </c>
      <c r="B49" s="52" t="s">
        <v>140</v>
      </c>
      <c r="C49" s="55" t="s">
        <v>19</v>
      </c>
      <c r="D49" s="51" t="s">
        <v>18</v>
      </c>
      <c r="E49" s="9">
        <f>E50+E51+E52+E53</f>
        <v>179</v>
      </c>
      <c r="F49" s="9">
        <f>F50+F51+F52+F53</f>
        <v>0</v>
      </c>
      <c r="G49" s="9">
        <f>G50+G51+G52+G53</f>
        <v>0</v>
      </c>
      <c r="H49" s="9">
        <f>H50+H51+H52+H53</f>
        <v>175</v>
      </c>
      <c r="I49" s="9">
        <f>I50+I51+I52+I53</f>
        <v>175</v>
      </c>
      <c r="J49" s="84"/>
      <c r="K49" s="84"/>
    </row>
    <row r="50" spans="1:11" ht="38.25">
      <c r="A50" s="9">
        <f t="shared" si="0"/>
        <v>46</v>
      </c>
      <c r="B50" s="52" t="s">
        <v>140</v>
      </c>
      <c r="C50" s="56" t="s">
        <v>10</v>
      </c>
      <c r="D50" s="57" t="s">
        <v>11</v>
      </c>
      <c r="E50" s="9">
        <v>40</v>
      </c>
      <c r="F50" s="9">
        <v>0</v>
      </c>
      <c r="G50" s="9">
        <v>0</v>
      </c>
      <c r="H50" s="9">
        <f>I50-G50</f>
        <v>48</v>
      </c>
      <c r="I50" s="9">
        <v>48</v>
      </c>
      <c r="J50" s="84"/>
      <c r="K50" s="84"/>
    </row>
    <row r="51" spans="1:11" ht="38.25">
      <c r="A51" s="9">
        <f t="shared" si="0"/>
        <v>47</v>
      </c>
      <c r="B51" s="52" t="s">
        <v>140</v>
      </c>
      <c r="C51" s="56" t="s">
        <v>12</v>
      </c>
      <c r="D51" s="57" t="s">
        <v>13</v>
      </c>
      <c r="E51" s="9">
        <v>3</v>
      </c>
      <c r="F51" s="9">
        <v>0</v>
      </c>
      <c r="G51" s="9">
        <v>0</v>
      </c>
      <c r="H51" s="9">
        <f>I51-G51</f>
        <v>2</v>
      </c>
      <c r="I51" s="9">
        <v>2</v>
      </c>
      <c r="J51" s="84"/>
      <c r="K51" s="84"/>
    </row>
    <row r="52" spans="1:11" ht="38.25">
      <c r="A52" s="9">
        <f t="shared" si="0"/>
        <v>48</v>
      </c>
      <c r="B52" s="52" t="s">
        <v>140</v>
      </c>
      <c r="C52" s="56" t="s">
        <v>14</v>
      </c>
      <c r="D52" s="57" t="s">
        <v>15</v>
      </c>
      <c r="E52" s="9">
        <v>16</v>
      </c>
      <c r="F52" s="9">
        <v>0</v>
      </c>
      <c r="G52" s="9">
        <v>0</v>
      </c>
      <c r="H52" s="9">
        <f>I52-G52</f>
        <v>17</v>
      </c>
      <c r="I52" s="9">
        <v>17</v>
      </c>
      <c r="J52" s="84"/>
      <c r="K52" s="84"/>
    </row>
    <row r="53" spans="1:11" ht="38.25">
      <c r="A53" s="9">
        <f t="shared" si="0"/>
        <v>49</v>
      </c>
      <c r="B53" s="52" t="s">
        <v>140</v>
      </c>
      <c r="C53" s="56" t="s">
        <v>16</v>
      </c>
      <c r="D53" s="57" t="s">
        <v>17</v>
      </c>
      <c r="E53" s="9">
        <v>120</v>
      </c>
      <c r="F53" s="9">
        <v>0</v>
      </c>
      <c r="G53" s="9">
        <v>0</v>
      </c>
      <c r="H53" s="9">
        <f>I53-G53</f>
        <v>108</v>
      </c>
      <c r="I53" s="9">
        <v>108</v>
      </c>
      <c r="J53" s="84"/>
      <c r="K53" s="84"/>
    </row>
    <row r="54" spans="1:11" ht="25.5">
      <c r="A54" s="9">
        <f t="shared" si="0"/>
        <v>50</v>
      </c>
      <c r="B54" s="2" t="s">
        <v>140</v>
      </c>
      <c r="C54" s="21" t="s">
        <v>167</v>
      </c>
      <c r="D54" s="17" t="s">
        <v>168</v>
      </c>
      <c r="E54" s="9">
        <f aca="true" t="shared" si="2" ref="E54:I55">E55</f>
        <v>925.6</v>
      </c>
      <c r="F54" s="9">
        <f t="shared" si="2"/>
        <v>170</v>
      </c>
      <c r="G54" s="9">
        <f t="shared" si="2"/>
        <v>200</v>
      </c>
      <c r="H54" s="9">
        <f t="shared" si="2"/>
        <v>550</v>
      </c>
      <c r="I54" s="9">
        <f t="shared" si="2"/>
        <v>750</v>
      </c>
      <c r="J54" s="84"/>
      <c r="K54" s="84"/>
    </row>
    <row r="55" spans="1:11" ht="51">
      <c r="A55" s="9">
        <f t="shared" si="0"/>
        <v>51</v>
      </c>
      <c r="B55" s="2" t="s">
        <v>140</v>
      </c>
      <c r="C55" s="22" t="s">
        <v>169</v>
      </c>
      <c r="D55" s="17" t="s">
        <v>170</v>
      </c>
      <c r="E55" s="9">
        <f t="shared" si="2"/>
        <v>925.6</v>
      </c>
      <c r="F55" s="9">
        <f t="shared" si="2"/>
        <v>170</v>
      </c>
      <c r="G55" s="9">
        <f t="shared" si="2"/>
        <v>200</v>
      </c>
      <c r="H55" s="9">
        <f t="shared" si="2"/>
        <v>550</v>
      </c>
      <c r="I55" s="9">
        <f t="shared" si="2"/>
        <v>750</v>
      </c>
      <c r="J55" s="84"/>
      <c r="K55" s="84"/>
    </row>
    <row r="56" spans="1:11" ht="63.75">
      <c r="A56" s="9">
        <f t="shared" si="0"/>
        <v>52</v>
      </c>
      <c r="B56" s="2" t="s">
        <v>140</v>
      </c>
      <c r="C56" s="22" t="s">
        <v>171</v>
      </c>
      <c r="D56" s="17" t="s">
        <v>172</v>
      </c>
      <c r="E56" s="9">
        <v>925.6</v>
      </c>
      <c r="F56" s="9">
        <v>170</v>
      </c>
      <c r="G56" s="9">
        <v>200</v>
      </c>
      <c r="H56" s="9">
        <f>I56-G56</f>
        <v>550</v>
      </c>
      <c r="I56" s="9">
        <v>750</v>
      </c>
      <c r="J56" s="84"/>
      <c r="K56" s="84"/>
    </row>
    <row r="57" spans="1:11" ht="102">
      <c r="A57" s="9">
        <f t="shared" si="0"/>
        <v>53</v>
      </c>
      <c r="B57" s="2" t="s">
        <v>140</v>
      </c>
      <c r="C57" s="8" t="s">
        <v>173</v>
      </c>
      <c r="D57" s="18" t="s">
        <v>174</v>
      </c>
      <c r="E57" s="8">
        <f>E58</f>
        <v>7160</v>
      </c>
      <c r="F57" s="8">
        <f>F58</f>
        <v>1300</v>
      </c>
      <c r="G57" s="8">
        <f>G58</f>
        <v>820</v>
      </c>
      <c r="H57" s="8">
        <f>H58</f>
        <v>1500</v>
      </c>
      <c r="I57" s="8">
        <f>I58</f>
        <v>2320</v>
      </c>
      <c r="J57" s="84"/>
      <c r="K57" s="84"/>
    </row>
    <row r="58" spans="1:11" ht="77.25" customHeight="1">
      <c r="A58" s="9">
        <f t="shared" si="0"/>
        <v>54</v>
      </c>
      <c r="B58" s="2" t="s">
        <v>84</v>
      </c>
      <c r="C58" s="10" t="s">
        <v>175</v>
      </c>
      <c r="D58" s="3" t="s">
        <v>176</v>
      </c>
      <c r="E58" s="10">
        <f>E59+E60</f>
        <v>7160</v>
      </c>
      <c r="F58" s="10">
        <f>F59+F60</f>
        <v>1300</v>
      </c>
      <c r="G58" s="10">
        <f>G59+G60</f>
        <v>820</v>
      </c>
      <c r="H58" s="10">
        <f>H59+H60</f>
        <v>1500</v>
      </c>
      <c r="I58" s="10">
        <f>I59+I60</f>
        <v>2320</v>
      </c>
      <c r="J58" s="84"/>
      <c r="K58" s="84"/>
    </row>
    <row r="59" spans="1:11" ht="89.25">
      <c r="A59" s="9">
        <f t="shared" si="0"/>
        <v>55</v>
      </c>
      <c r="B59" s="2" t="s">
        <v>140</v>
      </c>
      <c r="C59" s="10" t="s">
        <v>177</v>
      </c>
      <c r="D59" s="3" t="s">
        <v>178</v>
      </c>
      <c r="E59" s="10">
        <v>6300</v>
      </c>
      <c r="F59" s="10">
        <v>1000</v>
      </c>
      <c r="G59" s="10">
        <v>500</v>
      </c>
      <c r="H59" s="10">
        <f>I59-G59</f>
        <v>1500</v>
      </c>
      <c r="I59" s="10">
        <v>2000</v>
      </c>
      <c r="J59" s="84"/>
      <c r="K59" s="84"/>
    </row>
    <row r="60" spans="1:11" ht="89.25">
      <c r="A60" s="9">
        <f t="shared" si="0"/>
        <v>56</v>
      </c>
      <c r="B60" s="2">
        <v>130</v>
      </c>
      <c r="C60" s="10" t="s">
        <v>177</v>
      </c>
      <c r="D60" s="3" t="s">
        <v>178</v>
      </c>
      <c r="E60" s="10">
        <v>860</v>
      </c>
      <c r="F60" s="10">
        <v>300</v>
      </c>
      <c r="G60" s="10">
        <v>320</v>
      </c>
      <c r="H60" s="10">
        <f>I60-G60</f>
        <v>0</v>
      </c>
      <c r="I60" s="10">
        <v>320</v>
      </c>
      <c r="J60" s="84"/>
      <c r="K60" s="84"/>
    </row>
    <row r="61" spans="1:11" ht="25.5">
      <c r="A61" s="9">
        <f t="shared" si="0"/>
        <v>57</v>
      </c>
      <c r="B61" s="2" t="s">
        <v>84</v>
      </c>
      <c r="C61" s="7" t="s">
        <v>179</v>
      </c>
      <c r="D61" s="14" t="s">
        <v>180</v>
      </c>
      <c r="E61" s="8">
        <f>E62</f>
        <v>800</v>
      </c>
      <c r="F61" s="8">
        <f>F62</f>
        <v>1665</v>
      </c>
      <c r="G61" s="8">
        <f>G62</f>
        <v>1748</v>
      </c>
      <c r="H61" s="8">
        <f>H62</f>
        <v>-1170</v>
      </c>
      <c r="I61" s="8">
        <f>I62</f>
        <v>578</v>
      </c>
      <c r="J61" s="84"/>
      <c r="K61" s="84"/>
    </row>
    <row r="62" spans="1:11" ht="25.5">
      <c r="A62" s="9">
        <f t="shared" si="0"/>
        <v>58</v>
      </c>
      <c r="B62" s="2">
        <v>498</v>
      </c>
      <c r="C62" s="9" t="s">
        <v>181</v>
      </c>
      <c r="D62" s="15" t="s">
        <v>182</v>
      </c>
      <c r="E62" s="10">
        <v>800</v>
      </c>
      <c r="F62" s="10">
        <v>1665</v>
      </c>
      <c r="G62" s="10">
        <v>1748</v>
      </c>
      <c r="H62" s="10">
        <f>I62-G62</f>
        <v>-1170</v>
      </c>
      <c r="I62" s="10">
        <v>578</v>
      </c>
      <c r="J62" s="84"/>
      <c r="K62" s="84"/>
    </row>
    <row r="63" spans="1:11" ht="38.25">
      <c r="A63" s="9">
        <f t="shared" si="0"/>
        <v>59</v>
      </c>
      <c r="B63" s="2" t="s">
        <v>84</v>
      </c>
      <c r="C63" s="8" t="s">
        <v>183</v>
      </c>
      <c r="D63" s="14" t="s">
        <v>184</v>
      </c>
      <c r="E63" s="8">
        <f aca="true" t="shared" si="3" ref="E63:I64">E64</f>
        <v>2619</v>
      </c>
      <c r="F63" s="8">
        <f t="shared" si="3"/>
        <v>2950</v>
      </c>
      <c r="G63" s="8">
        <f t="shared" si="3"/>
        <v>3496</v>
      </c>
      <c r="H63" s="8">
        <f t="shared" si="3"/>
        <v>-580</v>
      </c>
      <c r="I63" s="8">
        <f t="shared" si="3"/>
        <v>2916</v>
      </c>
      <c r="J63" s="84"/>
      <c r="K63" s="84"/>
    </row>
    <row r="64" spans="1:11" ht="25.5">
      <c r="A64" s="9">
        <f t="shared" si="0"/>
        <v>60</v>
      </c>
      <c r="B64" s="2" t="s">
        <v>140</v>
      </c>
      <c r="C64" s="10" t="s">
        <v>185</v>
      </c>
      <c r="D64" s="15" t="s">
        <v>186</v>
      </c>
      <c r="E64" s="10">
        <f>E65</f>
        <v>2619</v>
      </c>
      <c r="F64" s="10">
        <f t="shared" si="3"/>
        <v>2950</v>
      </c>
      <c r="G64" s="10">
        <f t="shared" si="3"/>
        <v>3496</v>
      </c>
      <c r="H64" s="10">
        <f t="shared" si="3"/>
        <v>-580</v>
      </c>
      <c r="I64" s="10">
        <f t="shared" si="3"/>
        <v>2916</v>
      </c>
      <c r="J64" s="84"/>
      <c r="K64" s="84"/>
    </row>
    <row r="65" spans="1:11" ht="51">
      <c r="A65" s="9">
        <f t="shared" si="0"/>
        <v>61</v>
      </c>
      <c r="B65" s="2" t="s">
        <v>140</v>
      </c>
      <c r="C65" s="10" t="s">
        <v>187</v>
      </c>
      <c r="D65" s="19" t="s">
        <v>188</v>
      </c>
      <c r="E65" s="10">
        <f>E66+E67+E68</f>
        <v>2619</v>
      </c>
      <c r="F65" s="10">
        <f>F66+F67</f>
        <v>2950</v>
      </c>
      <c r="G65" s="10">
        <f>G66+G67</f>
        <v>3496</v>
      </c>
      <c r="H65" s="10">
        <f>H66+H67</f>
        <v>-580</v>
      </c>
      <c r="I65" s="10">
        <f>I66+I67</f>
        <v>2916</v>
      </c>
      <c r="J65" s="84"/>
      <c r="K65" s="84"/>
    </row>
    <row r="66" spans="1:11" ht="63.75">
      <c r="A66" s="9">
        <f t="shared" si="0"/>
        <v>62</v>
      </c>
      <c r="B66" s="2" t="s">
        <v>140</v>
      </c>
      <c r="C66" s="10" t="s">
        <v>189</v>
      </c>
      <c r="D66" s="19" t="s">
        <v>190</v>
      </c>
      <c r="E66" s="10">
        <v>175</v>
      </c>
      <c r="F66" s="10">
        <v>0</v>
      </c>
      <c r="G66" s="10">
        <v>0</v>
      </c>
      <c r="H66" s="10">
        <v>0</v>
      </c>
      <c r="I66" s="10">
        <v>0</v>
      </c>
      <c r="J66" s="84"/>
      <c r="K66" s="84"/>
    </row>
    <row r="67" spans="1:11" ht="76.5">
      <c r="A67" s="9">
        <f t="shared" si="0"/>
        <v>63</v>
      </c>
      <c r="B67" s="2" t="s">
        <v>140</v>
      </c>
      <c r="C67" s="10" t="s">
        <v>191</v>
      </c>
      <c r="D67" s="19" t="s">
        <v>192</v>
      </c>
      <c r="E67" s="10">
        <v>2432</v>
      </c>
      <c r="F67" s="10">
        <v>2950</v>
      </c>
      <c r="G67" s="10">
        <v>3496</v>
      </c>
      <c r="H67" s="10">
        <f>I67-G67</f>
        <v>-580</v>
      </c>
      <c r="I67" s="10">
        <v>2916</v>
      </c>
      <c r="J67" s="84"/>
      <c r="K67" s="84"/>
    </row>
    <row r="68" spans="1:11" ht="54" customHeight="1">
      <c r="A68" s="9">
        <f t="shared" si="0"/>
        <v>64</v>
      </c>
      <c r="B68" s="2" t="s">
        <v>140</v>
      </c>
      <c r="C68" s="10" t="s">
        <v>191</v>
      </c>
      <c r="D68" s="19" t="s">
        <v>7</v>
      </c>
      <c r="E68" s="10">
        <v>12</v>
      </c>
      <c r="F68" s="10">
        <v>0</v>
      </c>
      <c r="G68" s="10">
        <v>0</v>
      </c>
      <c r="H68" s="10">
        <v>0</v>
      </c>
      <c r="I68" s="10">
        <v>0</v>
      </c>
      <c r="J68" s="84"/>
      <c r="K68" s="84"/>
    </row>
    <row r="69" spans="1:11" ht="25.5">
      <c r="A69" s="9">
        <f t="shared" si="0"/>
        <v>65</v>
      </c>
      <c r="B69" s="2" t="s">
        <v>140</v>
      </c>
      <c r="C69" s="8" t="s">
        <v>193</v>
      </c>
      <c r="D69" s="14" t="s">
        <v>194</v>
      </c>
      <c r="E69" s="8">
        <f>E72+E75+E70</f>
        <v>14764</v>
      </c>
      <c r="F69" s="8">
        <f>F72+F75+F70</f>
        <v>3000</v>
      </c>
      <c r="G69" s="8">
        <f>G72+G75+G70</f>
        <v>3000</v>
      </c>
      <c r="H69" s="8">
        <f>H72+H75+H70</f>
        <v>3600</v>
      </c>
      <c r="I69" s="8">
        <f>I72+I75+I70</f>
        <v>6600</v>
      </c>
      <c r="J69" s="84"/>
      <c r="K69" s="84"/>
    </row>
    <row r="70" spans="1:11" ht="25.5">
      <c r="A70" s="9">
        <f t="shared" si="0"/>
        <v>66</v>
      </c>
      <c r="B70" s="2" t="s">
        <v>84</v>
      </c>
      <c r="C70" s="66" t="s">
        <v>248</v>
      </c>
      <c r="D70" s="31" t="s">
        <v>246</v>
      </c>
      <c r="E70" s="10">
        <f>E71</f>
        <v>1404</v>
      </c>
      <c r="F70" s="10">
        <v>0</v>
      </c>
      <c r="G70" s="10">
        <v>0</v>
      </c>
      <c r="H70" s="10">
        <f>H71</f>
        <v>3600</v>
      </c>
      <c r="I70" s="10">
        <f>I71</f>
        <v>3600</v>
      </c>
      <c r="J70" s="84"/>
      <c r="K70" s="84"/>
    </row>
    <row r="71" spans="1:11" ht="38.25">
      <c r="A71" s="9">
        <f t="shared" si="0"/>
        <v>67</v>
      </c>
      <c r="B71" s="2" t="s">
        <v>140</v>
      </c>
      <c r="C71" s="66" t="s">
        <v>249</v>
      </c>
      <c r="D71" s="31" t="s">
        <v>247</v>
      </c>
      <c r="E71" s="10">
        <v>1404</v>
      </c>
      <c r="F71" s="10">
        <v>0</v>
      </c>
      <c r="G71" s="10">
        <v>0</v>
      </c>
      <c r="H71" s="10">
        <f>I71-G71</f>
        <v>3600</v>
      </c>
      <c r="I71" s="10">
        <v>3600</v>
      </c>
      <c r="J71" s="84"/>
      <c r="K71" s="84"/>
    </row>
    <row r="72" spans="1:11" ht="63.75" customHeight="1">
      <c r="A72" s="9">
        <f t="shared" si="0"/>
        <v>68</v>
      </c>
      <c r="B72" s="2" t="s">
        <v>140</v>
      </c>
      <c r="C72" s="10" t="s">
        <v>195</v>
      </c>
      <c r="D72" s="3" t="s">
        <v>196</v>
      </c>
      <c r="E72" s="10">
        <f aca="true" t="shared" si="4" ref="E72:I73">E73</f>
        <v>6500</v>
      </c>
      <c r="F72" s="10">
        <f t="shared" si="4"/>
        <v>0</v>
      </c>
      <c r="G72" s="10">
        <f t="shared" si="4"/>
        <v>0</v>
      </c>
      <c r="H72" s="10">
        <f t="shared" si="4"/>
        <v>1000</v>
      </c>
      <c r="I72" s="10">
        <f t="shared" si="4"/>
        <v>1000</v>
      </c>
      <c r="J72" s="84"/>
      <c r="K72" s="84"/>
    </row>
    <row r="73" spans="1:11" ht="102">
      <c r="A73" s="9">
        <f t="shared" si="0"/>
        <v>69</v>
      </c>
      <c r="B73" s="2" t="s">
        <v>140</v>
      </c>
      <c r="C73" s="2" t="s">
        <v>197</v>
      </c>
      <c r="D73" s="3" t="s">
        <v>204</v>
      </c>
      <c r="E73" s="10">
        <f>E74</f>
        <v>6500</v>
      </c>
      <c r="F73" s="10">
        <f t="shared" si="4"/>
        <v>0</v>
      </c>
      <c r="G73" s="10">
        <f t="shared" si="4"/>
        <v>0</v>
      </c>
      <c r="H73" s="10">
        <f t="shared" si="4"/>
        <v>1000</v>
      </c>
      <c r="I73" s="10">
        <f t="shared" si="4"/>
        <v>1000</v>
      </c>
      <c r="J73" s="84"/>
      <c r="K73" s="84"/>
    </row>
    <row r="74" spans="1:11" ht="102">
      <c r="A74" s="9">
        <f t="shared" si="0"/>
        <v>70</v>
      </c>
      <c r="B74" s="2" t="s">
        <v>140</v>
      </c>
      <c r="C74" s="2" t="s">
        <v>198</v>
      </c>
      <c r="D74" s="3" t="s">
        <v>199</v>
      </c>
      <c r="E74" s="10">
        <v>6500</v>
      </c>
      <c r="F74" s="10">
        <v>0</v>
      </c>
      <c r="G74" s="10">
        <v>0</v>
      </c>
      <c r="H74" s="10">
        <f>I74-G74</f>
        <v>1000</v>
      </c>
      <c r="I74" s="10">
        <v>1000</v>
      </c>
      <c r="J74" s="84"/>
      <c r="K74" s="84"/>
    </row>
    <row r="75" spans="1:11" ht="89.25">
      <c r="A75" s="9">
        <f t="shared" si="0"/>
        <v>71</v>
      </c>
      <c r="B75" s="2" t="s">
        <v>140</v>
      </c>
      <c r="C75" s="23" t="s">
        <v>200</v>
      </c>
      <c r="D75" s="3" t="s">
        <v>201</v>
      </c>
      <c r="E75" s="10">
        <f aca="true" t="shared" si="5" ref="E75:I76">E76</f>
        <v>6860</v>
      </c>
      <c r="F75" s="10">
        <f t="shared" si="5"/>
        <v>3000</v>
      </c>
      <c r="G75" s="10">
        <f t="shared" si="5"/>
        <v>3000</v>
      </c>
      <c r="H75" s="10">
        <f t="shared" si="5"/>
        <v>-1000</v>
      </c>
      <c r="I75" s="10">
        <f t="shared" si="5"/>
        <v>2000</v>
      </c>
      <c r="J75" s="84"/>
      <c r="K75" s="84"/>
    </row>
    <row r="76" spans="1:11" ht="38.25">
      <c r="A76" s="9">
        <f t="shared" si="0"/>
        <v>72</v>
      </c>
      <c r="B76" s="2" t="s">
        <v>140</v>
      </c>
      <c r="C76" s="23" t="s">
        <v>21</v>
      </c>
      <c r="D76" s="3" t="s">
        <v>205</v>
      </c>
      <c r="E76" s="10">
        <f t="shared" si="5"/>
        <v>6860</v>
      </c>
      <c r="F76" s="10">
        <f t="shared" si="5"/>
        <v>3000</v>
      </c>
      <c r="G76" s="10">
        <f t="shared" si="5"/>
        <v>3000</v>
      </c>
      <c r="H76" s="10">
        <f t="shared" si="5"/>
        <v>-1000</v>
      </c>
      <c r="I76" s="10">
        <f t="shared" si="5"/>
        <v>2000</v>
      </c>
      <c r="J76" s="84"/>
      <c r="K76" s="84"/>
    </row>
    <row r="77" spans="1:11" ht="51">
      <c r="A77" s="9">
        <f t="shared" si="0"/>
        <v>73</v>
      </c>
      <c r="B77" s="2" t="s">
        <v>140</v>
      </c>
      <c r="C77" s="23" t="s">
        <v>22</v>
      </c>
      <c r="D77" s="3" t="s">
        <v>206</v>
      </c>
      <c r="E77" s="10">
        <v>6860</v>
      </c>
      <c r="F77" s="10">
        <v>3000</v>
      </c>
      <c r="G77" s="10">
        <v>3000</v>
      </c>
      <c r="H77" s="10">
        <f>I77-G77</f>
        <v>-1000</v>
      </c>
      <c r="I77" s="10">
        <v>2000</v>
      </c>
      <c r="J77" s="84"/>
      <c r="K77" s="84"/>
    </row>
    <row r="78" spans="1:11" ht="25.5">
      <c r="A78" s="9">
        <f t="shared" si="0"/>
        <v>74</v>
      </c>
      <c r="B78" s="9" t="s">
        <v>84</v>
      </c>
      <c r="C78" s="7" t="s">
        <v>23</v>
      </c>
      <c r="D78" s="14" t="s">
        <v>74</v>
      </c>
      <c r="E78" s="8">
        <f>E93+E79+E81+E82+E84+E89+E90+E95+E97+E83</f>
        <v>4168.3</v>
      </c>
      <c r="F78" s="8">
        <f>F79+F81+F82+F84+F89+F90+F95+F97+F83</f>
        <v>4727</v>
      </c>
      <c r="G78" s="8">
        <f>G79+G81+G82+G84+G89+G90+G95+G97+G83</f>
        <v>4727</v>
      </c>
      <c r="H78" s="8">
        <f>H79+H81+H82+H84+H89+H90+H95+H97+H83</f>
        <v>-614.7</v>
      </c>
      <c r="I78" s="8">
        <f>I79+I81+I82+I84+I89+I90+I95+I97+I83</f>
        <v>4112.3</v>
      </c>
      <c r="J78" s="84"/>
      <c r="K78" s="84"/>
    </row>
    <row r="79" spans="1:11" ht="25.5">
      <c r="A79" s="9">
        <f t="shared" si="0"/>
        <v>75</v>
      </c>
      <c r="B79" s="9">
        <v>182</v>
      </c>
      <c r="C79" s="9" t="s">
        <v>24</v>
      </c>
      <c r="D79" s="15" t="s">
        <v>25</v>
      </c>
      <c r="E79" s="10">
        <f>E80</f>
        <v>5.3</v>
      </c>
      <c r="F79" s="10">
        <f>F80</f>
        <v>6</v>
      </c>
      <c r="G79" s="10">
        <f>G80</f>
        <v>6</v>
      </c>
      <c r="H79" s="10">
        <f>H80</f>
        <v>-0.7000000000000002</v>
      </c>
      <c r="I79" s="10">
        <f>I80</f>
        <v>5.3</v>
      </c>
      <c r="J79" s="84"/>
      <c r="K79" s="84"/>
    </row>
    <row r="80" spans="1:11" ht="64.5" customHeight="1">
      <c r="A80" s="9">
        <f t="shared" si="0"/>
        <v>76</v>
      </c>
      <c r="B80" s="9">
        <v>182</v>
      </c>
      <c r="C80" s="9" t="s">
        <v>26</v>
      </c>
      <c r="D80" s="15" t="s">
        <v>27</v>
      </c>
      <c r="E80" s="10">
        <v>5.3</v>
      </c>
      <c r="F80" s="10">
        <v>6</v>
      </c>
      <c r="G80" s="10">
        <v>6</v>
      </c>
      <c r="H80" s="10">
        <f>I80-G80</f>
        <v>-0.7000000000000002</v>
      </c>
      <c r="I80" s="10">
        <v>5.3</v>
      </c>
      <c r="J80" s="84"/>
      <c r="K80" s="84"/>
    </row>
    <row r="81" spans="1:11" ht="63.75">
      <c r="A81" s="9">
        <f t="shared" si="0"/>
        <v>77</v>
      </c>
      <c r="B81" s="9">
        <v>182</v>
      </c>
      <c r="C81" s="60" t="s">
        <v>28</v>
      </c>
      <c r="D81" s="15" t="s">
        <v>29</v>
      </c>
      <c r="E81" s="10">
        <v>10</v>
      </c>
      <c r="F81" s="10">
        <v>1</v>
      </c>
      <c r="G81" s="10">
        <v>1</v>
      </c>
      <c r="H81" s="10">
        <f>I81-G81</f>
        <v>9</v>
      </c>
      <c r="I81" s="10">
        <v>10</v>
      </c>
      <c r="J81" s="84"/>
      <c r="K81" s="84"/>
    </row>
    <row r="82" spans="1:11" ht="76.5">
      <c r="A82" s="9">
        <f t="shared" si="0"/>
        <v>78</v>
      </c>
      <c r="B82" s="9">
        <v>182</v>
      </c>
      <c r="C82" s="60" t="s">
        <v>30</v>
      </c>
      <c r="D82" s="16" t="s">
        <v>31</v>
      </c>
      <c r="E82" s="10">
        <v>2</v>
      </c>
      <c r="F82" s="10">
        <v>2</v>
      </c>
      <c r="G82" s="10">
        <v>2</v>
      </c>
      <c r="H82" s="10">
        <f aca="true" t="shared" si="6" ref="H82:H104">I82-G82</f>
        <v>0</v>
      </c>
      <c r="I82" s="10">
        <v>2</v>
      </c>
      <c r="J82" s="84"/>
      <c r="K82" s="84"/>
    </row>
    <row r="83" spans="1:11" ht="63.75">
      <c r="A83" s="9">
        <f t="shared" si="0"/>
        <v>79</v>
      </c>
      <c r="B83" s="9" t="s">
        <v>140</v>
      </c>
      <c r="C83" s="67" t="s">
        <v>9</v>
      </c>
      <c r="D83" s="51" t="s">
        <v>8</v>
      </c>
      <c r="E83" s="10">
        <v>17</v>
      </c>
      <c r="F83" s="10">
        <v>0</v>
      </c>
      <c r="G83" s="10">
        <v>0</v>
      </c>
      <c r="H83" s="10">
        <f t="shared" si="6"/>
        <v>17</v>
      </c>
      <c r="I83" s="10">
        <v>17</v>
      </c>
      <c r="J83" s="84"/>
      <c r="K83" s="84"/>
    </row>
    <row r="84" spans="1:11" ht="102">
      <c r="A84" s="9">
        <f t="shared" si="0"/>
        <v>80</v>
      </c>
      <c r="B84" s="9" t="s">
        <v>84</v>
      </c>
      <c r="C84" s="2" t="s">
        <v>32</v>
      </c>
      <c r="D84" s="12" t="s">
        <v>33</v>
      </c>
      <c r="E84" s="2">
        <f>E85+E87+E86+E88</f>
        <v>42</v>
      </c>
      <c r="F84" s="2">
        <f>F85+F87+F86+F88</f>
        <v>42</v>
      </c>
      <c r="G84" s="2">
        <f>G85+G87+G86+G88</f>
        <v>42</v>
      </c>
      <c r="H84" s="10">
        <f t="shared" si="6"/>
        <v>0</v>
      </c>
      <c r="I84" s="2">
        <f>I85+I87+I86+I88</f>
        <v>42</v>
      </c>
      <c r="J84" s="84"/>
      <c r="K84" s="84"/>
    </row>
    <row r="85" spans="1:11" ht="38.25">
      <c r="A85" s="9">
        <f t="shared" si="0"/>
        <v>81</v>
      </c>
      <c r="B85" s="9" t="s">
        <v>34</v>
      </c>
      <c r="C85" s="2" t="s">
        <v>35</v>
      </c>
      <c r="D85" s="12" t="s">
        <v>36</v>
      </c>
      <c r="E85" s="2">
        <v>2</v>
      </c>
      <c r="F85" s="2">
        <v>2</v>
      </c>
      <c r="G85" s="2">
        <v>2</v>
      </c>
      <c r="H85" s="10">
        <f t="shared" si="6"/>
        <v>0</v>
      </c>
      <c r="I85" s="2">
        <v>2</v>
      </c>
      <c r="J85" s="84"/>
      <c r="K85" s="84"/>
    </row>
    <row r="86" spans="1:11" ht="38.25">
      <c r="A86" s="9">
        <f t="shared" si="0"/>
        <v>82</v>
      </c>
      <c r="B86" s="9" t="s">
        <v>209</v>
      </c>
      <c r="C86" s="2" t="s">
        <v>208</v>
      </c>
      <c r="D86" s="12" t="s">
        <v>210</v>
      </c>
      <c r="E86" s="2">
        <v>10</v>
      </c>
      <c r="F86" s="2">
        <v>10</v>
      </c>
      <c r="G86" s="2">
        <v>10</v>
      </c>
      <c r="H86" s="10">
        <f t="shared" si="6"/>
        <v>0</v>
      </c>
      <c r="I86" s="2">
        <v>10</v>
      </c>
      <c r="J86" s="84"/>
      <c r="K86" s="84"/>
    </row>
    <row r="87" spans="1:11" ht="25.5">
      <c r="A87" s="9">
        <f t="shared" si="0"/>
        <v>83</v>
      </c>
      <c r="B87" s="9" t="s">
        <v>34</v>
      </c>
      <c r="C87" s="10" t="s">
        <v>37</v>
      </c>
      <c r="D87" s="12" t="s">
        <v>75</v>
      </c>
      <c r="E87" s="10">
        <v>17</v>
      </c>
      <c r="F87" s="10">
        <v>30</v>
      </c>
      <c r="G87" s="10">
        <v>30</v>
      </c>
      <c r="H87" s="10">
        <f t="shared" si="6"/>
        <v>-13</v>
      </c>
      <c r="I87" s="10">
        <v>17</v>
      </c>
      <c r="J87" s="84"/>
      <c r="K87" s="84"/>
    </row>
    <row r="88" spans="1:11" ht="25.5">
      <c r="A88" s="9">
        <f t="shared" si="0"/>
        <v>84</v>
      </c>
      <c r="B88" s="9">
        <v>321</v>
      </c>
      <c r="C88" s="10" t="s">
        <v>37</v>
      </c>
      <c r="D88" s="12" t="s">
        <v>75</v>
      </c>
      <c r="E88" s="10">
        <v>13</v>
      </c>
      <c r="F88" s="10"/>
      <c r="G88" s="10"/>
      <c r="H88" s="10">
        <f t="shared" si="6"/>
        <v>13</v>
      </c>
      <c r="I88" s="10">
        <v>13</v>
      </c>
      <c r="J88" s="84"/>
      <c r="K88" s="84"/>
    </row>
    <row r="89" spans="1:11" ht="63.75">
      <c r="A89" s="9">
        <f t="shared" si="0"/>
        <v>85</v>
      </c>
      <c r="B89" s="9">
        <v>188</v>
      </c>
      <c r="C89" s="10" t="s">
        <v>38</v>
      </c>
      <c r="D89" s="12" t="s">
        <v>76</v>
      </c>
      <c r="E89" s="10">
        <v>20</v>
      </c>
      <c r="F89" s="10">
        <v>2</v>
      </c>
      <c r="G89" s="10">
        <v>2</v>
      </c>
      <c r="H89" s="10">
        <f t="shared" si="6"/>
        <v>18</v>
      </c>
      <c r="I89" s="10">
        <v>20</v>
      </c>
      <c r="J89" s="84"/>
      <c r="K89" s="84"/>
    </row>
    <row r="90" spans="1:11" ht="38.25">
      <c r="A90" s="9">
        <f t="shared" si="0"/>
        <v>86</v>
      </c>
      <c r="B90" s="9" t="s">
        <v>84</v>
      </c>
      <c r="C90" s="10" t="s">
        <v>39</v>
      </c>
      <c r="D90" s="12" t="s">
        <v>77</v>
      </c>
      <c r="E90" s="10">
        <f>E91+E92</f>
        <v>2780</v>
      </c>
      <c r="F90" s="10">
        <f>F91+F92</f>
        <v>2808</v>
      </c>
      <c r="G90" s="10">
        <f>G91+G92</f>
        <v>2808</v>
      </c>
      <c r="H90" s="10">
        <f t="shared" si="6"/>
        <v>-28</v>
      </c>
      <c r="I90" s="10">
        <f>I91+I92</f>
        <v>2780</v>
      </c>
      <c r="J90" s="84"/>
      <c r="K90" s="84"/>
    </row>
    <row r="91" spans="1:11" ht="38.25">
      <c r="A91" s="9">
        <f t="shared" si="0"/>
        <v>87</v>
      </c>
      <c r="B91" s="9">
        <v>106</v>
      </c>
      <c r="C91" s="10" t="s">
        <v>39</v>
      </c>
      <c r="D91" s="12" t="s">
        <v>77</v>
      </c>
      <c r="E91" s="10">
        <v>0</v>
      </c>
      <c r="F91" s="10">
        <v>31</v>
      </c>
      <c r="G91" s="10">
        <v>31</v>
      </c>
      <c r="H91" s="10">
        <f t="shared" si="6"/>
        <v>-31</v>
      </c>
      <c r="I91" s="10">
        <v>0</v>
      </c>
      <c r="J91" s="84"/>
      <c r="K91" s="84"/>
    </row>
    <row r="92" spans="1:11" ht="38.25">
      <c r="A92" s="9">
        <f t="shared" si="0"/>
        <v>88</v>
      </c>
      <c r="B92" s="9">
        <v>188</v>
      </c>
      <c r="C92" s="10" t="s">
        <v>39</v>
      </c>
      <c r="D92" s="12" t="s">
        <v>77</v>
      </c>
      <c r="E92" s="10">
        <v>2780</v>
      </c>
      <c r="F92" s="10">
        <v>2777</v>
      </c>
      <c r="G92" s="10">
        <v>2777</v>
      </c>
      <c r="H92" s="10">
        <f t="shared" si="6"/>
        <v>3</v>
      </c>
      <c r="I92" s="10">
        <v>2780</v>
      </c>
      <c r="J92" s="84"/>
      <c r="K92" s="84"/>
    </row>
    <row r="93" spans="1:11" ht="33.75">
      <c r="A93" s="9">
        <f t="shared" si="0"/>
        <v>89</v>
      </c>
      <c r="B93" s="9" t="s">
        <v>84</v>
      </c>
      <c r="C93" s="29" t="s">
        <v>255</v>
      </c>
      <c r="D93" s="33" t="s">
        <v>256</v>
      </c>
      <c r="E93" s="10">
        <f>E94</f>
        <v>56</v>
      </c>
      <c r="F93" s="10">
        <f>F94</f>
        <v>0</v>
      </c>
      <c r="G93" s="10">
        <f>G94</f>
        <v>0</v>
      </c>
      <c r="H93" s="10">
        <f t="shared" si="6"/>
        <v>0</v>
      </c>
      <c r="I93" s="10">
        <f>I94</f>
        <v>0</v>
      </c>
      <c r="J93" s="84"/>
      <c r="K93" s="84"/>
    </row>
    <row r="94" spans="1:11" ht="45">
      <c r="A94" s="9">
        <f t="shared" si="0"/>
        <v>90</v>
      </c>
      <c r="B94" s="6" t="s">
        <v>49</v>
      </c>
      <c r="C94" s="29" t="s">
        <v>253</v>
      </c>
      <c r="D94" s="33" t="s">
        <v>254</v>
      </c>
      <c r="E94" s="10">
        <v>56</v>
      </c>
      <c r="F94" s="10"/>
      <c r="G94" s="10"/>
      <c r="H94" s="10">
        <f t="shared" si="6"/>
        <v>0</v>
      </c>
      <c r="I94" s="10"/>
      <c r="J94" s="84"/>
      <c r="K94" s="84"/>
    </row>
    <row r="95" spans="1:11" ht="51">
      <c r="A95" s="9">
        <f t="shared" si="0"/>
        <v>91</v>
      </c>
      <c r="B95" s="9">
        <v>119</v>
      </c>
      <c r="C95" s="22" t="s">
        <v>40</v>
      </c>
      <c r="D95" s="17" t="s">
        <v>41</v>
      </c>
      <c r="E95" s="10">
        <f>E96</f>
        <v>80</v>
      </c>
      <c r="F95" s="10">
        <f>F96</f>
        <v>80</v>
      </c>
      <c r="G95" s="10">
        <f>G96</f>
        <v>80</v>
      </c>
      <c r="H95" s="10">
        <f t="shared" si="6"/>
        <v>0</v>
      </c>
      <c r="I95" s="10">
        <f>I96</f>
        <v>80</v>
      </c>
      <c r="J95" s="84"/>
      <c r="K95" s="84"/>
    </row>
    <row r="96" spans="1:11" ht="54.75" customHeight="1">
      <c r="A96" s="9">
        <f t="shared" si="0"/>
        <v>92</v>
      </c>
      <c r="B96" s="9">
        <v>119</v>
      </c>
      <c r="C96" s="22" t="s">
        <v>42</v>
      </c>
      <c r="D96" s="17" t="s">
        <v>43</v>
      </c>
      <c r="E96" s="10">
        <v>80</v>
      </c>
      <c r="F96" s="10">
        <v>80</v>
      </c>
      <c r="G96" s="10">
        <v>80</v>
      </c>
      <c r="H96" s="10">
        <f t="shared" si="6"/>
        <v>0</v>
      </c>
      <c r="I96" s="10">
        <v>80</v>
      </c>
      <c r="J96" s="84"/>
      <c r="K96" s="84"/>
    </row>
    <row r="97" spans="1:11" ht="25.5">
      <c r="A97" s="9">
        <f t="shared" si="0"/>
        <v>93</v>
      </c>
      <c r="B97" s="9" t="s">
        <v>84</v>
      </c>
      <c r="C97" s="10" t="s">
        <v>44</v>
      </c>
      <c r="D97" s="15" t="s">
        <v>78</v>
      </c>
      <c r="E97" s="10">
        <f>SUM(E98:E104)</f>
        <v>1156</v>
      </c>
      <c r="F97" s="10">
        <f>SUM(F98:F104)</f>
        <v>1786</v>
      </c>
      <c r="G97" s="10">
        <f>SUM(G98:G104)</f>
        <v>1786</v>
      </c>
      <c r="H97" s="10">
        <f t="shared" si="6"/>
        <v>-630</v>
      </c>
      <c r="I97" s="10">
        <f>SUM(I98:I104)</f>
        <v>1156</v>
      </c>
      <c r="J97" s="84"/>
      <c r="K97" s="84"/>
    </row>
    <row r="98" spans="1:11" ht="38.25">
      <c r="A98" s="9">
        <f t="shared" si="0"/>
        <v>94</v>
      </c>
      <c r="B98" s="2" t="s">
        <v>140</v>
      </c>
      <c r="C98" s="10" t="s">
        <v>45</v>
      </c>
      <c r="D98" s="15" t="s">
        <v>79</v>
      </c>
      <c r="E98" s="10">
        <v>40</v>
      </c>
      <c r="F98" s="10">
        <v>91</v>
      </c>
      <c r="G98" s="10">
        <v>91</v>
      </c>
      <c r="H98" s="10">
        <f t="shared" si="6"/>
        <v>-51</v>
      </c>
      <c r="I98" s="10">
        <v>40</v>
      </c>
      <c r="J98" s="84"/>
      <c r="K98" s="84"/>
    </row>
    <row r="99" spans="1:11" ht="38.25">
      <c r="A99" s="9">
        <f t="shared" si="0"/>
        <v>95</v>
      </c>
      <c r="B99" s="2" t="s">
        <v>139</v>
      </c>
      <c r="C99" s="10" t="s">
        <v>45</v>
      </c>
      <c r="D99" s="15" t="s">
        <v>79</v>
      </c>
      <c r="E99" s="10">
        <v>2</v>
      </c>
      <c r="F99" s="10">
        <v>2</v>
      </c>
      <c r="G99" s="10">
        <v>2</v>
      </c>
      <c r="H99" s="10">
        <f t="shared" si="6"/>
        <v>0</v>
      </c>
      <c r="I99" s="10">
        <v>2</v>
      </c>
      <c r="J99" s="84"/>
      <c r="K99" s="84"/>
    </row>
    <row r="100" spans="1:11" ht="38.25">
      <c r="A100" s="9">
        <f aca="true" t="shared" si="7" ref="A100:A142">A99+1</f>
        <v>96</v>
      </c>
      <c r="B100" s="2" t="s">
        <v>34</v>
      </c>
      <c r="C100" s="10" t="s">
        <v>45</v>
      </c>
      <c r="D100" s="15" t="s">
        <v>79</v>
      </c>
      <c r="E100" s="10">
        <v>7</v>
      </c>
      <c r="F100" s="10">
        <v>19</v>
      </c>
      <c r="G100" s="10">
        <v>19</v>
      </c>
      <c r="H100" s="10">
        <f t="shared" si="6"/>
        <v>-12</v>
      </c>
      <c r="I100" s="10">
        <v>7</v>
      </c>
      <c r="J100" s="84"/>
      <c r="K100" s="84"/>
    </row>
    <row r="101" spans="1:11" ht="38.25">
      <c r="A101" s="9">
        <f t="shared" si="7"/>
        <v>97</v>
      </c>
      <c r="B101" s="2">
        <v>120</v>
      </c>
      <c r="C101" s="10" t="s">
        <v>45</v>
      </c>
      <c r="D101" s="15" t="s">
        <v>79</v>
      </c>
      <c r="E101" s="10">
        <v>22</v>
      </c>
      <c r="F101" s="10">
        <v>22</v>
      </c>
      <c r="G101" s="10">
        <v>22</v>
      </c>
      <c r="H101" s="10">
        <f t="shared" si="6"/>
        <v>0</v>
      </c>
      <c r="I101" s="10">
        <v>22</v>
      </c>
      <c r="J101" s="84"/>
      <c r="K101" s="84"/>
    </row>
    <row r="102" spans="1:11" ht="38.25">
      <c r="A102" s="9">
        <f t="shared" si="7"/>
        <v>98</v>
      </c>
      <c r="B102" s="2">
        <v>177</v>
      </c>
      <c r="C102" s="10" t="s">
        <v>45</v>
      </c>
      <c r="D102" s="15" t="s">
        <v>79</v>
      </c>
      <c r="E102" s="10">
        <v>135</v>
      </c>
      <c r="F102" s="10">
        <v>80</v>
      </c>
      <c r="G102" s="10">
        <v>80</v>
      </c>
      <c r="H102" s="10">
        <f t="shared" si="6"/>
        <v>55</v>
      </c>
      <c r="I102" s="10">
        <v>135</v>
      </c>
      <c r="J102" s="84"/>
      <c r="K102" s="84"/>
    </row>
    <row r="103" spans="1:11" ht="38.25">
      <c r="A103" s="9">
        <f t="shared" si="7"/>
        <v>99</v>
      </c>
      <c r="B103" s="9">
        <v>188</v>
      </c>
      <c r="C103" s="10" t="s">
        <v>45</v>
      </c>
      <c r="D103" s="15" t="s">
        <v>79</v>
      </c>
      <c r="E103" s="10">
        <v>250</v>
      </c>
      <c r="F103" s="10">
        <v>582</v>
      </c>
      <c r="G103" s="10">
        <v>582</v>
      </c>
      <c r="H103" s="10">
        <f t="shared" si="6"/>
        <v>-332</v>
      </c>
      <c r="I103" s="10">
        <v>250</v>
      </c>
      <c r="J103" s="84"/>
      <c r="K103" s="84"/>
    </row>
    <row r="104" spans="1:11" ht="38.25">
      <c r="A104" s="9">
        <f t="shared" si="7"/>
        <v>100</v>
      </c>
      <c r="B104" s="9">
        <v>192</v>
      </c>
      <c r="C104" s="10" t="s">
        <v>45</v>
      </c>
      <c r="D104" s="15" t="s">
        <v>79</v>
      </c>
      <c r="E104" s="10">
        <v>700</v>
      </c>
      <c r="F104" s="10">
        <v>990</v>
      </c>
      <c r="G104" s="10">
        <v>990</v>
      </c>
      <c r="H104" s="10">
        <f t="shared" si="6"/>
        <v>-290</v>
      </c>
      <c r="I104" s="10">
        <v>700</v>
      </c>
      <c r="J104" s="84"/>
      <c r="K104" s="84"/>
    </row>
    <row r="105" spans="1:11" ht="12.75">
      <c r="A105" s="9">
        <f t="shared" si="7"/>
        <v>101</v>
      </c>
      <c r="B105" s="9" t="s">
        <v>84</v>
      </c>
      <c r="C105" s="8" t="s">
        <v>218</v>
      </c>
      <c r="D105" s="68" t="s">
        <v>219</v>
      </c>
      <c r="E105" s="8">
        <f aca="true" t="shared" si="8" ref="E105:I106">E106</f>
        <v>849.2</v>
      </c>
      <c r="F105" s="8">
        <f t="shared" si="8"/>
        <v>0</v>
      </c>
      <c r="G105" s="8">
        <f t="shared" si="8"/>
        <v>0</v>
      </c>
      <c r="H105" s="8">
        <f t="shared" si="8"/>
        <v>0</v>
      </c>
      <c r="I105" s="8">
        <f t="shared" si="8"/>
        <v>0</v>
      </c>
      <c r="J105" s="84"/>
      <c r="K105" s="84"/>
    </row>
    <row r="106" spans="1:11" ht="12.75">
      <c r="A106" s="9">
        <f t="shared" si="7"/>
        <v>102</v>
      </c>
      <c r="B106" s="9"/>
      <c r="C106" s="10" t="s">
        <v>220</v>
      </c>
      <c r="D106" s="69" t="s">
        <v>221</v>
      </c>
      <c r="E106" s="10">
        <f t="shared" si="8"/>
        <v>849.2</v>
      </c>
      <c r="F106" s="10">
        <f t="shared" si="8"/>
        <v>0</v>
      </c>
      <c r="G106" s="10">
        <f t="shared" si="8"/>
        <v>0</v>
      </c>
      <c r="H106" s="10">
        <f t="shared" si="8"/>
        <v>0</v>
      </c>
      <c r="I106" s="10">
        <f t="shared" si="8"/>
        <v>0</v>
      </c>
      <c r="J106" s="84"/>
      <c r="K106" s="84"/>
    </row>
    <row r="107" spans="1:11" ht="25.5">
      <c r="A107" s="9">
        <f t="shared" si="7"/>
        <v>103</v>
      </c>
      <c r="B107" s="2" t="s">
        <v>84</v>
      </c>
      <c r="C107" s="10" t="s">
        <v>222</v>
      </c>
      <c r="D107" s="69" t="s">
        <v>223</v>
      </c>
      <c r="E107" s="10">
        <f>SUM(E108:E111)</f>
        <v>849.2</v>
      </c>
      <c r="F107" s="10">
        <f>F110+F111</f>
        <v>0</v>
      </c>
      <c r="G107" s="10">
        <f>G110+G111</f>
        <v>0</v>
      </c>
      <c r="H107" s="10">
        <f>H110+H111</f>
        <v>0</v>
      </c>
      <c r="I107" s="10">
        <f>I110+I111</f>
        <v>0</v>
      </c>
      <c r="J107" s="84"/>
      <c r="K107" s="84"/>
    </row>
    <row r="108" spans="1:11" ht="25.5">
      <c r="A108" s="9">
        <f t="shared" si="7"/>
        <v>104</v>
      </c>
      <c r="B108" s="2" t="s">
        <v>140</v>
      </c>
      <c r="C108" s="10" t="s">
        <v>222</v>
      </c>
      <c r="D108" s="69" t="s">
        <v>223</v>
      </c>
      <c r="E108" s="10">
        <v>19.7</v>
      </c>
      <c r="F108" s="10"/>
      <c r="G108" s="10"/>
      <c r="H108" s="10"/>
      <c r="I108" s="10"/>
      <c r="J108" s="84"/>
      <c r="K108" s="84"/>
    </row>
    <row r="109" spans="1:11" ht="25.5">
      <c r="A109" s="9">
        <f t="shared" si="7"/>
        <v>105</v>
      </c>
      <c r="B109" s="2" t="s">
        <v>47</v>
      </c>
      <c r="C109" s="10" t="s">
        <v>222</v>
      </c>
      <c r="D109" s="69" t="s">
        <v>223</v>
      </c>
      <c r="E109" s="10">
        <v>192.6</v>
      </c>
      <c r="F109" s="10"/>
      <c r="G109" s="10"/>
      <c r="H109" s="10"/>
      <c r="I109" s="10"/>
      <c r="J109" s="84"/>
      <c r="K109" s="84"/>
    </row>
    <row r="110" spans="1:11" ht="25.5">
      <c r="A110" s="9">
        <f t="shared" si="7"/>
        <v>106</v>
      </c>
      <c r="B110" s="2">
        <v>130</v>
      </c>
      <c r="C110" s="10" t="s">
        <v>222</v>
      </c>
      <c r="D110" s="69" t="s">
        <v>223</v>
      </c>
      <c r="E110" s="10">
        <v>558.2</v>
      </c>
      <c r="F110" s="10">
        <v>0</v>
      </c>
      <c r="G110" s="10">
        <v>0</v>
      </c>
      <c r="H110" s="10">
        <v>0</v>
      </c>
      <c r="I110" s="10">
        <v>0</v>
      </c>
      <c r="J110" s="84"/>
      <c r="K110" s="84"/>
    </row>
    <row r="111" spans="1:11" ht="25.5">
      <c r="A111" s="9">
        <f t="shared" si="7"/>
        <v>107</v>
      </c>
      <c r="B111" s="2">
        <v>148</v>
      </c>
      <c r="C111" s="10" t="s">
        <v>222</v>
      </c>
      <c r="D111" s="69" t="s">
        <v>223</v>
      </c>
      <c r="E111" s="10">
        <v>78.7</v>
      </c>
      <c r="F111" s="10">
        <v>0</v>
      </c>
      <c r="G111" s="10">
        <v>0</v>
      </c>
      <c r="H111" s="10">
        <v>0</v>
      </c>
      <c r="I111" s="10">
        <v>0</v>
      </c>
      <c r="J111" s="84"/>
      <c r="K111" s="84"/>
    </row>
    <row r="112" spans="1:11" ht="25.5">
      <c r="A112" s="9">
        <f t="shared" si="7"/>
        <v>108</v>
      </c>
      <c r="B112" s="2" t="s">
        <v>84</v>
      </c>
      <c r="C112" s="8" t="s">
        <v>212</v>
      </c>
      <c r="D112" s="61" t="s">
        <v>215</v>
      </c>
      <c r="E112" s="8">
        <f>E113</f>
        <v>-22089.5</v>
      </c>
      <c r="F112" s="8">
        <f>F113</f>
        <v>0</v>
      </c>
      <c r="G112" s="8">
        <f>G113</f>
        <v>0</v>
      </c>
      <c r="H112" s="8">
        <f>H113</f>
        <v>0</v>
      </c>
      <c r="I112" s="8">
        <f>I113</f>
        <v>0</v>
      </c>
      <c r="J112" s="84"/>
      <c r="K112" s="84"/>
    </row>
    <row r="113" spans="1:11" ht="25.5">
      <c r="A113" s="9">
        <f t="shared" si="7"/>
        <v>109</v>
      </c>
      <c r="B113" s="2" t="s">
        <v>49</v>
      </c>
      <c r="C113" s="10" t="s">
        <v>213</v>
      </c>
      <c r="D113" s="62" t="s">
        <v>214</v>
      </c>
      <c r="E113" s="10">
        <v>-22089.5</v>
      </c>
      <c r="F113" s="10">
        <v>0</v>
      </c>
      <c r="G113" s="10">
        <v>0</v>
      </c>
      <c r="H113" s="10">
        <v>0</v>
      </c>
      <c r="I113" s="10">
        <v>0</v>
      </c>
      <c r="J113" s="84"/>
      <c r="K113" s="84"/>
    </row>
    <row r="114" spans="1:11" ht="12.75">
      <c r="A114" s="9">
        <f t="shared" si="7"/>
        <v>110</v>
      </c>
      <c r="B114" s="9" t="s">
        <v>49</v>
      </c>
      <c r="C114" s="8" t="s">
        <v>50</v>
      </c>
      <c r="D114" s="14" t="s">
        <v>51</v>
      </c>
      <c r="E114" s="7">
        <f>E115</f>
        <v>566957</v>
      </c>
      <c r="F114" s="7">
        <f>F115</f>
        <v>518735.2</v>
      </c>
      <c r="G114" s="7">
        <f>G115</f>
        <v>576733</v>
      </c>
      <c r="H114" s="7">
        <f>H115</f>
        <v>0</v>
      </c>
      <c r="I114" s="7">
        <f>I115</f>
        <v>576733</v>
      </c>
      <c r="J114" s="84"/>
      <c r="K114" s="84"/>
    </row>
    <row r="115" spans="1:11" ht="51">
      <c r="A115" s="9">
        <f t="shared" si="7"/>
        <v>111</v>
      </c>
      <c r="B115" s="9" t="s">
        <v>49</v>
      </c>
      <c r="C115" s="8" t="s">
        <v>52</v>
      </c>
      <c r="D115" s="14" t="s">
        <v>53</v>
      </c>
      <c r="E115" s="8">
        <f>E116+E117+E118</f>
        <v>566957</v>
      </c>
      <c r="F115" s="8">
        <f>F116+F117+F118</f>
        <v>518735.2</v>
      </c>
      <c r="G115" s="8">
        <f>G116+G117+G118</f>
        <v>576733</v>
      </c>
      <c r="H115" s="8">
        <f>H116+H117+H118</f>
        <v>0</v>
      </c>
      <c r="I115" s="8">
        <f>I116+I117+I118</f>
        <v>576733</v>
      </c>
      <c r="J115" s="84"/>
      <c r="K115" s="84"/>
    </row>
    <row r="116" spans="1:11" ht="25.5">
      <c r="A116" s="9">
        <f t="shared" si="7"/>
        <v>112</v>
      </c>
      <c r="B116" s="9" t="s">
        <v>49</v>
      </c>
      <c r="C116" s="8" t="s">
        <v>54</v>
      </c>
      <c r="D116" s="14" t="s">
        <v>55</v>
      </c>
      <c r="E116" s="64">
        <v>85838.7</v>
      </c>
      <c r="F116" s="64">
        <v>85838.7</v>
      </c>
      <c r="G116" s="64">
        <v>85838.7</v>
      </c>
      <c r="H116" s="64">
        <v>0</v>
      </c>
      <c r="I116" s="64">
        <v>85838.7</v>
      </c>
      <c r="J116" s="84"/>
      <c r="K116" s="84"/>
    </row>
    <row r="117" spans="1:11" ht="25.5">
      <c r="A117" s="9">
        <f t="shared" si="7"/>
        <v>113</v>
      </c>
      <c r="B117" s="9" t="s">
        <v>49</v>
      </c>
      <c r="C117" s="8" t="s">
        <v>56</v>
      </c>
      <c r="D117" s="14" t="s">
        <v>57</v>
      </c>
      <c r="E117" s="64">
        <v>165693.5</v>
      </c>
      <c r="F117" s="64">
        <v>82038</v>
      </c>
      <c r="G117" s="64">
        <v>94297.1</v>
      </c>
      <c r="H117" s="64">
        <v>0</v>
      </c>
      <c r="I117" s="64">
        <v>94297.1</v>
      </c>
      <c r="J117" s="84"/>
      <c r="K117" s="84"/>
    </row>
    <row r="118" spans="1:11" ht="25.5">
      <c r="A118" s="9">
        <f t="shared" si="7"/>
        <v>114</v>
      </c>
      <c r="B118" s="9" t="s">
        <v>49</v>
      </c>
      <c r="C118" s="8" t="s">
        <v>58</v>
      </c>
      <c r="D118" s="14" t="s">
        <v>59</v>
      </c>
      <c r="E118" s="64">
        <v>315424.8</v>
      </c>
      <c r="F118" s="64">
        <v>350858.5</v>
      </c>
      <c r="G118" s="64">
        <v>396597.2</v>
      </c>
      <c r="H118" s="64">
        <v>0</v>
      </c>
      <c r="I118" s="64">
        <v>396597.2</v>
      </c>
      <c r="J118" s="84"/>
      <c r="K118" s="84"/>
    </row>
    <row r="119" spans="1:11" ht="38.25">
      <c r="A119" s="9">
        <f t="shared" si="7"/>
        <v>115</v>
      </c>
      <c r="B119" s="9" t="s">
        <v>84</v>
      </c>
      <c r="C119" s="8" t="s">
        <v>60</v>
      </c>
      <c r="D119" s="26" t="s">
        <v>61</v>
      </c>
      <c r="E119" s="8">
        <f>E120+E128</f>
        <v>30411</v>
      </c>
      <c r="F119" s="8">
        <f>F120+F128</f>
        <v>30267.6</v>
      </c>
      <c r="G119" s="8">
        <f>G120+G128</f>
        <v>33155</v>
      </c>
      <c r="H119" s="8">
        <f>H120+H128</f>
        <v>0</v>
      </c>
      <c r="I119" s="8">
        <f>I120+I128</f>
        <v>33155</v>
      </c>
      <c r="J119" s="84"/>
      <c r="K119" s="84"/>
    </row>
    <row r="120" spans="1:11" ht="12.75">
      <c r="A120" s="9">
        <f t="shared" si="7"/>
        <v>116</v>
      </c>
      <c r="B120" s="9" t="s">
        <v>84</v>
      </c>
      <c r="C120" s="8" t="s">
        <v>62</v>
      </c>
      <c r="D120" s="14" t="s">
        <v>250</v>
      </c>
      <c r="E120" s="8">
        <f>E121</f>
        <v>23642.2</v>
      </c>
      <c r="F120" s="8">
        <f>F121</f>
        <v>27382.8</v>
      </c>
      <c r="G120" s="8">
        <f>G121</f>
        <v>30217.7</v>
      </c>
      <c r="H120" s="8">
        <f>H121</f>
        <v>0</v>
      </c>
      <c r="I120" s="8">
        <f>I121</f>
        <v>30217.7</v>
      </c>
      <c r="J120" s="84"/>
      <c r="K120" s="84"/>
    </row>
    <row r="121" spans="1:11" ht="12.75">
      <c r="A121" s="9">
        <f t="shared" si="7"/>
        <v>117</v>
      </c>
      <c r="B121" s="9" t="s">
        <v>84</v>
      </c>
      <c r="C121" s="10" t="s">
        <v>63</v>
      </c>
      <c r="D121" s="15" t="s">
        <v>64</v>
      </c>
      <c r="E121" s="10">
        <f>SUM(E122:E127)</f>
        <v>23642.2</v>
      </c>
      <c r="F121" s="10">
        <f>SUM(F122:F127)</f>
        <v>27382.8</v>
      </c>
      <c r="G121" s="10">
        <f>SUM(G122:G127)</f>
        <v>30217.7</v>
      </c>
      <c r="H121" s="10">
        <f>SUM(H122:H127)</f>
        <v>0</v>
      </c>
      <c r="I121" s="10">
        <f>SUM(I122:I127)</f>
        <v>30217.7</v>
      </c>
      <c r="J121" s="84"/>
      <c r="K121" s="84"/>
    </row>
    <row r="122" spans="1:11" ht="51">
      <c r="A122" s="9">
        <f t="shared" si="7"/>
        <v>118</v>
      </c>
      <c r="B122" s="9" t="s">
        <v>46</v>
      </c>
      <c r="C122" s="2" t="s">
        <v>65</v>
      </c>
      <c r="D122" s="16" t="s">
        <v>66</v>
      </c>
      <c r="E122" s="10">
        <v>8903.5</v>
      </c>
      <c r="F122" s="10">
        <v>9368</v>
      </c>
      <c r="G122" s="10">
        <v>9836</v>
      </c>
      <c r="H122" s="10">
        <v>0</v>
      </c>
      <c r="I122" s="10">
        <v>9836</v>
      </c>
      <c r="J122" s="84"/>
      <c r="K122" s="84"/>
    </row>
    <row r="123" spans="1:11" ht="51">
      <c r="A123" s="9">
        <f t="shared" si="7"/>
        <v>119</v>
      </c>
      <c r="B123" s="9" t="s">
        <v>47</v>
      </c>
      <c r="C123" s="2" t="s">
        <v>65</v>
      </c>
      <c r="D123" s="16" t="s">
        <v>66</v>
      </c>
      <c r="E123" s="10">
        <v>1090.2</v>
      </c>
      <c r="F123" s="10">
        <v>1869.8</v>
      </c>
      <c r="G123" s="10">
        <v>2090.9</v>
      </c>
      <c r="H123" s="10">
        <v>0</v>
      </c>
      <c r="I123" s="10">
        <v>2090.9</v>
      </c>
      <c r="J123" s="84"/>
      <c r="K123" s="84"/>
    </row>
    <row r="124" spans="1:11" ht="51">
      <c r="A124" s="9">
        <f t="shared" si="7"/>
        <v>120</v>
      </c>
      <c r="B124" s="9" t="s">
        <v>48</v>
      </c>
      <c r="C124" s="2" t="s">
        <v>65</v>
      </c>
      <c r="D124" s="16" t="s">
        <v>66</v>
      </c>
      <c r="E124" s="10">
        <v>758.5</v>
      </c>
      <c r="F124" s="10">
        <v>1113</v>
      </c>
      <c r="G124" s="10">
        <v>1336</v>
      </c>
      <c r="H124" s="10">
        <v>0</v>
      </c>
      <c r="I124" s="10">
        <v>1336</v>
      </c>
      <c r="J124" s="84"/>
      <c r="K124" s="84"/>
    </row>
    <row r="125" spans="1:11" ht="51">
      <c r="A125" s="9">
        <f t="shared" si="7"/>
        <v>121</v>
      </c>
      <c r="B125" s="9" t="s">
        <v>48</v>
      </c>
      <c r="C125" s="2" t="s">
        <v>67</v>
      </c>
      <c r="D125" s="16" t="s">
        <v>66</v>
      </c>
      <c r="E125" s="10">
        <v>8174.8</v>
      </c>
      <c r="F125" s="10">
        <v>9212</v>
      </c>
      <c r="G125" s="10">
        <v>10031</v>
      </c>
      <c r="H125" s="10">
        <v>0</v>
      </c>
      <c r="I125" s="10">
        <v>10031</v>
      </c>
      <c r="J125" s="84"/>
      <c r="K125" s="84"/>
    </row>
    <row r="126" spans="1:11" ht="51">
      <c r="A126" s="9">
        <f t="shared" si="7"/>
        <v>122</v>
      </c>
      <c r="B126" s="9">
        <v>148</v>
      </c>
      <c r="C126" s="2" t="s">
        <v>65</v>
      </c>
      <c r="D126" s="16" t="s">
        <v>66</v>
      </c>
      <c r="E126" s="10">
        <v>430.9</v>
      </c>
      <c r="F126" s="10">
        <v>461</v>
      </c>
      <c r="G126" s="10">
        <v>493.8</v>
      </c>
      <c r="H126" s="10">
        <v>0</v>
      </c>
      <c r="I126" s="10">
        <v>493.8</v>
      </c>
      <c r="J126" s="84"/>
      <c r="K126" s="84"/>
    </row>
    <row r="127" spans="1:11" ht="51">
      <c r="A127" s="9">
        <f t="shared" si="7"/>
        <v>123</v>
      </c>
      <c r="B127" s="9">
        <v>164</v>
      </c>
      <c r="C127" s="2" t="s">
        <v>65</v>
      </c>
      <c r="D127" s="16" t="s">
        <v>66</v>
      </c>
      <c r="E127" s="10">
        <v>4284.3</v>
      </c>
      <c r="F127" s="10">
        <v>5359</v>
      </c>
      <c r="G127" s="10">
        <v>6430</v>
      </c>
      <c r="H127" s="10">
        <v>0</v>
      </c>
      <c r="I127" s="10">
        <v>6430</v>
      </c>
      <c r="J127" s="84"/>
      <c r="K127" s="84"/>
    </row>
    <row r="128" spans="1:11" ht="38.25">
      <c r="A128" s="9">
        <f t="shared" si="7"/>
        <v>124</v>
      </c>
      <c r="B128" s="9" t="s">
        <v>84</v>
      </c>
      <c r="C128" s="8" t="s">
        <v>68</v>
      </c>
      <c r="D128" s="14" t="s">
        <v>251</v>
      </c>
      <c r="E128" s="8">
        <f>E136+E129+E134</f>
        <v>6768.8</v>
      </c>
      <c r="F128" s="8">
        <f>F136+F129+F134</f>
        <v>2884.8</v>
      </c>
      <c r="G128" s="8">
        <f>G136+G129+G134</f>
        <v>2937.3</v>
      </c>
      <c r="H128" s="8">
        <f>H136+H129+H134</f>
        <v>0</v>
      </c>
      <c r="I128" s="8">
        <f>I136+I129+I134</f>
        <v>2937.3</v>
      </c>
      <c r="J128" s="84"/>
      <c r="K128" s="84"/>
    </row>
    <row r="129" spans="1:11" ht="25.5">
      <c r="A129" s="9">
        <f t="shared" si="7"/>
        <v>125</v>
      </c>
      <c r="B129" s="9" t="s">
        <v>84</v>
      </c>
      <c r="C129" s="8" t="s">
        <v>227</v>
      </c>
      <c r="D129" s="15" t="s">
        <v>225</v>
      </c>
      <c r="E129" s="10">
        <f>E131+E132+E133+E130</f>
        <v>729.6</v>
      </c>
      <c r="F129" s="10">
        <f>F131+F132+F133</f>
        <v>34.8</v>
      </c>
      <c r="G129" s="10">
        <f>G131+G132+G133</f>
        <v>37.3</v>
      </c>
      <c r="H129" s="10">
        <f>H131+H132+H133</f>
        <v>0</v>
      </c>
      <c r="I129" s="10">
        <f>I131+I132+I133</f>
        <v>37.3</v>
      </c>
      <c r="J129" s="84"/>
      <c r="K129" s="84"/>
    </row>
    <row r="130" spans="1:11" ht="51">
      <c r="A130" s="9">
        <f t="shared" si="7"/>
        <v>126</v>
      </c>
      <c r="B130" s="9" t="s">
        <v>46</v>
      </c>
      <c r="C130" s="10" t="s">
        <v>226</v>
      </c>
      <c r="D130" s="15" t="s">
        <v>228</v>
      </c>
      <c r="E130" s="10">
        <v>18</v>
      </c>
      <c r="F130" s="10"/>
      <c r="G130" s="10"/>
      <c r="H130" s="10"/>
      <c r="I130" s="10"/>
      <c r="J130" s="84"/>
      <c r="K130" s="84"/>
    </row>
    <row r="131" spans="1:11" ht="51">
      <c r="A131" s="9">
        <f t="shared" si="7"/>
        <v>127</v>
      </c>
      <c r="B131" s="9" t="s">
        <v>47</v>
      </c>
      <c r="C131" s="10" t="s">
        <v>226</v>
      </c>
      <c r="D131" s="15" t="s">
        <v>228</v>
      </c>
      <c r="E131" s="10">
        <v>239.1</v>
      </c>
      <c r="F131" s="10">
        <v>0</v>
      </c>
      <c r="G131" s="10">
        <v>0</v>
      </c>
      <c r="H131" s="10">
        <v>0</v>
      </c>
      <c r="I131" s="10">
        <v>0</v>
      </c>
      <c r="J131" s="84"/>
      <c r="K131" s="84"/>
    </row>
    <row r="132" spans="1:11" ht="51">
      <c r="A132" s="9">
        <f t="shared" si="7"/>
        <v>128</v>
      </c>
      <c r="B132" s="9" t="s">
        <v>48</v>
      </c>
      <c r="C132" s="10" t="s">
        <v>226</v>
      </c>
      <c r="D132" s="15" t="s">
        <v>228</v>
      </c>
      <c r="E132" s="10">
        <v>440</v>
      </c>
      <c r="F132" s="10">
        <v>0</v>
      </c>
      <c r="G132" s="10">
        <v>0</v>
      </c>
      <c r="H132" s="10">
        <v>0</v>
      </c>
      <c r="I132" s="10">
        <v>0</v>
      </c>
      <c r="J132" s="84"/>
      <c r="K132" s="84"/>
    </row>
    <row r="133" spans="1:11" ht="51">
      <c r="A133" s="9">
        <f t="shared" si="7"/>
        <v>129</v>
      </c>
      <c r="B133" s="9">
        <v>148</v>
      </c>
      <c r="C133" s="10" t="s">
        <v>226</v>
      </c>
      <c r="D133" s="15" t="s">
        <v>228</v>
      </c>
      <c r="E133" s="10">
        <v>32.5</v>
      </c>
      <c r="F133" s="10">
        <v>34.8</v>
      </c>
      <c r="G133" s="10">
        <v>37.3</v>
      </c>
      <c r="H133" s="10">
        <v>0</v>
      </c>
      <c r="I133" s="10">
        <v>37.3</v>
      </c>
      <c r="J133" s="84"/>
      <c r="K133" s="84"/>
    </row>
    <row r="134" spans="1:11" ht="51">
      <c r="A134" s="9">
        <f t="shared" si="7"/>
        <v>130</v>
      </c>
      <c r="B134" s="9" t="s">
        <v>84</v>
      </c>
      <c r="C134" s="8" t="s">
        <v>229</v>
      </c>
      <c r="D134" s="15" t="s">
        <v>230</v>
      </c>
      <c r="E134" s="10">
        <f>E135</f>
        <v>2800</v>
      </c>
      <c r="F134" s="10">
        <f>F135</f>
        <v>2850</v>
      </c>
      <c r="G134" s="10">
        <f>G135</f>
        <v>2900</v>
      </c>
      <c r="H134" s="10">
        <v>0</v>
      </c>
      <c r="I134" s="10">
        <f>I135</f>
        <v>2900</v>
      </c>
      <c r="J134" s="84"/>
      <c r="K134" s="84"/>
    </row>
    <row r="135" spans="1:11" ht="89.25">
      <c r="A135" s="9">
        <f t="shared" si="7"/>
        <v>131</v>
      </c>
      <c r="B135" s="9" t="s">
        <v>46</v>
      </c>
      <c r="C135" s="10" t="s">
        <v>231</v>
      </c>
      <c r="D135" s="15" t="s">
        <v>232</v>
      </c>
      <c r="E135" s="10">
        <v>2800</v>
      </c>
      <c r="F135" s="10">
        <v>2850</v>
      </c>
      <c r="G135" s="10">
        <v>2900</v>
      </c>
      <c r="H135" s="10">
        <v>0</v>
      </c>
      <c r="I135" s="10">
        <v>2900</v>
      </c>
      <c r="J135" s="84"/>
      <c r="K135" s="84"/>
    </row>
    <row r="136" spans="1:11" ht="12.75">
      <c r="A136" s="9">
        <f t="shared" si="7"/>
        <v>132</v>
      </c>
      <c r="B136" s="9" t="s">
        <v>84</v>
      </c>
      <c r="C136" s="8" t="s">
        <v>217</v>
      </c>
      <c r="D136" s="15" t="s">
        <v>69</v>
      </c>
      <c r="E136" s="10">
        <f>SUM(E137:E141)</f>
        <v>3239.2000000000003</v>
      </c>
      <c r="F136" s="10">
        <f>SUM(F138:F141)</f>
        <v>0</v>
      </c>
      <c r="G136" s="10">
        <f>SUM(G138:G141)</f>
        <v>0</v>
      </c>
      <c r="H136" s="10">
        <f>SUM(H138:H141)</f>
        <v>0</v>
      </c>
      <c r="I136" s="10">
        <f>SUM(I138:I141)</f>
        <v>0</v>
      </c>
      <c r="J136" s="84"/>
      <c r="K136" s="84"/>
    </row>
    <row r="137" spans="1:11" ht="51">
      <c r="A137" s="9">
        <f t="shared" si="7"/>
        <v>133</v>
      </c>
      <c r="B137" s="9" t="s">
        <v>46</v>
      </c>
      <c r="C137" s="2" t="s">
        <v>216</v>
      </c>
      <c r="D137" s="16" t="s">
        <v>70</v>
      </c>
      <c r="E137" s="10">
        <v>209.8</v>
      </c>
      <c r="F137" s="8"/>
      <c r="G137" s="8"/>
      <c r="H137" s="8"/>
      <c r="I137" s="8"/>
      <c r="J137" s="84"/>
      <c r="K137" s="84"/>
    </row>
    <row r="138" spans="1:11" ht="39" customHeight="1">
      <c r="A138" s="9">
        <f t="shared" si="7"/>
        <v>134</v>
      </c>
      <c r="B138" s="9" t="s">
        <v>47</v>
      </c>
      <c r="C138" s="2" t="s">
        <v>216</v>
      </c>
      <c r="D138" s="16" t="s">
        <v>70</v>
      </c>
      <c r="E138" s="10">
        <v>192.6</v>
      </c>
      <c r="F138" s="10">
        <v>0</v>
      </c>
      <c r="G138" s="10">
        <v>0</v>
      </c>
      <c r="H138" s="10">
        <v>0</v>
      </c>
      <c r="I138" s="10">
        <v>0</v>
      </c>
      <c r="J138" s="84"/>
      <c r="K138" s="84"/>
    </row>
    <row r="139" spans="1:11" ht="39" customHeight="1">
      <c r="A139" s="9">
        <f t="shared" si="7"/>
        <v>135</v>
      </c>
      <c r="B139" s="9" t="s">
        <v>48</v>
      </c>
      <c r="C139" s="2" t="s">
        <v>216</v>
      </c>
      <c r="D139" s="16" t="s">
        <v>70</v>
      </c>
      <c r="E139" s="10">
        <v>1955.9</v>
      </c>
      <c r="F139" s="10">
        <v>0</v>
      </c>
      <c r="G139" s="10">
        <v>0</v>
      </c>
      <c r="H139" s="10">
        <v>0</v>
      </c>
      <c r="I139" s="10">
        <v>0</v>
      </c>
      <c r="J139" s="84"/>
      <c r="K139" s="84"/>
    </row>
    <row r="140" spans="1:11" ht="39" customHeight="1">
      <c r="A140" s="9">
        <f t="shared" si="7"/>
        <v>136</v>
      </c>
      <c r="B140" s="9">
        <v>148</v>
      </c>
      <c r="C140" s="2" t="s">
        <v>216</v>
      </c>
      <c r="D140" s="16" t="s">
        <v>70</v>
      </c>
      <c r="E140" s="10">
        <v>455.6</v>
      </c>
      <c r="F140" s="10"/>
      <c r="G140" s="10"/>
      <c r="H140" s="10"/>
      <c r="I140" s="10"/>
      <c r="J140" s="84"/>
      <c r="K140" s="84"/>
    </row>
    <row r="141" spans="1:11" ht="39.75" customHeight="1">
      <c r="A141" s="9">
        <f t="shared" si="7"/>
        <v>137</v>
      </c>
      <c r="B141" s="9">
        <v>164</v>
      </c>
      <c r="C141" s="2" t="s">
        <v>216</v>
      </c>
      <c r="D141" s="16" t="s">
        <v>70</v>
      </c>
      <c r="E141" s="10">
        <v>425.3</v>
      </c>
      <c r="F141" s="10">
        <v>0</v>
      </c>
      <c r="G141" s="10">
        <v>0</v>
      </c>
      <c r="H141" s="10">
        <v>0</v>
      </c>
      <c r="I141" s="10">
        <v>0</v>
      </c>
      <c r="J141" s="84"/>
      <c r="K141" s="84"/>
    </row>
    <row r="142" spans="1:11" ht="12.75">
      <c r="A142" s="9">
        <f t="shared" si="7"/>
        <v>138</v>
      </c>
      <c r="B142" s="63" t="s">
        <v>84</v>
      </c>
      <c r="C142" s="13"/>
      <c r="D142" s="27" t="s">
        <v>71</v>
      </c>
      <c r="E142" s="70">
        <f>E119+E114+E5</f>
        <v>892707.6</v>
      </c>
      <c r="F142" s="70">
        <f>F119+F114+F5</f>
        <v>780167.8</v>
      </c>
      <c r="G142" s="70">
        <f>G119+G114+G5</f>
        <v>862865</v>
      </c>
      <c r="H142" s="70">
        <f>H119+H114+H5</f>
        <v>-22096.7</v>
      </c>
      <c r="I142" s="70">
        <f>I119+I114+I5</f>
        <v>840768.3</v>
      </c>
      <c r="J142" s="84"/>
      <c r="K142" s="84"/>
    </row>
  </sheetData>
  <sheetProtection/>
  <mergeCells count="9">
    <mergeCell ref="H2:H3"/>
    <mergeCell ref="I2:I3"/>
    <mergeCell ref="B1:I1"/>
    <mergeCell ref="A2:A3"/>
    <mergeCell ref="B2:C2"/>
    <mergeCell ref="D2:D3"/>
    <mergeCell ref="E2:E3"/>
    <mergeCell ref="F2:F3"/>
    <mergeCell ref="G2:G3"/>
  </mergeCells>
  <printOptions/>
  <pageMargins left="0.3937007874015748" right="0.1968503937007874" top="0.1968503937007874" bottom="0.1968503937007874"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tabSelected="1" zoomScalePageLayoutView="0" workbookViewId="0" topLeftCell="A7">
      <selection activeCell="E26" sqref="E26"/>
    </sheetView>
  </sheetViews>
  <sheetFormatPr defaultColWidth="9.00390625" defaultRowHeight="12.75"/>
  <cols>
    <col min="1" max="1" width="4.875" style="0" customWidth="1"/>
    <col min="2" max="3" width="9.125" style="0" hidden="1" customWidth="1"/>
    <col min="4" max="4" width="60.00390625" style="0" customWidth="1"/>
    <col min="5" max="5" width="16.375" style="0" customWidth="1"/>
    <col min="7" max="7" width="11.375" style="0" bestFit="1" customWidth="1"/>
  </cols>
  <sheetData>
    <row r="2" spans="1:5" ht="46.5" customHeight="1">
      <c r="A2" s="142" t="s">
        <v>281</v>
      </c>
      <c r="B2" s="142"/>
      <c r="C2" s="142"/>
      <c r="D2" s="142"/>
      <c r="E2" s="142"/>
    </row>
    <row r="3" spans="1:5" ht="15.75">
      <c r="A3" s="88"/>
      <c r="B3" s="88"/>
      <c r="C3" s="88"/>
      <c r="D3" s="88"/>
      <c r="E3" s="88"/>
    </row>
    <row r="4" spans="1:5" ht="15.75" customHeight="1">
      <c r="A4" s="143" t="s">
        <v>80</v>
      </c>
      <c r="B4" s="144" t="s">
        <v>81</v>
      </c>
      <c r="C4" s="144"/>
      <c r="D4" s="145" t="s">
        <v>82</v>
      </c>
      <c r="E4" s="147" t="s">
        <v>272</v>
      </c>
    </row>
    <row r="5" spans="1:5" ht="50.25" customHeight="1">
      <c r="A5" s="143"/>
      <c r="B5" s="86" t="s">
        <v>203</v>
      </c>
      <c r="C5" s="85" t="s">
        <v>83</v>
      </c>
      <c r="D5" s="146"/>
      <c r="E5" s="147"/>
    </row>
    <row r="6" spans="1:5" ht="12.75">
      <c r="A6" s="85">
        <v>1</v>
      </c>
      <c r="B6" s="85">
        <v>2</v>
      </c>
      <c r="C6" s="85">
        <v>3</v>
      </c>
      <c r="D6" s="87">
        <v>2</v>
      </c>
      <c r="E6" s="85">
        <v>4</v>
      </c>
    </row>
    <row r="7" spans="1:5" ht="16.5" customHeight="1">
      <c r="A7" s="104">
        <v>1</v>
      </c>
      <c r="B7" s="101"/>
      <c r="C7" s="101"/>
      <c r="D7" s="91" t="s">
        <v>275</v>
      </c>
      <c r="E7" s="92"/>
    </row>
    <row r="8" spans="1:5" ht="15.75">
      <c r="A8" s="104">
        <f>A7+1</f>
        <v>2</v>
      </c>
      <c r="B8" s="101"/>
      <c r="C8" s="101"/>
      <c r="D8" s="93" t="s">
        <v>273</v>
      </c>
      <c r="E8" s="92">
        <v>652949.4</v>
      </c>
    </row>
    <row r="9" spans="1:5" ht="15.75">
      <c r="A9" s="104">
        <f aca="true" t="shared" si="0" ref="A9:A23">A8+1</f>
        <v>3</v>
      </c>
      <c r="B9" s="101"/>
      <c r="C9" s="101"/>
      <c r="D9" s="93" t="s">
        <v>274</v>
      </c>
      <c r="E9" s="92">
        <v>1384655.7</v>
      </c>
    </row>
    <row r="10" spans="1:7" ht="15.75">
      <c r="A10" s="104">
        <f t="shared" si="0"/>
        <v>4</v>
      </c>
      <c r="B10" s="101"/>
      <c r="C10" s="101"/>
      <c r="D10" s="94" t="s">
        <v>276</v>
      </c>
      <c r="E10" s="107">
        <f>E8+E9+0.1</f>
        <v>2037605.2000000002</v>
      </c>
      <c r="G10" s="105"/>
    </row>
    <row r="11" spans="1:5" ht="15.75">
      <c r="A11" s="104">
        <f t="shared" si="0"/>
        <v>5</v>
      </c>
      <c r="B11" s="101"/>
      <c r="C11" s="101"/>
      <c r="D11" s="91" t="s">
        <v>277</v>
      </c>
      <c r="E11" s="92"/>
    </row>
    <row r="12" spans="1:5" ht="15.75">
      <c r="A12" s="104">
        <f t="shared" si="0"/>
        <v>6</v>
      </c>
      <c r="B12" s="102"/>
      <c r="C12" s="102"/>
      <c r="D12" s="95" t="s">
        <v>262</v>
      </c>
      <c r="E12" s="92">
        <v>100001.8</v>
      </c>
    </row>
    <row r="13" spans="1:5" ht="15.75">
      <c r="A13" s="104">
        <f t="shared" si="0"/>
        <v>7</v>
      </c>
      <c r="B13" s="103"/>
      <c r="C13" s="103"/>
      <c r="D13" s="96" t="s">
        <v>271</v>
      </c>
      <c r="E13" s="92">
        <v>4031.2</v>
      </c>
    </row>
    <row r="14" spans="1:5" ht="31.5">
      <c r="A14" s="104">
        <f t="shared" si="0"/>
        <v>8</v>
      </c>
      <c r="B14" s="103"/>
      <c r="C14" s="103"/>
      <c r="D14" s="96" t="s">
        <v>263</v>
      </c>
      <c r="E14" s="92">
        <v>7703.7</v>
      </c>
    </row>
    <row r="15" spans="1:5" ht="15.75">
      <c r="A15" s="104">
        <f t="shared" si="0"/>
        <v>9</v>
      </c>
      <c r="B15" s="103"/>
      <c r="C15" s="103"/>
      <c r="D15" s="97" t="s">
        <v>264</v>
      </c>
      <c r="E15" s="92">
        <v>216827.3</v>
      </c>
    </row>
    <row r="16" spans="1:5" ht="15.75">
      <c r="A16" s="104">
        <f t="shared" si="0"/>
        <v>10</v>
      </c>
      <c r="B16" s="103"/>
      <c r="C16" s="103"/>
      <c r="D16" s="96" t="s">
        <v>265</v>
      </c>
      <c r="E16" s="92">
        <v>735471.6</v>
      </c>
    </row>
    <row r="17" spans="1:5" ht="15.75">
      <c r="A17" s="104">
        <f t="shared" si="0"/>
        <v>11</v>
      </c>
      <c r="B17" s="103"/>
      <c r="C17" s="103"/>
      <c r="D17" s="96" t="s">
        <v>266</v>
      </c>
      <c r="E17" s="92">
        <v>812574.7</v>
      </c>
    </row>
    <row r="18" spans="1:5" ht="15.75">
      <c r="A18" s="104">
        <f t="shared" si="0"/>
        <v>12</v>
      </c>
      <c r="B18" s="103"/>
      <c r="C18" s="103"/>
      <c r="D18" s="96" t="s">
        <v>270</v>
      </c>
      <c r="E18" s="92">
        <v>151566.8</v>
      </c>
    </row>
    <row r="19" spans="1:5" ht="15.75">
      <c r="A19" s="104">
        <f t="shared" si="0"/>
        <v>13</v>
      </c>
      <c r="B19" s="103"/>
      <c r="C19" s="103"/>
      <c r="D19" s="96" t="s">
        <v>267</v>
      </c>
      <c r="E19" s="92">
        <v>421.5</v>
      </c>
    </row>
    <row r="20" spans="1:5" ht="15.75">
      <c r="A20" s="104">
        <f t="shared" si="0"/>
        <v>14</v>
      </c>
      <c r="B20" s="103"/>
      <c r="C20" s="103"/>
      <c r="D20" s="96" t="s">
        <v>269</v>
      </c>
      <c r="E20" s="92">
        <v>69302.4</v>
      </c>
    </row>
    <row r="21" spans="1:5" ht="15.75">
      <c r="A21" s="104">
        <f t="shared" si="0"/>
        <v>15</v>
      </c>
      <c r="B21" s="103"/>
      <c r="C21" s="103"/>
      <c r="D21" s="96" t="s">
        <v>268</v>
      </c>
      <c r="E21" s="92">
        <v>54896.2</v>
      </c>
    </row>
    <row r="22" spans="1:5" ht="15.75">
      <c r="A22" s="104">
        <v>16</v>
      </c>
      <c r="B22" s="103"/>
      <c r="C22" s="103"/>
      <c r="D22" s="98" t="s">
        <v>278</v>
      </c>
      <c r="E22" s="107">
        <f>SUM(E12:E21)+0.1</f>
        <v>2152797.3000000003</v>
      </c>
    </row>
    <row r="23" spans="1:5" ht="15.75">
      <c r="A23" s="104">
        <f t="shared" si="0"/>
        <v>17</v>
      </c>
      <c r="B23" s="99"/>
      <c r="C23" s="99"/>
      <c r="D23" s="100" t="s">
        <v>279</v>
      </c>
      <c r="E23" s="107">
        <f>E22-E10</f>
        <v>115192.1000000001</v>
      </c>
    </row>
    <row r="24" spans="1:5" ht="31.5">
      <c r="A24" s="104">
        <v>18</v>
      </c>
      <c r="B24" s="99"/>
      <c r="C24" s="99"/>
      <c r="D24" s="96" t="s">
        <v>280</v>
      </c>
      <c r="E24" s="92">
        <f>E23</f>
        <v>115192.1000000001</v>
      </c>
    </row>
    <row r="25" spans="1:5" ht="15.75">
      <c r="A25" s="89"/>
      <c r="B25" s="89"/>
      <c r="C25" s="89"/>
      <c r="D25" s="90"/>
      <c r="E25" s="90"/>
    </row>
    <row r="26" spans="1:7" ht="15.75">
      <c r="A26" s="89"/>
      <c r="B26" s="89"/>
      <c r="C26" s="89"/>
      <c r="D26" s="90"/>
      <c r="E26" s="106"/>
      <c r="G26" s="105"/>
    </row>
    <row r="27" spans="1:5" ht="15.75">
      <c r="A27" s="89"/>
      <c r="B27" s="89"/>
      <c r="C27" s="89"/>
      <c r="D27" s="90"/>
      <c r="E27" s="90"/>
    </row>
    <row r="28" spans="1:5" ht="15.75">
      <c r="A28" s="89"/>
      <c r="B28" s="89"/>
      <c r="C28" s="89"/>
      <c r="D28" s="90"/>
      <c r="E28" s="106"/>
    </row>
    <row r="29" spans="1:5" ht="15">
      <c r="A29" s="89"/>
      <c r="B29" s="89"/>
      <c r="C29" s="89"/>
      <c r="D29" s="89"/>
      <c r="E29" s="89"/>
    </row>
    <row r="30" spans="1:5" ht="15">
      <c r="A30" s="89"/>
      <c r="B30" s="89"/>
      <c r="C30" s="89"/>
      <c r="D30" s="89"/>
      <c r="E30" s="89"/>
    </row>
    <row r="31" spans="1:5" ht="15">
      <c r="A31" s="89"/>
      <c r="B31" s="89"/>
      <c r="C31" s="89"/>
      <c r="D31" s="89"/>
      <c r="E31" s="89"/>
    </row>
  </sheetData>
  <sheetProtection/>
  <mergeCells count="5">
    <mergeCell ref="A2:E2"/>
    <mergeCell ref="A4:A5"/>
    <mergeCell ref="B4:C4"/>
    <mergeCell ref="D4:D5"/>
    <mergeCell ref="E4:E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БД</dc:creator>
  <cp:keywords/>
  <dc:description/>
  <cp:lastModifiedBy>Ольга И. Степаненко</cp:lastModifiedBy>
  <cp:lastPrinted>2019-11-12T01:41:24Z</cp:lastPrinted>
  <dcterms:created xsi:type="dcterms:W3CDTF">2005-11-21T02:58:00Z</dcterms:created>
  <dcterms:modified xsi:type="dcterms:W3CDTF">2022-11-14T02:13:41Z</dcterms:modified>
  <cp:category/>
  <cp:version/>
  <cp:contentType/>
  <cp:contentStatus/>
</cp:coreProperties>
</file>